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10211"/>
  <workbookPr defaultThemeVersion="124226"/>
  <bookViews>
    <workbookView xWindow="0" yWindow="500" windowWidth="37520" windowHeight="19220" tabRatio="791" activeTab="5"/>
  </bookViews>
  <sheets>
    <sheet name="Summary" sheetId="14" r:id="rId1"/>
    <sheet name="Series Descriptions" sheetId="13" r:id="rId2"/>
    <sheet name="Sources" sheetId="18" r:id="rId3"/>
    <sheet name="Spending" sheetId="15" r:id="rId4"/>
    <sheet name="Revenue, Surplus measures" sheetId="9" r:id="rId5"/>
    <sheet name="Debt, Net Worth" sheetId="7" r:id="rId6"/>
    <sheet name="NZS Fund series" sheetId="11" r:id="rId7"/>
    <sheet name="Population" sheetId="12" r:id="rId8"/>
  </sheets>
  <externalReferences>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s>
  <definedNames>
    <definedName name="_010SpotSales">#REF!</definedName>
    <definedName name="_011OffMktSales">#REF!</definedName>
    <definedName name="_012EnergySalesComalco">#REF!</definedName>
    <definedName name="_013Direct_Supply">#REF!</definedName>
    <definedName name="_015_Energy_Sales_ECNZ_Hedges">#REF!</definedName>
    <definedName name="_017_EnergyTransmissionRev_TP">#REF!</definedName>
    <definedName name="_019Discounts">#REF!</definedName>
    <definedName name="_01GEnergy_Sales_ECNZ_Buy_Hedges">#REF!</definedName>
    <definedName name="_01H_EnergySales_Other_Hedges">#REF!</definedName>
    <definedName name="_01I_EnergySales_InternalHedge">#REF!</definedName>
    <definedName name="_01R_EnergySales_ExistingRetail">#REF!</definedName>
    <definedName name="_01T_EnergySales_TransaltaLease">#REF!</definedName>
    <definedName name="_020_EnergyFuturesTrading">#REF!</definedName>
    <definedName name="_051_Lease_RentalIncome">#REF!</definedName>
    <definedName name="_052_DividendsIncome">#REF!</definedName>
    <definedName name="_053_GainonForeignCurrency">#REF!</definedName>
    <definedName name="_054_GainonSaleofFixedAssets">#REF!</definedName>
    <definedName name="_055_MiscellaneousIncome">#REF!</definedName>
    <definedName name="_070_Steam_HotWaterRevenues">#REF!</definedName>
    <definedName name="_112_NZEMCosts_ServiceProvider">#REF!</definedName>
    <definedName name="_113_MACSCosts">#REF!</definedName>
    <definedName name="_115_Connection_OtherCharges">#REF!</definedName>
    <definedName name="_118EnergyCostComalco">#REF!</definedName>
    <definedName name="_119Energy_Cost_Direct_Supply">#REF!</definedName>
    <definedName name="_11A_MeterReading_TOU">#REF!</definedName>
    <definedName name="_11B_MeterLeasing">#REF!</definedName>
    <definedName name="_11C_MeterManagement">#REF!</definedName>
    <definedName name="_11D_RocMeterReading">#REF!</definedName>
    <definedName name="_11MComalcoTransmissionRevenue">#REF!</definedName>
    <definedName name="_11N_TiwaiPointTransCharge">#REF!</definedName>
    <definedName name="_11P_LineRevenue">#REF!</definedName>
    <definedName name="_11QLineCharges">#REF!</definedName>
    <definedName name="_120_MARIACosts">#REF!</definedName>
    <definedName name="_121AC_ConnectionCharges">#REF!</definedName>
    <definedName name="_122HVDC_Charges">#REF!</definedName>
    <definedName name="_123_InvoiceProcessing">#REF!</definedName>
    <definedName name="_124_RemittanceProcessing">#REF!</definedName>
    <definedName name="_125_DataAdministration">#REF!</definedName>
    <definedName name="_126_ROCAdministrativeStaff">#REF!</definedName>
    <definedName name="_127_ROCCallCentreStaff">#REF!</definedName>
    <definedName name="_190_GridExitPoints">#REF!</definedName>
    <definedName name="_191_FieldServicescosts">#REF!</definedName>
    <definedName name="_192_PulseCosts">#REF!</definedName>
    <definedName name="_1HOLOS_ORIENT_P_L_ACT_DL">#REF!</definedName>
    <definedName name="_211_Salary_Pay">#REF!</definedName>
    <definedName name="_212_Bonus">#REF!</definedName>
    <definedName name="_213_TempEmployeesWages">#REF!</definedName>
    <definedName name="_214_CapitalisedSalary">#REF!</definedName>
    <definedName name="_221_AccidentInsurance">#REF!</definedName>
    <definedName name="_223_FringeBenefitTax">#REF!</definedName>
    <definedName name="_224_MembershipFees_Staff">#REF!</definedName>
    <definedName name="_225_Severance">#REF!</definedName>
    <definedName name="_231_RecruitmentCosts">#REF!</definedName>
    <definedName name="_241_Training_Conferencecosts">#REF!</definedName>
    <definedName name="_242_Training_TRAVEL_ACCOMMcosts">#REF!</definedName>
    <definedName name="_251_HumanResourcePrograms">#REF!</definedName>
    <definedName name="_252_SpecialRewardsProgramme">#REF!</definedName>
    <definedName name="_2HOLOS_P_L_ACT_DL">#REF!</definedName>
    <definedName name="_311_Plant_equipcosts">#REF!</definedName>
    <definedName name="_312_VehicleLeases">#REF!</definedName>
    <definedName name="_313_VehiclerunningcostsFUEL">#REF!</definedName>
    <definedName name="_314_VehiclecostsMTCE_OTHER">#REF!</definedName>
    <definedName name="_331_Land_BuildingsCostsRENT">#REF!</definedName>
    <definedName name="_332_Land_BuildingsCostsMTCE">#REF!</definedName>
    <definedName name="_333_Land_BuildingsOperatingCosts">#REF!</definedName>
    <definedName name="_334_Rates">#REF!</definedName>
    <definedName name="_350_Contractor_Consultant_Travel">#REF!</definedName>
    <definedName name="_351_Contractor_ConsultantGeneral">#REF!</definedName>
    <definedName name="_352_FinanceOutsourcing">#REF!</definedName>
    <definedName name="_353_TreasuryAdvisory">#REF!</definedName>
    <definedName name="_354_TreasuryTransactions">#REF!</definedName>
    <definedName name="_355_TaxAdvisory">#REF!</definedName>
    <definedName name="_356_LegalAdvice">#REF!</definedName>
    <definedName name="_357_BusinessAdvisoryServices">#REF!</definedName>
    <definedName name="_358_InformationServiceProviders">#REF!</definedName>
    <definedName name="_359_RiskManagement">#REF!</definedName>
    <definedName name="_360_InternalAudit">#REF!</definedName>
    <definedName name="_361_ExternalAudit">#REF!</definedName>
    <definedName name="_362_ITOutsourcing">#REF!</definedName>
    <definedName name="_363_CommsOutsourcing">#REF!</definedName>
    <definedName name="_364_CommsRemedial">#REF!</definedName>
    <definedName name="_365_GCSSupport">#REF!</definedName>
    <definedName name="_366_TranspowerCircuits_TPIX">#REF!</definedName>
    <definedName name="_367_Comms_OtherServiceProviders">#REF!</definedName>
    <definedName name="_368_ITOutsourcing_Reactive">#REF!</definedName>
    <definedName name="_369Cons.ReimbursableExps_DWTCH">#REF!</definedName>
    <definedName name="_36B_Contingency_CEO">#REF!</definedName>
    <definedName name="_371_InventoryAdjustments_all">#REF!</definedName>
    <definedName name="_380_Regulatory_Compliance">#REF!</definedName>
    <definedName name="_391___Materials">#REF!</definedName>
    <definedName name="_391_Materials">#REF!</definedName>
    <definedName name="_411_ITCosts_General">#REF!</definedName>
    <definedName name="_413_CellPhoneCosts">#REF!</definedName>
    <definedName name="_414_PhoneandFax">#REF!</definedName>
    <definedName name="_415_DataComms">#REF!</definedName>
    <definedName name="_416_DataComms_other">#REF!</definedName>
    <definedName name="_418_DataCommsSpecialised_CLOSED">#REF!</definedName>
    <definedName name="_41A_SoftwareLicences_Maint.">#REF!</definedName>
    <definedName name="_41J_HardwareMaintenance">#REF!</definedName>
    <definedName name="_41N_TrunkedMobileRadioCosts">#REF!</definedName>
    <definedName name="_41O_MinofComm_LicenceCosts">#REF!</definedName>
    <definedName name="_41P_SatellitePhoneAccount">#REF!</definedName>
    <definedName name="_421_Sponsorships">#REF!</definedName>
    <definedName name="_422_MarketResearchCustomerSatisfaction">#REF!</definedName>
    <definedName name="_423_MarketResearchBrandRecognition">#REF!</definedName>
    <definedName name="_42A_WebSite">#REF!</definedName>
    <definedName name="_42B_Branding_BrandDevelopment">#REF!</definedName>
    <definedName name="_42C_CompetitorIntelligence">#REF!</definedName>
    <definedName name="_42D_Events">#REF!</definedName>
    <definedName name="_42E_ProductDemonstrations">#REF!</definedName>
    <definedName name="_42F_CampaignCollateral">#REF!</definedName>
    <definedName name="_42G_DirectSales">#REF!</definedName>
    <definedName name="_42H_Telemarketing">#REF!</definedName>
    <definedName name="_42J_MarketResearch">#REF!</definedName>
    <definedName name="_42K_PublicRelations">#REF!</definedName>
    <definedName name="_42L_DirectMail">#REF!</definedName>
    <definedName name="_42M_Publications">#REF!</definedName>
    <definedName name="_42N_DatabaseMarketing">#REF!</definedName>
    <definedName name="_42P_OfferTesting">#REF!</definedName>
    <definedName name="_42Q_CreativeDevelopment_Concepts">#REF!</definedName>
    <definedName name="_42R_Advertising_Media">#REF!</definedName>
    <definedName name="_42T_OfferIncentives_Premiums">#REF!</definedName>
    <definedName name="_42U_Commissions">#REF!</definedName>
    <definedName name="_42V_Retention">#REF!</definedName>
    <definedName name="_42W_PricingAnalysis">#REF!</definedName>
    <definedName name="_42X_BillMarketing_Messaging">#REF!</definedName>
    <definedName name="_42Y_CampaignPrinting">#REF!</definedName>
    <definedName name="_42Z_CampaignPostage">#REF!</definedName>
    <definedName name="_431___Office_Expenses_STATIONERY">#REF!</definedName>
    <definedName name="_432___Office_Expenses___PRINTING">#REF!</definedName>
    <definedName name="_433___Office_Expenses___PHOTOCOPYING">#REF!</definedName>
    <definedName name="_434___Office_Expenses___CONSUMABLES">#REF!</definedName>
    <definedName name="_435___Postage___Couriers">#REF!</definedName>
    <definedName name="_437___Business_Expenses___STAFF">#REF!</definedName>
    <definedName name="_438___Bus_Exp___External_Entertainmt">#REF!</definedName>
    <definedName name="_43A___Bus_Exp___Kitchen_Supplies">#REF!</definedName>
    <definedName name="_43B___Bus_Exp_Entertainment_Supplies">#REF!</definedName>
    <definedName name="_43C___Bus_Exp___Facilities_Hire">#REF!</definedName>
    <definedName name="_441___Internal_Communications">#REF!</definedName>
    <definedName name="_450___Overseas_Travel___Accom">#REF!</definedName>
    <definedName name="_451___Airfares">#REF!</definedName>
    <definedName name="_452___Travel_Accom">#REF!</definedName>
    <definedName name="_453_Reimb_Travel_Acom_DMM___CLOSED">#REF!</definedName>
    <definedName name="_464___Directors__Fees">#REF!</definedName>
    <definedName name="_465___Directors__Expenses">#REF!</definedName>
    <definedName name="_471___Insurance">#REF!</definedName>
    <definedName name="_472___Compensation_and_Damages">#REF!</definedName>
    <definedName name="_475___Resource_Consents">#REF!</definedName>
    <definedName name="_481___Grants_and_Subsidies">#REF!</definedName>
    <definedName name="_482___Membership_Fees____Company">#REF!</definedName>
    <definedName name="_483___Stat_and_Regulatory_Charges">#REF!</definedName>
    <definedName name="_511___Bank_Fees">#REF!</definedName>
    <definedName name="_512___Loan_Interest_Expense">#REF!</definedName>
    <definedName name="_513___Bond_Revaluation_Amort.">#REF!</definedName>
    <definedName name="_516_InterestReceived">#REF!</definedName>
    <definedName name="_517___Interest_Capitalised">#REF!</definedName>
    <definedName name="_519___Overdraft_Facility_Fee">#REF!</definedName>
    <definedName name="_520___Goodwill_Amortisation">#REF!</definedName>
    <definedName name="_611___Fixed_Asset_Adjustments">#REF!</definedName>
    <definedName name="_612___Bad_Debt_Adjustments">#REF!</definedName>
    <definedName name="_613_Doubtful_Debt_Adjustments">#REF!</definedName>
    <definedName name="_622___Depreciation">#REF!</definedName>
    <definedName name="_631___Loss_on_Sale_of_Stock">#REF!</definedName>
    <definedName name="_632___Loss_on_Sale_of_Fixed_Assets">#REF!</definedName>
    <definedName name="_633___Loss_on_Sale_of_Investments">#REF!</definedName>
    <definedName name="_Regression_Int" hidden="1">1</definedName>
    <definedName name="_SFV1">#REF!</definedName>
    <definedName name="_SFV2">#REF!</definedName>
    <definedName name="\p" localSheetId="6">#REF!</definedName>
    <definedName name="\p" localSheetId="4">#REF!</definedName>
    <definedName name="\p" localSheetId="3">#REF!</definedName>
    <definedName name="\p">#REF!</definedName>
    <definedName name="a" localSheetId="6">MODULE1.NVSPRIORMACRO</definedName>
    <definedName name="a" localSheetId="4">MODULE1.NVSPRIORMACRO</definedName>
    <definedName name="a" localSheetId="2">MODULE1.NVSPRIORMACRO</definedName>
    <definedName name="a" localSheetId="3">MODULE1.NVSPRIORMACRO</definedName>
    <definedName name="a">MODULE1.NVSPRIORMACRO</definedName>
    <definedName name="aa" localSheetId="6">MODULE1.NVSPRIORMACRO</definedName>
    <definedName name="aa" localSheetId="4">MODULE1.NVSPRIORMACRO</definedName>
    <definedName name="aa" localSheetId="2">MODULE1.NVSPRIORMACRO</definedName>
    <definedName name="aa" localSheetId="3">MODULE1.NVSPRIORMACRO</definedName>
    <definedName name="aa">MODULE1.NVSPRIORMACRO</definedName>
    <definedName name="AccDepn1">'[1]Fixed Assets'!$K$16</definedName>
    <definedName name="AccDepn2">'[1]Fixed Assets'!$K$17</definedName>
    <definedName name="AccDepn3">'[1]Fixed Assets'!$K$18</definedName>
    <definedName name="AccDepn4">'[1]Fixed Assets'!$K$19</definedName>
    <definedName name="AccDepn5">'[1]Fixed Assets'!$K$20</definedName>
    <definedName name="ACCOM" localSheetId="6">#REF!</definedName>
    <definedName name="ACCOM" localSheetId="4">#REF!</definedName>
    <definedName name="ACCOM" localSheetId="3">#REF!</definedName>
    <definedName name="ACCOM">#REF!</definedName>
    <definedName name="actdata">'[2]Actuals'!$A$4:$H$111</definedName>
    <definedName name="ADJUSTED_CASH_FLOW">#REF!</definedName>
    <definedName name="ASD">'[3]MELGL020_July'!$L$4</definedName>
    <definedName name="Assetct">#REF!</definedName>
    <definedName name="Assetsin1">#REF!</definedName>
    <definedName name="Assetsin10">#REF!</definedName>
    <definedName name="Assetsin11">#REF!</definedName>
    <definedName name="Assetsin12">#REF!</definedName>
    <definedName name="Assetsin13">#REF!</definedName>
    <definedName name="Assetsin14">#REF!</definedName>
    <definedName name="Assetsin15">#REF!</definedName>
    <definedName name="Assetsin2">#REF!</definedName>
    <definedName name="Assetsin3">#REF!</definedName>
    <definedName name="Assetsin4">#REF!</definedName>
    <definedName name="Assetsin5">#REF!</definedName>
    <definedName name="Assetsin6">#REF!</definedName>
    <definedName name="Assetsin7">#REF!</definedName>
    <definedName name="Assetsin8">#REF!</definedName>
    <definedName name="Assetsin9">#REF!</definedName>
    <definedName name="ASSOC_TITLE">#REF!</definedName>
    <definedName name="ASSOCIATE" localSheetId="6">#REF!</definedName>
    <definedName name="ASSOCIATE" localSheetId="4">#REF!</definedName>
    <definedName name="ASSOCIATE" localSheetId="3">#REF!</definedName>
    <definedName name="ASSOCIATE">#REF!</definedName>
    <definedName name="ASSOCIATES">#REF!</definedName>
    <definedName name="AveEBITDA">#REF!</definedName>
    <definedName name="AveIntexp">#REF!</definedName>
    <definedName name="BAL_SHEET">#REF!</definedName>
    <definedName name="BALSHEET" localSheetId="6">#REF!</definedName>
    <definedName name="BALSHEET" localSheetId="4">#REF!</definedName>
    <definedName name="BALSHEET" localSheetId="3">#REF!</definedName>
    <definedName name="BALSHEET">#REF!</definedName>
    <definedName name="BBCoefficient">#REF!</definedName>
    <definedName name="BBIntercept">#REF!</definedName>
    <definedName name="BillAAAspread">#REF!</definedName>
    <definedName name="BillAAspread">#REF!</definedName>
    <definedName name="BillAspread">#REF!</definedName>
    <definedName name="BillBBBspread">#REF!</definedName>
    <definedName name="BillBBspread">#REF!</definedName>
    <definedName name="BillBspread">#REF!</definedName>
    <definedName name="BillCCCspread">#REF!</definedName>
    <definedName name="billrate">#REF!</definedName>
    <definedName name="billvol">#REF!</definedName>
    <definedName name="BondAAAspread">#REF!</definedName>
    <definedName name="BondAAspread">#REF!</definedName>
    <definedName name="BondAspread">#REF!</definedName>
    <definedName name="BondBBBspread">#REF!</definedName>
    <definedName name="BondBBspread">#REF!</definedName>
    <definedName name="BondBspread">#REF!</definedName>
    <definedName name="BondCCCspread">#REF!</definedName>
    <definedName name="BondDrwn">#REF!</definedName>
    <definedName name="BondRate">#REF!</definedName>
    <definedName name="borrowings">#REF!</definedName>
    <definedName name="broke">#REF!</definedName>
    <definedName name="bud_2001">'[4]budget2002'!$A$119:$N$161</definedName>
    <definedName name="bud_2002">'[5]bs_bud'!$B$118:$O$144</definedName>
    <definedName name="bud_crmth">#REF!</definedName>
    <definedName name="buddata">'[2]Budget'!$A$4:$H$108</definedName>
    <definedName name="Business_Overheads">#REF!</definedName>
    <definedName name="Business_Support_Services">#REF!</definedName>
    <definedName name="BUSINESS_UNIT" localSheetId="6">#REF!</definedName>
    <definedName name="BUSINESS_UNIT" localSheetId="4">#REF!</definedName>
    <definedName name="BUSINESS_UNIT" localSheetId="3">#REF!</definedName>
    <definedName name="BUSINESS_UNIT">#REF!</definedName>
    <definedName name="BUV" localSheetId="6">#REF!</definedName>
    <definedName name="BUV" localSheetId="4">#REF!</definedName>
    <definedName name="BUV" localSheetId="3">#REF!</definedName>
    <definedName name="BUV">#REF!</definedName>
    <definedName name="CapAmt">#REF!</definedName>
    <definedName name="Capital_Projects__Net_of_GST">#REF!</definedName>
    <definedName name="Capital_Repayments">#REF!</definedName>
    <definedName name="CapMTM">#REF!</definedName>
    <definedName name="CapRate">#REF!</definedName>
    <definedName name="cas">'[6]Con_cm'!$AL$327</definedName>
    <definedName name="CASH_FLOW_EFFECT">#REF!</definedName>
    <definedName name="CASHBANK" localSheetId="6">#REF!</definedName>
    <definedName name="CASHBANK" localSheetId="4">#REF!</definedName>
    <definedName name="CASHBANK" localSheetId="3">#REF!</definedName>
    <definedName name="CASHBANK">#REF!</definedName>
    <definedName name="CashDrwn">#REF!</definedName>
    <definedName name="CASHFLOW">#REF!</definedName>
    <definedName name="CashRate">#REF!</definedName>
    <definedName name="Cashtaxct">#REF!</definedName>
    <definedName name="Cashtaxin1">#REF!</definedName>
    <definedName name="Cashtaxin10">#REF!</definedName>
    <definedName name="Cashtaxin11">#REF!</definedName>
    <definedName name="Cashtaxin12">#REF!</definedName>
    <definedName name="Cashtaxin13">#REF!</definedName>
    <definedName name="Cashtaxin14">#REF!</definedName>
    <definedName name="Cashtaxin15">#REF!</definedName>
    <definedName name="Cashtaxin2">#REF!</definedName>
    <definedName name="Cashtaxin3">#REF!</definedName>
    <definedName name="Cashtaxin4">#REF!</definedName>
    <definedName name="Cashtaxin5">#REF!</definedName>
    <definedName name="Cashtaxin6">#REF!</definedName>
    <definedName name="Cashtaxin7">#REF!</definedName>
    <definedName name="Cashtaxin8">#REF!</definedName>
    <definedName name="Cashtaxin9">#REF!</definedName>
    <definedName name="Cheque_Run__One_off_Payments">#REF!</definedName>
    <definedName name="COGS" localSheetId="6">#REF!</definedName>
    <definedName name="COGS" localSheetId="4">#REF!</definedName>
    <definedName name="COGS" localSheetId="3">#REF!</definedName>
    <definedName name="COGS">#REF!</definedName>
    <definedName name="CollarAmt">#REF!</definedName>
    <definedName name="CollarMTM">#REF!</definedName>
    <definedName name="CollarRate">#REF!</definedName>
    <definedName name="Comalco">#REF!</definedName>
    <definedName name="Communications">#REF!</definedName>
    <definedName name="COMP_OFFICE" localSheetId="6">#REF!</definedName>
    <definedName name="COMP_OFFICE" localSheetId="4">#REF!</definedName>
    <definedName name="COMP_OFFICE" localSheetId="3">#REF!</definedName>
    <definedName name="COMP_OFFICE">#REF!</definedName>
    <definedName name="ComPaperDrwn">#REF!</definedName>
    <definedName name="ComPaperRate">#REF!</definedName>
    <definedName name="CONSOLIDATION_NZ_POST_LTD___NZPPL___SUBSIDIARIES_30_APRIL_1995">#REF!</definedName>
    <definedName name="Copyrange1">#REF!</definedName>
    <definedName name="Copyrange10">#REF!</definedName>
    <definedName name="Copyrange11">#REF!</definedName>
    <definedName name="Copyrange12">#REF!</definedName>
    <definedName name="Copyrange13">#REF!</definedName>
    <definedName name="Copyrange14">#REF!</definedName>
    <definedName name="Copyrange15">#REF!</definedName>
    <definedName name="Copyrange16">#REF!</definedName>
    <definedName name="Copyrange17">#REF!</definedName>
    <definedName name="Copyrange18">#REF!</definedName>
    <definedName name="Copyrange19">#REF!</definedName>
    <definedName name="Copyrange2">#REF!</definedName>
    <definedName name="Copyrange20">#REF!</definedName>
    <definedName name="Copyrange21">#REF!</definedName>
    <definedName name="Copyrange22">#REF!</definedName>
    <definedName name="Copyrange23">#REF!</definedName>
    <definedName name="Copyrange24">#REF!</definedName>
    <definedName name="Copyrange25">#REF!</definedName>
    <definedName name="Copyrange26">#REF!</definedName>
    <definedName name="Copyrange27">#REF!</definedName>
    <definedName name="Copyrange28">#REF!</definedName>
    <definedName name="Copyrange29">#REF!</definedName>
    <definedName name="Copyrange3">#REF!</definedName>
    <definedName name="Copyrange30">#REF!</definedName>
    <definedName name="Copyrange31">#REF!</definedName>
    <definedName name="Copyrange32">#REF!</definedName>
    <definedName name="Copyrange33">#REF!</definedName>
    <definedName name="Copyrange34">#REF!</definedName>
    <definedName name="Copyrange35">#REF!</definedName>
    <definedName name="Copyrange36">#REF!</definedName>
    <definedName name="Copyrange37">#REF!</definedName>
    <definedName name="Copyrange38">#REF!</definedName>
    <definedName name="Copyrange39">#REF!</definedName>
    <definedName name="Copyrange4">#REF!</definedName>
    <definedName name="Copyrange40">#REF!</definedName>
    <definedName name="Copyrange41">#REF!</definedName>
    <definedName name="Copyrange42">#REF!</definedName>
    <definedName name="Copyrange43">#REF!</definedName>
    <definedName name="Copyrange44">#REF!</definedName>
    <definedName name="Copyrange45">#REF!</definedName>
    <definedName name="Copyrange46">#REF!</definedName>
    <definedName name="Copyrange47">#REF!</definedName>
    <definedName name="Copyrange48">#REF!</definedName>
    <definedName name="Copyrange49">#REF!</definedName>
    <definedName name="Copyrange5">#REF!</definedName>
    <definedName name="Copyrange50">#REF!</definedName>
    <definedName name="Copyrange51">#REF!</definedName>
    <definedName name="Copyrange52">#REF!</definedName>
    <definedName name="Copyrange53">#REF!</definedName>
    <definedName name="Copyrange54">#REF!</definedName>
    <definedName name="Copyrange55">#REF!</definedName>
    <definedName name="Copyrange56">#REF!</definedName>
    <definedName name="Copyrange57">#REF!</definedName>
    <definedName name="Copyrange58">#REF!</definedName>
    <definedName name="Copyrange59">#REF!</definedName>
    <definedName name="Copyrange6">#REF!</definedName>
    <definedName name="Copyrange60">#REF!</definedName>
    <definedName name="Copyrange61">#REF!</definedName>
    <definedName name="Copyrange62">#REF!</definedName>
    <definedName name="Copyrange63">#REF!</definedName>
    <definedName name="Copyrange64">#REF!</definedName>
    <definedName name="Copyrange65">#REF!</definedName>
    <definedName name="Copyrange66">#REF!</definedName>
    <definedName name="Copyrange67">#REF!</definedName>
    <definedName name="Copyrange68">#REF!</definedName>
    <definedName name="Copyrange7">#REF!</definedName>
    <definedName name="Copyrange8">#REF!</definedName>
    <definedName name="Copyrange9">#REF!</definedName>
    <definedName name="cos_last1" localSheetId="2">OFFSET('[7]Graphing'!$D$3,'[7]Graphing'!$E$21,0,'[7]Graphing'!$E$23,1)</definedName>
    <definedName name="cos_last1">OFFSET('[7]Graphing'!$D$3,'[7]Graphing'!$E$21,0,'[7]Graphing'!$E$23,1)</definedName>
    <definedName name="cos_last2" localSheetId="2">OFFSET('[7]Graphing'!$E$3,'[7]Graphing'!$E$21,0,'[7]Graphing'!$E$23,1)</definedName>
    <definedName name="cos_last2">OFFSET('[7]Graphing'!$E$3,'[7]Graphing'!$E$21,0,'[7]Graphing'!$E$23,1)</definedName>
    <definedName name="cos_now" localSheetId="2">OFFSET('[7]Graphing'!$C$3,'[7]Graphing'!$E$21,0,'[7]Graphing'!$E$23,1)</definedName>
    <definedName name="cos_now">OFFSET('[7]Graphing'!$C$3,'[7]Graphing'!$E$21,0,'[7]Graphing'!$E$23,1)</definedName>
    <definedName name="cp_fund_1">#REF!</definedName>
    <definedName name="CP_PROFIT_2">#REF!</definedName>
    <definedName name="Cpytaxct">#REF!</definedName>
    <definedName name="Cpytaxin1">#REF!</definedName>
    <definedName name="Cpytaxin10">#REF!</definedName>
    <definedName name="Cpytaxin11">#REF!</definedName>
    <definedName name="Cpytaxin12">#REF!</definedName>
    <definedName name="Cpytaxin13">#REF!</definedName>
    <definedName name="Cpytaxin14">#REF!</definedName>
    <definedName name="Cpytaxin15">#REF!</definedName>
    <definedName name="Cpytaxin2">#REF!</definedName>
    <definedName name="Cpytaxin3">#REF!</definedName>
    <definedName name="Cpytaxin4">#REF!</definedName>
    <definedName name="Cpytaxin5">#REF!</definedName>
    <definedName name="Cpytaxin6">#REF!</definedName>
    <definedName name="Cpytaxin7">#REF!</definedName>
    <definedName name="Cpytaxin8">#REF!</definedName>
    <definedName name="Cpytaxin9">#REF!</definedName>
    <definedName name="crs_bud">'[3]bs_bud'!$A$58:$O$92</definedName>
    <definedName name="Current_Tax_Expense">#REF!</definedName>
    <definedName name="CURRLIAB" localSheetId="6">#REF!</definedName>
    <definedName name="CURRLIAB" localSheetId="4">#REF!</definedName>
    <definedName name="CURRLIAB" localSheetId="3">#REF!</definedName>
    <definedName name="CURRLIAB">#REF!</definedName>
    <definedName name="DASH">#REF!</definedName>
    <definedName name="dd">'[6]Con_cm'!$AL$347:$AL$347</definedName>
    <definedName name="dddd">'[6]Con_cm'!$AL$309</definedName>
    <definedName name="Debt_Financing">#REF!</definedName>
    <definedName name="DEBT_PREPAY" localSheetId="6">#REF!</definedName>
    <definedName name="DEBT_PREPAY" localSheetId="4">#REF!</definedName>
    <definedName name="DEBT_PREPAY" localSheetId="3">#REF!</definedName>
    <definedName name="DEBT_PREPAY">#REF!</definedName>
    <definedName name="DebtAssets">#REF!</definedName>
    <definedName name="Depa">#REF!</definedName>
    <definedName name="Depnct">#REF!</definedName>
    <definedName name="Depnin1">#REF!</definedName>
    <definedName name="Depnin10">#REF!</definedName>
    <definedName name="Depnin11">#REF!</definedName>
    <definedName name="Depnin12">#REF!</definedName>
    <definedName name="Depnin13">#REF!</definedName>
    <definedName name="Depnin14">#REF!</definedName>
    <definedName name="Depnin15">#REF!</definedName>
    <definedName name="Depnin2">#REF!</definedName>
    <definedName name="Depnin3">#REF!</definedName>
    <definedName name="Depnin4">#REF!</definedName>
    <definedName name="Depnin5">#REF!</definedName>
    <definedName name="Depnin6">#REF!</definedName>
    <definedName name="Depnin7">#REF!</definedName>
    <definedName name="Depnin8">#REF!</definedName>
    <definedName name="Depnin9">#REF!</definedName>
    <definedName name="DEPRECIATION" localSheetId="6">#REF!</definedName>
    <definedName name="DEPRECIATION" localSheetId="4">#REF!</definedName>
    <definedName name="DEPRECIATION" localSheetId="3">#REF!</definedName>
    <definedName name="DEPRECIATION">#REF!</definedName>
    <definedName name="Depreciation___AM_Costs">#REF!</definedName>
    <definedName name="Depreciation_and_AM_Costs">#REF!</definedName>
    <definedName name="Depreciation_and_Non_Cash_Expenses">#REF!</definedName>
    <definedName name="DIFFERENCE">#REF!</definedName>
    <definedName name="DIRECT_ENERGY_EXPENSES">#REF!</definedName>
    <definedName name="DistressCost">#REF!</definedName>
    <definedName name="DistressThreshold">#REF!</definedName>
    <definedName name="Dividends">#REF!</definedName>
    <definedName name="drs_bud">'[3]bs_bud'!$A$9:$O$33</definedName>
    <definedName name="EbitCoefficient">#REF!</definedName>
    <definedName name="EBITDA">#REF!</definedName>
    <definedName name="EBITDAct">#REF!</definedName>
    <definedName name="EBITDAin1">#REF!</definedName>
    <definedName name="EBITDAin10">#REF!</definedName>
    <definedName name="EBITDAin11">#REF!</definedName>
    <definedName name="EBITDAin12">#REF!</definedName>
    <definedName name="EBITDAin13">#REF!</definedName>
    <definedName name="EBITDAin14">#REF!</definedName>
    <definedName name="EBITDAin15">#REF!</definedName>
    <definedName name="EBITDAin2">#REF!</definedName>
    <definedName name="EBITDAin3">#REF!</definedName>
    <definedName name="EBITDAin4">#REF!</definedName>
    <definedName name="EBITDAin5">#REF!</definedName>
    <definedName name="EBITDAin6">#REF!</definedName>
    <definedName name="EBITDAin7">#REF!</definedName>
    <definedName name="EBITDAin8">#REF!</definedName>
    <definedName name="EBITDAin9">#REF!</definedName>
    <definedName name="EBITDARCoverage">#REF!</definedName>
    <definedName name="EbitIntercept">#REF!</definedName>
    <definedName name="EbitStart">#REF!</definedName>
    <definedName name="EbitVolatility">#REF!</definedName>
    <definedName name="ECNZDrwn">#REF!</definedName>
    <definedName name="ECNZRate">#REF!</definedName>
    <definedName name="EDP" localSheetId="6">#REF!</definedName>
    <definedName name="EDP" localSheetId="4">#REF!</definedName>
    <definedName name="EDP" localSheetId="3">#REF!</definedName>
    <definedName name="EDP">#REF!</definedName>
    <definedName name="Emco">#REF!</definedName>
    <definedName name="Energy_Related_Costs">#REF!</definedName>
    <definedName name="EQUAL_TO_EAIT">#REF!</definedName>
    <definedName name="Ex_ESCROW_Account">#REF!</definedName>
    <definedName name="Ex_Investments">#REF!</definedName>
    <definedName name="Exbondrate">#REF!</definedName>
    <definedName name="Exfltdebt">#REF!</definedName>
    <definedName name="Exfltspread">#REF!</definedName>
    <definedName name="ExpectedEPS">#REF!</definedName>
    <definedName name="ExpectedEPSVolatility">#REF!</definedName>
    <definedName name="EXPENSES">#REF!</definedName>
    <definedName name="F2000yr">'[5]lstr_act'!$A$5:$N$47</definedName>
    <definedName name="Finance_Costs">#REF!</definedName>
    <definedName name="FINANCIAL" localSheetId="6">#REF!</definedName>
    <definedName name="FINANCIAL" localSheetId="4">#REF!</definedName>
    <definedName name="FINANCIAL" localSheetId="3">#REF!</definedName>
    <definedName name="FINANCIAL">#REF!</definedName>
    <definedName name="Finish">#REF!</definedName>
    <definedName name="Floatin1">#REF!</definedName>
    <definedName name="Floatin10">#REF!</definedName>
    <definedName name="Floatin11">#REF!</definedName>
    <definedName name="Floatin12">#REF!</definedName>
    <definedName name="Floatin13">#REF!</definedName>
    <definedName name="Floatin14">#REF!</definedName>
    <definedName name="Floatin15">#REF!</definedName>
    <definedName name="Floatin2">#REF!</definedName>
    <definedName name="Floatin3">#REF!</definedName>
    <definedName name="Floatin4">#REF!</definedName>
    <definedName name="Floatin5">#REF!</definedName>
    <definedName name="Floatin6">#REF!</definedName>
    <definedName name="Floatin7">#REF!</definedName>
    <definedName name="Floatin8">#REF!</definedName>
    <definedName name="Floatin9">#REF!</definedName>
    <definedName name="FRNDrwn">#REF!</definedName>
    <definedName name="FRNRate">#REF!</definedName>
    <definedName name="Funding">#REF!</definedName>
    <definedName name="Fxdin1_1">#REF!</definedName>
    <definedName name="Fxdin1_10">#REF!</definedName>
    <definedName name="Fxdin1_11">#REF!</definedName>
    <definedName name="Fxdin1_12">#REF!</definedName>
    <definedName name="Fxdin1_2">#REF!</definedName>
    <definedName name="Fxdin1_3">#REF!</definedName>
    <definedName name="Fxdin1_4">#REF!</definedName>
    <definedName name="Fxdin1_5">#REF!</definedName>
    <definedName name="Fxdin1_6">#REF!</definedName>
    <definedName name="Fxdin1_7">#REF!</definedName>
    <definedName name="Fxdin1_8">#REF!</definedName>
    <definedName name="Fxdin1_9">#REF!</definedName>
    <definedName name="Fxdin10_1">#REF!</definedName>
    <definedName name="Fxdin10_10">#REF!</definedName>
    <definedName name="Fxdin10_11">#REF!</definedName>
    <definedName name="Fxdin10_12">#REF!</definedName>
    <definedName name="Fxdin10_2">#REF!</definedName>
    <definedName name="Fxdin10_3">#REF!</definedName>
    <definedName name="Fxdin10_4">#REF!</definedName>
    <definedName name="Fxdin10_5">#REF!</definedName>
    <definedName name="Fxdin10_6">#REF!</definedName>
    <definedName name="Fxdin10_7">#REF!</definedName>
    <definedName name="Fxdin10_8">#REF!</definedName>
    <definedName name="Fxdin10_9">#REF!</definedName>
    <definedName name="Fxdin11_1">#REF!</definedName>
    <definedName name="Fxdin11_10">#REF!</definedName>
    <definedName name="Fxdin11_11">#REF!</definedName>
    <definedName name="Fxdin11_12">#REF!</definedName>
    <definedName name="Fxdin11_2">#REF!</definedName>
    <definedName name="Fxdin11_3">#REF!</definedName>
    <definedName name="Fxdin11_4">#REF!</definedName>
    <definedName name="Fxdin11_5">#REF!</definedName>
    <definedName name="Fxdin11_6">#REF!</definedName>
    <definedName name="Fxdin11_7">#REF!</definedName>
    <definedName name="Fxdin11_8">#REF!</definedName>
    <definedName name="Fxdin11_9">#REF!</definedName>
    <definedName name="Fxdin12_1">#REF!</definedName>
    <definedName name="Fxdin12_10">#REF!</definedName>
    <definedName name="Fxdin12_11">#REF!</definedName>
    <definedName name="Fxdin12_12">#REF!</definedName>
    <definedName name="Fxdin12_2">#REF!</definedName>
    <definedName name="Fxdin12_3">#REF!</definedName>
    <definedName name="Fxdin12_4">#REF!</definedName>
    <definedName name="Fxdin12_5">#REF!</definedName>
    <definedName name="Fxdin12_6">#REF!</definedName>
    <definedName name="Fxdin12_7">#REF!</definedName>
    <definedName name="Fxdin12_8">#REF!</definedName>
    <definedName name="Fxdin12_9">#REF!</definedName>
    <definedName name="Fxdin13_1">#REF!</definedName>
    <definedName name="Fxdin13_10">#REF!</definedName>
    <definedName name="Fxdin13_11">#REF!</definedName>
    <definedName name="Fxdin13_12">#REF!</definedName>
    <definedName name="Fxdin13_2">#REF!</definedName>
    <definedName name="Fxdin13_3">#REF!</definedName>
    <definedName name="Fxdin13_4">#REF!</definedName>
    <definedName name="Fxdin13_5">#REF!</definedName>
    <definedName name="Fxdin13_6">#REF!</definedName>
    <definedName name="Fxdin13_7">#REF!</definedName>
    <definedName name="Fxdin13_8">#REF!</definedName>
    <definedName name="Fxdin13_9">#REF!</definedName>
    <definedName name="Fxdin14_1">#REF!</definedName>
    <definedName name="Fxdin14_10">#REF!</definedName>
    <definedName name="Fxdin14_11">#REF!</definedName>
    <definedName name="Fxdin14_12">#REF!</definedName>
    <definedName name="Fxdin14_2">#REF!</definedName>
    <definedName name="Fxdin14_3">#REF!</definedName>
    <definedName name="Fxdin14_4">#REF!</definedName>
    <definedName name="Fxdin14_5">#REF!</definedName>
    <definedName name="Fxdin14_6">#REF!</definedName>
    <definedName name="Fxdin14_7">#REF!</definedName>
    <definedName name="Fxdin14_8">#REF!</definedName>
    <definedName name="Fxdin14_9">#REF!</definedName>
    <definedName name="Fxdin15_1">#REF!</definedName>
    <definedName name="Fxdin15_10">#REF!</definedName>
    <definedName name="Fxdin15_11">#REF!</definedName>
    <definedName name="Fxdin15_12">#REF!</definedName>
    <definedName name="Fxdin15_2">#REF!</definedName>
    <definedName name="Fxdin15_3">#REF!</definedName>
    <definedName name="Fxdin15_4">#REF!</definedName>
    <definedName name="Fxdin15_5">#REF!</definedName>
    <definedName name="Fxdin15_6">#REF!</definedName>
    <definedName name="Fxdin15_7">#REF!</definedName>
    <definedName name="Fxdin15_8">#REF!</definedName>
    <definedName name="Fxdin15_9">#REF!</definedName>
    <definedName name="Fxdin2_1">#REF!</definedName>
    <definedName name="Fxdin2_10">#REF!</definedName>
    <definedName name="Fxdin2_11">#REF!</definedName>
    <definedName name="Fxdin2_12">#REF!</definedName>
    <definedName name="Fxdin2_2">#REF!</definedName>
    <definedName name="Fxdin2_3">#REF!</definedName>
    <definedName name="Fxdin2_4">#REF!</definedName>
    <definedName name="Fxdin2_5">#REF!</definedName>
    <definedName name="Fxdin2_6">#REF!</definedName>
    <definedName name="Fxdin2_7">#REF!</definedName>
    <definedName name="Fxdin2_8">#REF!</definedName>
    <definedName name="Fxdin2_9">#REF!</definedName>
    <definedName name="Fxdin3_1">#REF!</definedName>
    <definedName name="Fxdin3_10">#REF!</definedName>
    <definedName name="Fxdin3_11">#REF!</definedName>
    <definedName name="Fxdin3_12">#REF!</definedName>
    <definedName name="Fxdin3_2">#REF!</definedName>
    <definedName name="Fxdin3_3">#REF!</definedName>
    <definedName name="Fxdin3_4">#REF!</definedName>
    <definedName name="Fxdin3_5">#REF!</definedName>
    <definedName name="Fxdin3_6">#REF!</definedName>
    <definedName name="Fxdin3_7">#REF!</definedName>
    <definedName name="Fxdin3_8">#REF!</definedName>
    <definedName name="Fxdin3_9">#REF!</definedName>
    <definedName name="Fxdin4_1">#REF!</definedName>
    <definedName name="Fxdin4_10">#REF!</definedName>
    <definedName name="Fxdin4_11">#REF!</definedName>
    <definedName name="Fxdin4_12">#REF!</definedName>
    <definedName name="Fxdin4_2">#REF!</definedName>
    <definedName name="Fxdin4_3">#REF!</definedName>
    <definedName name="Fxdin4_4">#REF!</definedName>
    <definedName name="Fxdin4_5">#REF!</definedName>
    <definedName name="Fxdin4_6">#REF!</definedName>
    <definedName name="Fxdin4_7">#REF!</definedName>
    <definedName name="Fxdin4_8">#REF!</definedName>
    <definedName name="Fxdin4_9">#REF!</definedName>
    <definedName name="Fxdin5_1">#REF!</definedName>
    <definedName name="Fxdin5_10">#REF!</definedName>
    <definedName name="Fxdin5_11">#REF!</definedName>
    <definedName name="Fxdin5_12">#REF!</definedName>
    <definedName name="Fxdin5_2">#REF!</definedName>
    <definedName name="Fxdin5_3">#REF!</definedName>
    <definedName name="Fxdin5_4">#REF!</definedName>
    <definedName name="Fxdin5_5">#REF!</definedName>
    <definedName name="Fxdin5_6">#REF!</definedName>
    <definedName name="Fxdin5_7">#REF!</definedName>
    <definedName name="Fxdin5_8">#REF!</definedName>
    <definedName name="Fxdin5_9">#REF!</definedName>
    <definedName name="Fxdin6_1">#REF!</definedName>
    <definedName name="Fxdin6_10">#REF!</definedName>
    <definedName name="Fxdin6_11">#REF!</definedName>
    <definedName name="Fxdin6_12">#REF!</definedName>
    <definedName name="Fxdin6_2">#REF!</definedName>
    <definedName name="Fxdin6_3">#REF!</definedName>
    <definedName name="Fxdin6_4">#REF!</definedName>
    <definedName name="Fxdin6_5">#REF!</definedName>
    <definedName name="Fxdin6_6">#REF!</definedName>
    <definedName name="Fxdin6_7">#REF!</definedName>
    <definedName name="Fxdin6_8">#REF!</definedName>
    <definedName name="Fxdin6_9">#REF!</definedName>
    <definedName name="Fxdin7_1">#REF!</definedName>
    <definedName name="Fxdin7_10">#REF!</definedName>
    <definedName name="Fxdin7_11">#REF!</definedName>
    <definedName name="Fxdin7_12">#REF!</definedName>
    <definedName name="Fxdin7_2">#REF!</definedName>
    <definedName name="Fxdin7_3">#REF!</definedName>
    <definedName name="Fxdin7_4">#REF!</definedName>
    <definedName name="Fxdin7_5">#REF!</definedName>
    <definedName name="Fxdin7_6">#REF!</definedName>
    <definedName name="Fxdin7_7">#REF!</definedName>
    <definedName name="Fxdin7_8">#REF!</definedName>
    <definedName name="Fxdin7_9">#REF!</definedName>
    <definedName name="Fxdin8_1">#REF!</definedName>
    <definedName name="Fxdin8_10">#REF!</definedName>
    <definedName name="Fxdin8_11">#REF!</definedName>
    <definedName name="Fxdin8_12">#REF!</definedName>
    <definedName name="Fxdin8_2">#REF!</definedName>
    <definedName name="Fxdin8_3">#REF!</definedName>
    <definedName name="Fxdin8_4">#REF!</definedName>
    <definedName name="Fxdin8_5">#REF!</definedName>
    <definedName name="Fxdin8_6">#REF!</definedName>
    <definedName name="Fxdin8_7">#REF!</definedName>
    <definedName name="Fxdin8_8">#REF!</definedName>
    <definedName name="Fxdin8_9">#REF!</definedName>
    <definedName name="Fxdin9_1">#REF!</definedName>
    <definedName name="Fxdin9_10">#REF!</definedName>
    <definedName name="Fxdin9_11">#REF!</definedName>
    <definedName name="Fxdin9_12">#REF!</definedName>
    <definedName name="Fxdin9_2">#REF!</definedName>
    <definedName name="Fxdin9_3">#REF!</definedName>
    <definedName name="Fxdin9_4">#REF!</definedName>
    <definedName name="Fxdin9_5">#REF!</definedName>
    <definedName name="Fxdin9_6">#REF!</definedName>
    <definedName name="Fxdin9_7">#REF!</definedName>
    <definedName name="Fxdin9_8">#REF!</definedName>
    <definedName name="Fxdin9_9">#REF!</definedName>
    <definedName name="FYR">'[3]pl_bud'!$R$8</definedName>
    <definedName name="GOODWILL" localSheetId="6">#REF!</definedName>
    <definedName name="GOODWILL" localSheetId="4">#REF!</definedName>
    <definedName name="GOODWILL" localSheetId="3">#REF!</definedName>
    <definedName name="GOODWILL">#REF!</definedName>
    <definedName name="Goodwillct">#REF!</definedName>
    <definedName name="Goodwillin1">#REF!</definedName>
    <definedName name="Goodwillin10">#REF!</definedName>
    <definedName name="Goodwillin11">#REF!</definedName>
    <definedName name="Goodwillin12">#REF!</definedName>
    <definedName name="Goodwillin13">#REF!</definedName>
    <definedName name="Goodwillin14">#REF!</definedName>
    <definedName name="Goodwillin15">#REF!</definedName>
    <definedName name="Goodwillin2">#REF!</definedName>
    <definedName name="Goodwillin3">#REF!</definedName>
    <definedName name="Goodwillin4">#REF!</definedName>
    <definedName name="Goodwillin5">#REF!</definedName>
    <definedName name="Goodwillin6">#REF!</definedName>
    <definedName name="Goodwillin7">#REF!</definedName>
    <definedName name="Goodwillin8">#REF!</definedName>
    <definedName name="Goodwillin9">#REF!</definedName>
    <definedName name="Grid_Exit_Points">#REF!</definedName>
    <definedName name="GROSS_CONTRIBUTION">#REF!</definedName>
    <definedName name="GrowthRate">#REF!</definedName>
    <definedName name="GST">#REF!</definedName>
    <definedName name="hedge_table">'[3]pl_bud'!$A$28:$Q$32</definedName>
    <definedName name="hedge_table_save">#REF!</definedName>
    <definedName name="hedge_table_save_ytd">#REF!</definedName>
    <definedName name="hedge_table_ytd">'[3]pl_bud'!$A$234:$Q$238</definedName>
    <definedName name="Hedges">#REF!</definedName>
    <definedName name="HOLOS_DL_BS_ACT">#REF!</definedName>
    <definedName name="HOLOS_DL_BS_GGRSM">#REF!</definedName>
    <definedName name="HOLOS_DL_BS_LAST_YR">#REF!</definedName>
    <definedName name="HOLOS_DL_BUD_ANL">#REF!</definedName>
    <definedName name="HOLOS_DL_BUD_YTD">#REF!</definedName>
    <definedName name="HOLOS_DL_LAST_YR">#REF!</definedName>
    <definedName name="HOLOS_DL_PL_ACT">#REF!</definedName>
    <definedName name="HOLOS_DL_PL_GGRSM">#REF!</definedName>
    <definedName name="HOLOS_DL_REV_ACT">#REF!</definedName>
    <definedName name="HOLOS_DL_REV_BUD">#REF!</definedName>
    <definedName name="HOLOS_ORIENT_DL_BS_ACT">#REF!</definedName>
    <definedName name="HOLOS_ORIENT_DL_BS_GGRSM">#REF!</definedName>
    <definedName name="HOLOS_ORIENT_DL_BS_LAST_YR">#REF!</definedName>
    <definedName name="HOLOS_ORIENT_DL_BUD_ANL">#REF!</definedName>
    <definedName name="HOLOS_ORIENT_DL_BUD_YTD">#REF!</definedName>
    <definedName name="HOLOS_ORIENT_DL_LAST_YR">#REF!</definedName>
    <definedName name="HOLOS_ORIENT_DL_PL_ACT">#REF!</definedName>
    <definedName name="HOLOS_ORIENT_DL_PL_GGRSM">#REF!</definedName>
    <definedName name="HOLOS_ORIENT_DL_REV_ACT">#REF!</definedName>
    <definedName name="HOLOS_ORIENT_DL_REV_BUD">#REF!</definedName>
    <definedName name="i" localSheetId="6">MODULE1.NVSPRIORMACRO</definedName>
    <definedName name="i" localSheetId="4">MODULE1.NVSPRIORMACRO</definedName>
    <definedName name="i" localSheetId="2">MODULE1.NVSPRIORMACRO</definedName>
    <definedName name="i" localSheetId="3">MODULE1.NVSPRIORMACRO</definedName>
    <definedName name="i">MODULE1.NVSPRIORMACRO</definedName>
    <definedName name="Income_Tax">#REF!</definedName>
    <definedName name="Information_Technology">#REF!</definedName>
    <definedName name="INPUT">#REF!</definedName>
    <definedName name="INPUT_TITLE">#REF!</definedName>
    <definedName name="Int">'[6]Con_cm'!$AL$155</definedName>
    <definedName name="INTEREST" localSheetId="6">#REF!</definedName>
    <definedName name="INTEREST" localSheetId="4">#REF!</definedName>
    <definedName name="INTEREST" localSheetId="3">#REF!</definedName>
    <definedName name="INTEREST">#REF!</definedName>
    <definedName name="Interest___Insurances">#REF!</definedName>
    <definedName name="Interest_and_Insurances">#REF!</definedName>
    <definedName name="Internal_Hedges">#REF!</definedName>
    <definedName name="INVESTMENTS_IN_SUBSIDIARIES">#REF!</definedName>
    <definedName name="Iteration">#REF!</definedName>
    <definedName name="jnls" localSheetId="6">MODULE1.NVSPRIORMACRO</definedName>
    <definedName name="jnls" localSheetId="4">MODULE1.NVSPRIORMACRO</definedName>
    <definedName name="jnls" localSheetId="2">MODULE1.NVSPRIORMACRO</definedName>
    <definedName name="jnls" localSheetId="3">MODULE1.NVSPRIORMACRO</definedName>
    <definedName name="jnls">MODULE1.NVSPRIORMACRO</definedName>
    <definedName name="jnls2" localSheetId="6">MODULE1.NVSPRIORMACRO</definedName>
    <definedName name="jnls2" localSheetId="4">MODULE1.NVSPRIORMACRO</definedName>
    <definedName name="jnls2" localSheetId="2">MODULE1.NVSPRIORMACRO</definedName>
    <definedName name="jnls2" localSheetId="3">MODULE1.NVSPRIORMACRO</definedName>
    <definedName name="jnls2">MODULE1.NVSPRIORMACRO</definedName>
    <definedName name="Known_Capital_Project_Payments">#REF!</definedName>
    <definedName name="LESS_DIFFERENCES_TO_RECONCILE">#REF!</definedName>
    <definedName name="life_to_date_1999" localSheetId="6">#REF!</definedName>
    <definedName name="life_to_date_1999" localSheetId="4">#REF!</definedName>
    <definedName name="life_to_date_1999" localSheetId="3">#REF!</definedName>
    <definedName name="life_to_date_1999">#REF!</definedName>
    <definedName name="Line_Charges___Retail">#REF!</definedName>
    <definedName name="LYN" localSheetId="6">#REF!</definedName>
    <definedName name="LYN" localSheetId="4">#REF!</definedName>
    <definedName name="LYN" localSheetId="3">#REF!</definedName>
    <definedName name="LYN">#REF!</definedName>
    <definedName name="MARKETING" localSheetId="6">#REF!</definedName>
    <definedName name="MARKETING" localSheetId="4">#REF!</definedName>
    <definedName name="MARKETING" localSheetId="3">#REF!</definedName>
    <definedName name="MARKETING">#REF!</definedName>
    <definedName name="mealp_bud">'[5]mealp_bud'!$B$4:$Q$86</definedName>
    <definedName name="mealp_bud_save_ytd">#REF!</definedName>
    <definedName name="mealp_bud_ytd">'[5]mealp_bud'!$B$91:$Q$172</definedName>
    <definedName name="mealp_bud_ytd1">'[5]mealp_bud'!$B$115:$Q$219</definedName>
    <definedName name="meapl_bud_save">#REF!</definedName>
    <definedName name="meapl_bud_save_ytd">#REF!</definedName>
    <definedName name="meapl_bud1">'[5]mealp_bud'!$B$5:$Q$110</definedName>
    <definedName name="meridian" localSheetId="6">MODULE1.NVSPRIORMACRO</definedName>
    <definedName name="meridian" localSheetId="4">MODULE1.NVSPRIORMACRO</definedName>
    <definedName name="meridian" localSheetId="2">MODULE1.NVSPRIORMACRO</definedName>
    <definedName name="meridian" localSheetId="3">MODULE1.NVSPRIORMACRO</definedName>
    <definedName name="meridian">MODULE1.NVSPRIORMACRO</definedName>
    <definedName name="nat" localSheetId="7">'Population'!#REF!</definedName>
    <definedName name="NET_CASH_FLOW">#REF!</definedName>
    <definedName name="NET_OPERATING_AFTER_TAX">#REF!</definedName>
    <definedName name="NET_OPERATING_BEFORE_TAX">#REF!</definedName>
    <definedName name="NETWORK" localSheetId="6">#REF!</definedName>
    <definedName name="NETWORK" localSheetId="4">#REF!</definedName>
    <definedName name="NETWORK" localSheetId="3">#REF!</definedName>
    <definedName name="NETWORK">#REF!</definedName>
    <definedName name="new" localSheetId="6">MODULE1.NVSPRIORMACRO</definedName>
    <definedName name="new" localSheetId="4">MODULE1.NVSPRIORMACRO</definedName>
    <definedName name="new" localSheetId="2">MODULE1.NVSPRIORMACRO</definedName>
    <definedName name="new" localSheetId="3">MODULE1.NVSPRIORMACRO</definedName>
    <definedName name="new">MODULE1.NVSPRIORMACRO</definedName>
    <definedName name="NvsASD">"V1999-07-31"</definedName>
    <definedName name="NvsAutoDrillOk">"VN"</definedName>
    <definedName name="NvsElapsedTime">0.0000799768531578593</definedName>
    <definedName name="NvsEndTime">37831.507665162</definedName>
    <definedName name="NvsInstance" localSheetId="6">MODULE1.NVSPRIORMACRO</definedName>
    <definedName name="NvsInstance" localSheetId="4">MODULE1.NVSPRIORMACRO</definedName>
    <definedName name="NvsInstance" localSheetId="2">MODULE1.NVSPRIORMACRO</definedName>
    <definedName name="NvsInstance" localSheetId="3">MODULE1.NVSPRIORMACRO</definedName>
    <definedName name="NvsInstance">MODULE1.NVSPRIORMACRO</definedName>
    <definedName name="NvsInstSpec">"%"</definedName>
    <definedName name="NvsLayoutType">"M3"</definedName>
    <definedName name="NvsNplSpec">"%,X,RZF.ACCOUNT.,CZF.."</definedName>
    <definedName name="NvsPanelEffdt">"V1999-07-27"</definedName>
    <definedName name="NvsPanelSetid">"VSHARE"</definedName>
    <definedName name="NvsReqBU">"VMEL01"</definedName>
    <definedName name="NvsReqBUOnly">"VY"</definedName>
    <definedName name="NvsTransLed">"VN"</definedName>
    <definedName name="NvsTreeASD">"V1999-07-31"</definedName>
    <definedName name="NvsValTbl.SCENARIO">"BD_SCENARIO_TBL"</definedName>
    <definedName name="old" localSheetId="6">MODULE1.NVSPRIORMACRO</definedName>
    <definedName name="old" localSheetId="4">MODULE1.NVSPRIORMACRO</definedName>
    <definedName name="old" localSheetId="2">MODULE1.NVSPRIORMACRO</definedName>
    <definedName name="old" localSheetId="3">MODULE1.NVSPRIORMACRO</definedName>
    <definedName name="old">MODULE1.NVSPRIORMACRO</definedName>
    <definedName name="on_bud_save">#REF!</definedName>
    <definedName name="on_bud_save_ytd">#REF!</definedName>
    <definedName name="on_en_bc">#REF!</definedName>
    <definedName name="on_en_bc_ytd">#REF!</definedName>
    <definedName name="on_save_bud">#REF!</definedName>
    <definedName name="on_save_bud_ytd">#REF!</definedName>
    <definedName name="Other">#REF!</definedName>
    <definedName name="Other_Debtors">#REF!</definedName>
    <definedName name="Other_Income">#REF!</definedName>
    <definedName name="OTHERCA" localSheetId="6">#REF!</definedName>
    <definedName name="OTHERCA" localSheetId="4">#REF!</definedName>
    <definedName name="OTHERCA" localSheetId="3">#REF!</definedName>
    <definedName name="OTHERCA">#REF!</definedName>
    <definedName name="OTHERINV" localSheetId="6">#REF!</definedName>
    <definedName name="OTHERINV" localSheetId="4">#REF!</definedName>
    <definedName name="OTHERINV" localSheetId="3">#REF!</definedName>
    <definedName name="OTHERINV">#REF!</definedName>
    <definedName name="OTHERREV" localSheetId="6">#REF!</definedName>
    <definedName name="OTHERREV" localSheetId="4">#REF!</definedName>
    <definedName name="OTHERREV" localSheetId="3">#REF!</definedName>
    <definedName name="OTHERREV">#REF!</definedName>
    <definedName name="Outsourced_Services">#REF!</definedName>
    <definedName name="Parent_Company">#REF!</definedName>
    <definedName name="Pasterange1">#REF!</definedName>
    <definedName name="Pasterange10">#REF!</definedName>
    <definedName name="Pasterange11">#REF!</definedName>
    <definedName name="Pasterange12">#REF!</definedName>
    <definedName name="Pasterange13">#REF!</definedName>
    <definedName name="Pasterange14">#REF!</definedName>
    <definedName name="Pasterange15">#REF!</definedName>
    <definedName name="Pasterange16">#REF!</definedName>
    <definedName name="Pasterange17">#REF!</definedName>
    <definedName name="Pasterange18">#REF!</definedName>
    <definedName name="Pasterange19">#REF!</definedName>
    <definedName name="Pasterange2">#REF!</definedName>
    <definedName name="Pasterange20">#REF!</definedName>
    <definedName name="Pasterange21">#REF!</definedName>
    <definedName name="Pasterange22">#REF!</definedName>
    <definedName name="Pasterange23">#REF!</definedName>
    <definedName name="Pasterange24">#REF!</definedName>
    <definedName name="Pasterange25">#REF!</definedName>
    <definedName name="Pasterange26">#REF!</definedName>
    <definedName name="Pasterange27">#REF!</definedName>
    <definedName name="Pasterange28">#REF!</definedName>
    <definedName name="Pasterange29">#REF!</definedName>
    <definedName name="Pasterange3">#REF!</definedName>
    <definedName name="Pasterange30">#REF!</definedName>
    <definedName name="Pasterange31">#REF!</definedName>
    <definedName name="Pasterange32">#REF!</definedName>
    <definedName name="Pasterange33">#REF!</definedName>
    <definedName name="Pasterange34">#REF!</definedName>
    <definedName name="Pasterange35">#REF!</definedName>
    <definedName name="Pasterange36">#REF!</definedName>
    <definedName name="Pasterange37">#REF!</definedName>
    <definedName name="Pasterange38">#REF!</definedName>
    <definedName name="Pasterange39" localSheetId="6">#REF!</definedName>
    <definedName name="Pasterange39" localSheetId="4">#REF!</definedName>
    <definedName name="Pasterange39" localSheetId="3">#REF!</definedName>
    <definedName name="Pasterange39">#REF!</definedName>
    <definedName name="Pasterange4">#REF!</definedName>
    <definedName name="Pasterange40">#REF!</definedName>
    <definedName name="Pasterange41" localSheetId="6">#REF!</definedName>
    <definedName name="Pasterange41" localSheetId="4">#REF!</definedName>
    <definedName name="Pasterange41" localSheetId="3">#REF!</definedName>
    <definedName name="Pasterange41">#REF!</definedName>
    <definedName name="Pasterange42">#REF!</definedName>
    <definedName name="Pasterange43">#REF!</definedName>
    <definedName name="Pasterange44">#REF!</definedName>
    <definedName name="Pasterange45">#REF!</definedName>
    <definedName name="Pasterange46">#REF!</definedName>
    <definedName name="Pasterange47">#REF!</definedName>
    <definedName name="Pasterange48">#REF!</definedName>
    <definedName name="Pasterange49">#REF!</definedName>
    <definedName name="Pasterange5">#REF!</definedName>
    <definedName name="Pasterange50">#REF!</definedName>
    <definedName name="Pasterange51">#REF!</definedName>
    <definedName name="Pasterange52">#REF!</definedName>
    <definedName name="Pasterange53">#REF!</definedName>
    <definedName name="Pasterange54">#REF!</definedName>
    <definedName name="Pasterange55">#REF!</definedName>
    <definedName name="Pasterange56">#REF!</definedName>
    <definedName name="Pasterange57">#REF!</definedName>
    <definedName name="Pasterange58">#REF!</definedName>
    <definedName name="Pasterange59">#REF!</definedName>
    <definedName name="Pasterange6">#REF!</definedName>
    <definedName name="Pasterange60">#REF!</definedName>
    <definedName name="Pasterange61">#REF!</definedName>
    <definedName name="Pasterange62">#REF!</definedName>
    <definedName name="Pasterange63">#REF!</definedName>
    <definedName name="Pasterange64">#REF!</definedName>
    <definedName name="Pasterange65">#REF!</definedName>
    <definedName name="Pasterange66">#REF!</definedName>
    <definedName name="Pasterange67" localSheetId="6">#REF!</definedName>
    <definedName name="Pasterange67" localSheetId="4">#REF!</definedName>
    <definedName name="Pasterange67" localSheetId="3">#REF!</definedName>
    <definedName name="Pasterange67">#REF!</definedName>
    <definedName name="Pasterange68" localSheetId="6">#REF!</definedName>
    <definedName name="Pasterange68" localSheetId="4">#REF!</definedName>
    <definedName name="Pasterange68" localSheetId="3">#REF!</definedName>
    <definedName name="Pasterange68">#REF!</definedName>
    <definedName name="Pasterange7">#REF!</definedName>
    <definedName name="Pasterange8">#REF!</definedName>
    <definedName name="Pasterange9">#REF!</definedName>
    <definedName name="Paths">#REF!</definedName>
    <definedName name="penalty">#REF!</definedName>
    <definedName name="perform_date">'[9]Control'!$B$5</definedName>
    <definedName name="PERMANENT_DIFFERENCES">#REF!</definedName>
    <definedName name="PERSONNEL" localSheetId="6">#REF!</definedName>
    <definedName name="PERSONNEL" localSheetId="4">#REF!</definedName>
    <definedName name="PERSONNEL" localSheetId="3">#REF!</definedName>
    <definedName name="PERSONNEL">#REF!</definedName>
    <definedName name="PHIL_AGENCY" localSheetId="6">#REF!</definedName>
    <definedName name="PHIL_AGENCY" localSheetId="4">#REF!</definedName>
    <definedName name="PHIL_AGENCY" localSheetId="3">#REF!</definedName>
    <definedName name="PHIL_AGENCY">#REF!</definedName>
    <definedName name="pl_bud_2002">'[5]pl_bud'!$B$6:$Q$207</definedName>
    <definedName name="pl_bud_save">#REF!</definedName>
    <definedName name="pl_bud_save_ytd">#REF!</definedName>
    <definedName name="pl_bud_ytd_2002">'[5]pl_bud'!$B$213:$Q$411</definedName>
    <definedName name="PLANT" localSheetId="6">#REF!</definedName>
    <definedName name="PLANT" localSheetId="4">#REF!</definedName>
    <definedName name="PLANT" localSheetId="3">#REF!</definedName>
    <definedName name="PLANT">#REF!</definedName>
    <definedName name="Plant___Vehicle___Proprty">#REF!</definedName>
    <definedName name="Plant__Vehicles_and_Property">#REF!</definedName>
    <definedName name="pmd_bud">'[5]pmd_bud'!$B$2:$Q$144</definedName>
    <definedName name="pmd_bud_save">#REF!</definedName>
    <definedName name="pmd_bud_save_ytd">#REF!</definedName>
    <definedName name="pmd_bud_ytd">'[5]pmd_bud'!$B$149:$Q$288</definedName>
    <definedName name="pointer">'[10]Financial'!$A$261</definedName>
    <definedName name="POSTAGE" localSheetId="6">#REF!</definedName>
    <definedName name="POSTAGE" localSheetId="4">#REF!</definedName>
    <definedName name="POSTAGE" localSheetId="3">#REF!</definedName>
    <definedName name="POSTAGE">#REF!</definedName>
    <definedName name="PretaxCoverage">#REF!</definedName>
    <definedName name="Principal_Repayments">#REF!</definedName>
    <definedName name="_xlnm.Print_Area" localSheetId="1">'Series Descriptions'!$A$1:$F$161</definedName>
    <definedName name="_xlnm.Print_Area" localSheetId="3">'Spending'!$A$1:$Q$124</definedName>
    <definedName name="Print_Area_MI">#REF!</definedName>
    <definedName name="Print_Titles_MI">#REF!</definedName>
    <definedName name="Promotional">#REF!</definedName>
    <definedName name="Pulse_Costs">#REF!</definedName>
    <definedName name="q">#REF!</definedName>
    <definedName name="ratingA">#REF!</definedName>
    <definedName name="ratingAA">#REF!</definedName>
    <definedName name="ratingAAA">#REF!</definedName>
    <definedName name="ratingBBB">#REF!</definedName>
    <definedName name="ratingJUNK">#REF!</definedName>
    <definedName name="rec_last1" localSheetId="2">OFFSET('[7]Graphing'!$J$3,'[7]Graphing'!$E$21,0,'[7]Graphing'!$E$23,1)</definedName>
    <definedName name="rec_last1">OFFSET('[7]Graphing'!$J$3,'[7]Graphing'!$E$21,0,'[7]Graphing'!$E$23,1)</definedName>
    <definedName name="rec_last2" localSheetId="2">OFFSET('[7]Graphing'!$K$3,'[7]Graphing'!$E$21,0,'[7]Graphing'!$E$23,1)</definedName>
    <definedName name="rec_last2">OFFSET('[7]Graphing'!$K$3,'[7]Graphing'!$E$21,0,'[7]Graphing'!$E$23,1)</definedName>
    <definedName name="rec_now" localSheetId="2">OFFSET('[7]Graphing'!$I$3,'[7]Graphing'!$E$21,0,'[7]Graphing'!$E$23,1)</definedName>
    <definedName name="rec_now">OFFSET('[7]Graphing'!$I$3,'[7]Graphing'!$E$21,0,'[7]Graphing'!$E$23,1)</definedName>
    <definedName name="rep" localSheetId="6">MODULE1.NVSPRIORMACRO</definedName>
    <definedName name="rep" localSheetId="4">MODULE1.NVSPRIORMACRO</definedName>
    <definedName name="rep" localSheetId="2">MODULE1.NVSPRIORMACRO</definedName>
    <definedName name="rep" localSheetId="3">MODULE1.NVSPRIORMACRO</definedName>
    <definedName name="rep">MODULE1.NVSPRIORMACRO</definedName>
    <definedName name="REPORT_ID" localSheetId="6">#REF!</definedName>
    <definedName name="REPORT_ID" localSheetId="4">#REF!</definedName>
    <definedName name="REPORT_ID" localSheetId="3">#REF!</definedName>
    <definedName name="REPORT_ID">#REF!</definedName>
    <definedName name="Retail_Hedges">#REF!</definedName>
    <definedName name="Retail_Sweeps">#REF!</definedName>
    <definedName name="REV_EXP" localSheetId="6">#REF!</definedName>
    <definedName name="REV_EXP" localSheetId="4">#REF!</definedName>
    <definedName name="REV_EXP" localSheetId="3">#REF!</definedName>
    <definedName name="REV_EXP">#REF!</definedName>
    <definedName name="rev_last1" localSheetId="2">OFFSET('[7]Graphing'!$G$3,'[7]Graphing'!$E$21,0,'[7]Graphing'!$E$23,1)</definedName>
    <definedName name="rev_last1">OFFSET('[7]Graphing'!$G$3,'[7]Graphing'!$E$21,0,'[7]Graphing'!$E$23,1)</definedName>
    <definedName name="rev_last2" localSheetId="2">OFFSET('[7]Graphing'!$H$3,'[7]Graphing'!$E$21,0,'[7]Graphing'!$E$23,1)</definedName>
    <definedName name="rev_last2">OFFSET('[7]Graphing'!$H$3,'[7]Graphing'!$E$21,0,'[7]Graphing'!$E$23,1)</definedName>
    <definedName name="rev_now" localSheetId="2">OFFSET('[7]Graphing'!$F$3,'[7]Graphing'!$E$21,0,'[7]Graphing'!$E$23,1)</definedName>
    <definedName name="rev_now">OFFSET('[7]Graphing'!$F$3,'[7]Graphing'!$E$21,0,'[7]Graphing'!$E$23,1)</definedName>
    <definedName name="REVENUE">#REF!</definedName>
    <definedName name="ROC_Costs">#REF!</definedName>
    <definedName name="run_date" localSheetId="6">#REF!</definedName>
    <definedName name="run_date" localSheetId="4">#REF!</definedName>
    <definedName name="run_date" localSheetId="3">#REF!</definedName>
    <definedName name="run_date">#REF!</definedName>
    <definedName name="Sale_of_Electricity">#REF!</definedName>
    <definedName name="SALES" localSheetId="6">#REF!</definedName>
    <definedName name="SALES" localSheetId="4">#REF!</definedName>
    <definedName name="SALES" localSheetId="3">#REF!</definedName>
    <definedName name="SALES">#REF!</definedName>
    <definedName name="Scale">1000</definedName>
    <definedName name="SCD" localSheetId="6">#REF!</definedName>
    <definedName name="SCD" localSheetId="4">#REF!</definedName>
    <definedName name="SCD" localSheetId="3">#REF!</definedName>
    <definedName name="SCD">#REF!</definedName>
    <definedName name="Sched1.50.0">#REF!</definedName>
    <definedName name="Sched1.50.1">#REF!</definedName>
    <definedName name="Sched1.51.0">#REF!</definedName>
    <definedName name="Sched1.51.1">#REF!</definedName>
    <definedName name="Sched1.51.2">#REF!</definedName>
    <definedName name="Sched1.51.3">#REF!</definedName>
    <definedName name="Sched1.51.4">#REF!</definedName>
    <definedName name="Sched1.51.5">#REF!</definedName>
    <definedName name="Sched1.52.0">#REF!</definedName>
    <definedName name="Sched1.53.0">#REF!</definedName>
    <definedName name="Sched1.54.0">#REF!</definedName>
    <definedName name="Sched1.56.0">#REF!</definedName>
    <definedName name="Sched1.57.0">#REF!</definedName>
    <definedName name="SCHEDULE">#REF!</definedName>
    <definedName name="SCOPE" localSheetId="6">#REF!</definedName>
    <definedName name="SCOPE" localSheetId="4">#REF!</definedName>
    <definedName name="SCOPE" localSheetId="3">#REF!</definedName>
    <definedName name="SCOPE">#REF!</definedName>
    <definedName name="SCURR">'[3]MELGL020_July'!$J$142</definedName>
    <definedName name="SERVICES" localSheetId="6">#REF!</definedName>
    <definedName name="SERVICES" localSheetId="4">#REF!</definedName>
    <definedName name="SERVICES" localSheetId="3">#REF!</definedName>
    <definedName name="SERVICES">#REF!</definedName>
    <definedName name="SEVERENCES" localSheetId="6">#REF!</definedName>
    <definedName name="SEVERENCES" localSheetId="4">#REF!</definedName>
    <definedName name="SEVERENCES" localSheetId="3">#REF!</definedName>
    <definedName name="SEVERENCES">#REF!</definedName>
    <definedName name="SFD">'[3]pl_bud'!$R$9</definedName>
    <definedName name="SFV" localSheetId="6">#REF!</definedName>
    <definedName name="SFV" localSheetId="4">#REF!</definedName>
    <definedName name="SFV" localSheetId="3">#REF!</definedName>
    <definedName name="SFV">#REF!</definedName>
    <definedName name="SHAREFUNDS" localSheetId="6">#REF!</definedName>
    <definedName name="SHAREFUNDS" localSheetId="4">#REF!</definedName>
    <definedName name="SHAREFUNDS" localSheetId="3">#REF!</definedName>
    <definedName name="SHAREFUNDS">#REF!</definedName>
    <definedName name="SHORTER" localSheetId="6">#REF!</definedName>
    <definedName name="SHORTER" localSheetId="4">#REF!</definedName>
    <definedName name="SHORTER" localSheetId="3">#REF!</definedName>
    <definedName name="SHORTER">#REF!</definedName>
    <definedName name="Shout">#REF!</definedName>
    <definedName name="SPRIOR">'[3]MELGL020_July'!$K$142</definedName>
    <definedName name="SRES">'[3]MELGL020_July'!$C$142</definedName>
    <definedName name="Staff_Costs">#REF!</definedName>
    <definedName name="Start">#REF!</definedName>
    <definedName name="STATISTICS">#REF!</definedName>
    <definedName name="Sub_Input">#REF!</definedName>
    <definedName name="Sub_Input_Title">#REF!</definedName>
    <definedName name="SwapAmt">#REF!</definedName>
    <definedName name="SwapMTM">#REF!</definedName>
    <definedName name="SwapRate">#REF!</definedName>
    <definedName name="SYTD">'[3]MELGL020_July'!$F$142</definedName>
    <definedName name="TAX">#REF!</definedName>
    <definedName name="Tax_Calc">#REF!</definedName>
    <definedName name="Tax_Calc2" localSheetId="6">#REF!</definedName>
    <definedName name="Tax_Calc2" localSheetId="4">#REF!</definedName>
    <definedName name="Tax_Calc2" localSheetId="3">#REF!</definedName>
    <definedName name="Tax_Calc2">#REF!</definedName>
    <definedName name="Taxation">#REF!</definedName>
    <definedName name="Taxation_Expense">#REF!</definedName>
    <definedName name="TaxCredits">#REF!</definedName>
    <definedName name="TaxDepn1">'[1]Fixed Assets'!$Q$16</definedName>
    <definedName name="TaxDepn2">'[1]Fixed Assets'!$Q$17</definedName>
    <definedName name="TaxDepn3">'[1]Fixed Assets'!$Q$18</definedName>
    <definedName name="TaxDepn4">'[1]Fixed Assets'!$Q$19</definedName>
    <definedName name="TaxDepn5">'[1]Fixed Assets'!$Q$20</definedName>
    <definedName name="taxp">#REF!</definedName>
    <definedName name="TERMLIAB" localSheetId="6">#REF!</definedName>
    <definedName name="TERMLIAB" localSheetId="4">#REF!</definedName>
    <definedName name="TERMLIAB" localSheetId="3">#REF!</definedName>
    <definedName name="TERMLIAB">#REF!</definedName>
    <definedName name="ThresholdA">#REF!</definedName>
    <definedName name="ThresholdAA">#REF!</definedName>
    <definedName name="ThresholdAAA">#REF!</definedName>
    <definedName name="ThresholdB">#REF!</definedName>
    <definedName name="ThresholdBB">#REF!</definedName>
    <definedName name="ThresholdBBB">#REF!</definedName>
    <definedName name="ThresholdCCC">#REF!</definedName>
    <definedName name="TIMING_DIFFERENCES">#REF!</definedName>
    <definedName name="TOTAL_ALL_EXPENSES">#REF!</definedName>
    <definedName name="TOTAL_EXPENSES">#REF!</definedName>
    <definedName name="TOTAL_PERMANENT_DIFFERENCES">#REF!</definedName>
    <definedName name="TOTAL_REVENUE">#REF!</definedName>
    <definedName name="TOTAL_ROC_COSTS">#REF!</definedName>
    <definedName name="TOTAL_TIMING_DIFFERENCES">#REF!</definedName>
    <definedName name="trans_table_save">#REF!</definedName>
    <definedName name="trans_table_save_ytd">#REF!</definedName>
    <definedName name="Transalta">#REF!</definedName>
    <definedName name="transmission_table">'[3]pl_bud'!$A$36:$Q$47</definedName>
    <definedName name="transmission_table_ytd">'[3]pl_bud'!$A$242:$Q$254</definedName>
    <definedName name="Transpower___HVDC">#REF!</definedName>
    <definedName name="Transpower___Tiwai">#REF!</definedName>
    <definedName name="Transpower_HVDC___GST_on_Unpiad_invoices">#REF!</definedName>
    <definedName name="Transpower_HVDC___P_L_Recogniton">#REF!</definedName>
    <definedName name="Transpower_HVDC___Scheduled_Payments">#REF!</definedName>
    <definedName name="Tstats">'[11]Tablz'!$A$2:$B$31</definedName>
    <definedName name="US10yrTry">#REF!</definedName>
    <definedName name="USTB">#REF!</definedName>
    <definedName name="USTBVol">#REF!</definedName>
    <definedName name="USTSpreadVol">#REF!</definedName>
    <definedName name="Wages___PAYE">#REF!</definedName>
    <definedName name="WeightedAvg">#REF!</definedName>
    <definedName name="x" localSheetId="6">#REF!</definedName>
    <definedName name="x" localSheetId="4">#REF!</definedName>
    <definedName name="x" localSheetId="3">#REF!</definedName>
    <definedName name="x">#REF!</definedName>
    <definedName name="x_axis" localSheetId="2">OFFSET('[7]Graphing'!$B$3,'[7]Graphing'!$E$21,0,'[7]Graphing'!$E$23,1)</definedName>
    <definedName name="x_axis">OFFSET('[7]Graphing'!$B$3,'[7]Graphing'!$E$21,0,'[7]Graphing'!$E$23,1)</definedName>
    <definedName name="z">#REF!</definedName>
  </definedNames>
  <calcPr calcId="191029"/>
  <extLst/>
</workbook>
</file>

<file path=xl/sharedStrings.xml><?xml version="1.0" encoding="utf-8"?>
<sst xmlns="http://schemas.openxmlformats.org/spreadsheetml/2006/main" count="320" uniqueCount="126">
  <si>
    <t>Net Worth</t>
  </si>
  <si>
    <t>Gross Debt Measures</t>
  </si>
  <si>
    <t>Adjusted Financial Balance</t>
  </si>
  <si>
    <t xml:space="preserve">Core Crown Residual Cash </t>
  </si>
  <si>
    <t>Total Crown Operating Balance</t>
  </si>
  <si>
    <t>Total Crown OBEGAL</t>
  </si>
  <si>
    <t>Gross Sovereign-issued Debt</t>
  </si>
  <si>
    <t>NZS Fund series</t>
  </si>
  <si>
    <t>Surplus/Deficit Measures</t>
  </si>
  <si>
    <t>Health</t>
  </si>
  <si>
    <t>Education</t>
  </si>
  <si>
    <t>Law and order</t>
  </si>
  <si>
    <t>Defence</t>
  </si>
  <si>
    <t>Transport and communications</t>
  </si>
  <si>
    <t>Finance costs</t>
  </si>
  <si>
    <t>Financial Net Expenditure</t>
  </si>
  <si>
    <t>Social security and welfare, GSF</t>
  </si>
  <si>
    <t>Core Crown Expense Classes</t>
  </si>
  <si>
    <t>Gross Debt, Net Debt, Net Worth</t>
  </si>
  <si>
    <t>$ millions</t>
  </si>
  <si>
    <t>NZS Fund</t>
  </si>
  <si>
    <t>Surplus/Deficit, Revenue</t>
  </si>
  <si>
    <t>Series Descriptions</t>
  </si>
  <si>
    <t xml:space="preserve">Click on a group title to access an explanation of the series  contained in that group. </t>
  </si>
  <si>
    <t>Core Crown Expenses</t>
  </si>
  <si>
    <t>Total Crown Expenses</t>
  </si>
  <si>
    <t>Cash, March Years</t>
  </si>
  <si>
    <t>Core Crown  Revenue</t>
  </si>
  <si>
    <t>Core Crown Tax Revenue</t>
  </si>
  <si>
    <t>Tax Receipts</t>
  </si>
  <si>
    <t>Cash Receipts</t>
  </si>
  <si>
    <t>Total Crown Revenue</t>
  </si>
  <si>
    <t>Total Crown Net Worth</t>
  </si>
  <si>
    <t>Cash, June Years</t>
  </si>
  <si>
    <t>IFRS, June Years</t>
  </si>
  <si>
    <t xml:space="preserve"> March Years</t>
  </si>
  <si>
    <t>June Years</t>
  </si>
  <si>
    <t>Spending</t>
  </si>
  <si>
    <t>NZS Fund Revenue</t>
  </si>
  <si>
    <t>Crown contributions to the NZS Fund</t>
  </si>
  <si>
    <t>NZS Fund Tax expense</t>
  </si>
  <si>
    <t>NZS Fund Gains/(losses)</t>
  </si>
  <si>
    <t>NZS Fund Net worth</t>
  </si>
  <si>
    <t>Tax and Revenue</t>
  </si>
  <si>
    <t>old-GAAP</t>
  </si>
  <si>
    <t>1994*</t>
  </si>
  <si>
    <t>1995*</t>
  </si>
  <si>
    <t>1996*</t>
  </si>
  <si>
    <t>Net foreign exchange gains(-)/losses</t>
  </si>
  <si>
    <t>Core Government Services</t>
  </si>
  <si>
    <t>Economic and Industrial Services</t>
  </si>
  <si>
    <t>Heritage, culture and recreation; Primary Services, Housing and community development, Other</t>
  </si>
  <si>
    <t>Series</t>
  </si>
  <si>
    <t>Difference</t>
  </si>
  <si>
    <t>Notes</t>
  </si>
  <si>
    <t>Expenses by Function Classification</t>
  </si>
  <si>
    <t>Financial Net Expenditure (cash)/Core Crown Expenses (accrual)</t>
  </si>
  <si>
    <t>Adding FX net losses of $898m to sum of expenses by function gives core Crown Expenses.</t>
  </si>
  <si>
    <t>Cash Receipts (cash)/Core Crown  Revenue (accrual)</t>
  </si>
  <si>
    <t>Adjusted Financial Balance (cash)/Total Crown Operating Balance (accrual)</t>
  </si>
  <si>
    <t>A full line-by-line reconciliation of the Adjusted Financial Balance can be found in Table 1 on page 6 of the "Fiscal Time Series Explanatory Note".</t>
  </si>
  <si>
    <t>1987†</t>
  </si>
  <si>
    <t>1988†</t>
  </si>
  <si>
    <t>1989†</t>
  </si>
  <si>
    <t>1990†</t>
  </si>
  <si>
    <t>1991†</t>
  </si>
  <si>
    <t>1992†</t>
  </si>
  <si>
    <t>1993†</t>
  </si>
  <si>
    <t>† Data for these years inclusive of GST</t>
  </si>
  <si>
    <t>Cash, GST inclusive</t>
  </si>
  <si>
    <t>Accrual (old-GAAP), GST exclusive</t>
  </si>
  <si>
    <t>Magnitude of difference in 1994 transition from cash to accrual</t>
  </si>
  <si>
    <t xml:space="preserve">magnitude of difference in 1994 in transition from cash to accrual </t>
  </si>
  <si>
    <t>See</t>
  </si>
  <si>
    <t>Sources</t>
  </si>
  <si>
    <t>Relatively large difference due differences in functional classifications</t>
  </si>
  <si>
    <t>* GAAP data for Total Crown Operating Balance, core Crown tax Revenue and core Crown Revenue for these years has not been backdated on IFRS basis</t>
  </si>
  <si>
    <t>* GAAP data for these years has not been backdated on IFRS basis</t>
  </si>
  <si>
    <t>† Data for receipts and revenue for these years include GST paid on government purchases</t>
  </si>
  <si>
    <t>NZS Fund Other Expenses and movements</t>
  </si>
  <si>
    <t>Net Debt Measures</t>
  </si>
  <si>
    <t>Core government services</t>
  </si>
  <si>
    <t>Economic and industrial services</t>
  </si>
  <si>
    <t>Net Worth attributable to the Crown</t>
  </si>
  <si>
    <t>PBE Standards, June Years</t>
  </si>
  <si>
    <t>Total Crown Tax Receipts</t>
  </si>
  <si>
    <t>Total Crown Borrowings</t>
  </si>
  <si>
    <t xml:space="preserve">(Former) Core Crown Net Debt </t>
  </si>
  <si>
    <r>
      <rPr>
        <vertAlign val="superscript"/>
        <sz val="10"/>
        <rFont val="Arial"/>
        <family val="2"/>
      </rPr>
      <t>1</t>
    </r>
    <r>
      <rPr>
        <sz val="10"/>
        <rFont val="Arial"/>
        <family val="2"/>
      </rPr>
      <t xml:space="preserve"> Includes Heritage, culture and recreation, primary services, Housing and Community devlopment; and environmental protection</t>
    </r>
  </si>
  <si>
    <t>2001^</t>
  </si>
  <si>
    <t>2002^</t>
  </si>
  <si>
    <t>2003^</t>
  </si>
  <si>
    <t>2004^</t>
  </si>
  <si>
    <t>2005^</t>
  </si>
  <si>
    <t>2006^</t>
  </si>
  <si>
    <t>2007^</t>
  </si>
  <si>
    <t>2008^</t>
  </si>
  <si>
    <t>2009^</t>
  </si>
  <si>
    <t>2010^</t>
  </si>
  <si>
    <t>2011^</t>
  </si>
  <si>
    <t>2012^</t>
  </si>
  <si>
    <t>2013^</t>
  </si>
  <si>
    <t>2014^</t>
  </si>
  <si>
    <t>2015^</t>
  </si>
  <si>
    <t>2016^</t>
  </si>
  <si>
    <t>2017^</t>
  </si>
  <si>
    <t>2018^</t>
  </si>
  <si>
    <t>^ Total Crown revenue has been restated to exclude Income Related Rent Subsidy between government reporting entities</t>
  </si>
  <si>
    <t>^ Total Crown expenses have been restated to exclude Income Related Rent Subsidy expense between government reporting entities</t>
  </si>
  <si>
    <t>Heritage, culture and recreation; Primary Services, Housing and community development, Environemntal protection, Other</t>
  </si>
  <si>
    <r>
      <t>2019^</t>
    </r>
    <r>
      <rPr>
        <vertAlign val="superscript"/>
        <sz val="10"/>
        <rFont val="Arial"/>
        <family val="2"/>
      </rPr>
      <t>#</t>
    </r>
  </si>
  <si>
    <r>
      <rPr>
        <vertAlign val="superscript"/>
        <sz val="10"/>
        <rFont val="Arial"/>
        <family val="2"/>
      </rPr>
      <t>#</t>
    </r>
    <r>
      <rPr>
        <sz val="10"/>
        <rFont val="Arial"/>
        <family val="2"/>
      </rPr>
      <t xml:space="preserve"> 2019 results have been restated in the adoption of new PBE standards.  Further information can be found in note 28 of the 2019/20 financial statements of government.</t>
    </r>
  </si>
  <si>
    <t>2020</t>
  </si>
  <si>
    <t>Published by the Treasury at https://www.treasury.govt.nz/publications/information-release/data-fiscal-time-series-historical-fiscal-indicators</t>
  </si>
  <si>
    <t>NZS Fund Other Expenses and movements*</t>
  </si>
  <si>
    <t xml:space="preserve">(New) Net Debt </t>
  </si>
  <si>
    <t>NZS Fund Current Tax expense</t>
  </si>
  <si>
    <t>* This includes deferred tax expenses which can be variable year on year.</t>
  </si>
  <si>
    <t>Gross debt</t>
  </si>
  <si>
    <t>Fiscal Time Series Historical Indicators 1972 - 2023</t>
  </si>
  <si>
    <t>Update for Year End 30 June 2023</t>
  </si>
  <si>
    <t>2023*</t>
  </si>
  <si>
    <t xml:space="preserve">* As part of a review of the fiscal indicators through the Budget 2022, the Gross Sovereign-issued Debt and the (former) Core Crown Net Debt (column J) measures are no longer published indicators. </t>
  </si>
  <si>
    <t>Published 26 January 2024</t>
  </si>
  <si>
    <t>Population</t>
  </si>
  <si>
    <t>$ per capita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</si>
</sst>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3" formatCode="_(* #,##0.00_);_(* \(#,##0.00\);_(* &quot;-&quot;??_);_(@_)"/>
    <numFmt numFmtId="164" formatCode="0.00_)"/>
    <numFmt numFmtId="165" formatCode="#,###,;[Red]\-#,###,;0"/>
    <numFmt numFmtId="166" formatCode="#,##0.000"/>
    <numFmt numFmtId="167" formatCode="0.0%"/>
    <numFmt numFmtId="168" formatCode="d\ mmmm\ yyyy"/>
    <numFmt numFmtId="169" formatCode="d\ mmm\ yyyy"/>
    <numFmt numFmtId="170" formatCode="_-* #,##0_-;\-* #,##0_-;_-* &quot;-&quot;??_-;_-@_-"/>
  </numFmts>
  <fonts count="47">
    <font>
      <sz val="10"/>
      <name val="Arial"/>
      <family val="2"/>
    </font>
    <font>
      <b/>
      <sz val="8"/>
      <name val="Arial"/>
      <family val="2"/>
    </font>
    <font>
      <sz val="8"/>
      <name val="Arial"/>
      <family val="2"/>
    </font>
    <font>
      <u val="single"/>
      <sz val="10"/>
      <color indexed="12"/>
      <name val="Arial"/>
      <family val="2"/>
    </font>
    <font>
      <b/>
      <i/>
      <sz val="16"/>
      <name val="Helv"/>
      <family val="2"/>
    </font>
    <font>
      <sz val="10"/>
      <name val="Times New Roman"/>
      <family val="1"/>
    </font>
    <font>
      <sz val="10"/>
      <name val="MS Sans Serif"/>
      <family val="2"/>
    </font>
    <font>
      <b/>
      <sz val="10"/>
      <name val="MS Sans Serif"/>
      <family val="2"/>
    </font>
    <font>
      <i/>
      <sz val="10"/>
      <name val="Arial"/>
      <family val="2"/>
    </font>
    <font>
      <b/>
      <sz val="10"/>
      <color indexed="32"/>
      <name val="Arial"/>
      <family val="2"/>
    </font>
    <font>
      <b/>
      <sz val="9"/>
      <name val="Arial"/>
      <family val="2"/>
    </font>
    <font>
      <sz val="9"/>
      <name val="Arial"/>
      <family val="2"/>
    </font>
    <font>
      <b/>
      <sz val="10"/>
      <name val="Arial Narrow"/>
      <family val="2"/>
    </font>
    <font>
      <sz val="10"/>
      <name val="Arial Narrow"/>
      <family val="2"/>
    </font>
    <font>
      <sz val="9"/>
      <name val="Arial Narrow"/>
      <family val="2"/>
    </font>
    <font>
      <b/>
      <sz val="12"/>
      <name val="Arial"/>
      <family val="2"/>
    </font>
    <font>
      <b/>
      <sz val="12"/>
      <name val="Arial Narrow"/>
      <family val="2"/>
    </font>
    <font>
      <b/>
      <sz val="11"/>
      <name val="Arial Narrow"/>
      <family val="2"/>
    </font>
    <font>
      <sz val="10"/>
      <color indexed="23"/>
      <name val="Arial"/>
      <family val="2"/>
    </font>
    <font>
      <u val="single"/>
      <sz val="10"/>
      <name val="Arial"/>
      <family val="2"/>
    </font>
    <font>
      <b/>
      <sz val="10"/>
      <name val="Arial"/>
      <family val="2"/>
    </font>
    <font>
      <sz val="11"/>
      <color indexed="8"/>
      <name val="Arial Narrow"/>
      <family val="2"/>
    </font>
    <font>
      <b/>
      <sz val="16"/>
      <name val="Arial Narrow"/>
      <family val="2"/>
    </font>
    <font>
      <vertAlign val="superscript"/>
      <sz val="10"/>
      <name val="Arial"/>
      <family val="2"/>
    </font>
    <font>
      <b/>
      <sz val="11"/>
      <color theme="1"/>
      <name val="Arial"/>
      <family val="2"/>
    </font>
    <font>
      <sz val="11"/>
      <color theme="1"/>
      <name val="Arial Narrow"/>
      <family val="2"/>
    </font>
    <font>
      <i/>
      <sz val="11"/>
      <color theme="1"/>
      <name val="Arial Narrow"/>
      <family val="2"/>
    </font>
    <font>
      <sz val="10"/>
      <color rgb="FF000000"/>
      <name val="Arial"/>
      <family val="2"/>
    </font>
    <font>
      <sz val="10"/>
      <name val="Arial "/>
      <family val="2"/>
    </font>
    <font>
      <sz val="10"/>
      <color rgb="FF000000"/>
      <name val="Helvetica Neue"/>
      <family val="2"/>
    </font>
    <font>
      <sz val="11"/>
      <color rgb="FF172B4D"/>
      <name val="Arial"/>
      <family val="2"/>
    </font>
    <font>
      <sz val="11"/>
      <color theme="1"/>
      <name val="+mn-cs"/>
      <family val="2"/>
    </font>
    <font>
      <u val="single"/>
      <sz val="11"/>
      <color theme="1"/>
      <name val="Arial"/>
      <family val="2"/>
    </font>
    <font>
      <sz val="11"/>
      <color theme="1"/>
      <name val="Arial"/>
      <family val="2"/>
    </font>
    <font>
      <i/>
      <sz val="11"/>
      <color rgb="FF000000"/>
      <name val="Arial"/>
      <family val="2"/>
    </font>
    <font>
      <sz val="11"/>
      <color rgb="FF000000"/>
      <name val="Arial"/>
      <family val="2"/>
    </font>
    <font>
      <i/>
      <sz val="11"/>
      <color theme="1"/>
      <name val="Arial"/>
      <family val="2"/>
    </font>
    <font>
      <sz val="11"/>
      <color theme="1"/>
      <name val="Calibri"/>
      <family val="2"/>
    </font>
    <font>
      <b/>
      <sz val="11"/>
      <color theme="1"/>
      <name val="+mn-cs"/>
      <family val="2"/>
    </font>
    <font>
      <b/>
      <sz val="11"/>
      <color rgb="FF000000"/>
      <name val="Arial"/>
      <family val="2"/>
    </font>
    <font>
      <sz val="11"/>
      <color rgb="FF000000"/>
      <name val="Calibri"/>
      <family val="2"/>
    </font>
    <font>
      <sz val="10"/>
      <name val="+mn-cs"/>
      <family val="2"/>
    </font>
    <font>
      <sz val="12"/>
      <color rgb="FF000000"/>
      <name val="Arial"/>
      <family val="2"/>
    </font>
    <font>
      <vertAlign val="superscript"/>
      <sz val="10"/>
      <name val="+mn-cs"/>
      <family val="2"/>
    </font>
    <font>
      <vertAlign val="superscript"/>
      <sz val="11"/>
      <color rgb="FF000000"/>
      <name val="Arial"/>
      <family val="2"/>
    </font>
    <font>
      <sz val="9"/>
      <color rgb="FF000000"/>
      <name val="Arial"/>
      <family val="2"/>
    </font>
    <font>
      <sz val="10"/>
      <color theme="1"/>
      <name val="Arial"/>
      <family val="2"/>
      <scheme val="minor"/>
    </font>
  </fonts>
  <fills count="11">
    <fill>
      <patternFill/>
    </fill>
    <fill>
      <patternFill patternType="gray125"/>
    </fill>
    <fill>
      <patternFill patternType="solid">
        <fgColor indexed="22"/>
        <bgColor indexed="64"/>
      </patternFill>
    </fill>
    <fill>
      <patternFill patternType="solid">
        <fgColor indexed="26"/>
        <bgColor indexed="64"/>
      </patternFill>
    </fill>
    <fill>
      <patternFill patternType="mediumGray">
        <fgColor indexed="22"/>
      </patternFill>
    </fill>
    <fill>
      <patternFill patternType="solid">
        <fgColor indexed="31"/>
        <bgColor indexed="64"/>
      </patternFill>
    </fill>
    <fill>
      <patternFill patternType="solid">
        <fgColor indexed="43"/>
        <bgColor indexed="64"/>
      </patternFill>
    </fill>
    <fill>
      <patternFill patternType="solid">
        <fgColor indexed="63"/>
        <bgColor indexed="64"/>
      </patternFill>
    </fill>
    <fill>
      <patternFill patternType="solid">
        <fgColor indexed="9"/>
        <bgColor indexed="64"/>
      </patternFill>
    </fill>
    <fill>
      <patternFill patternType="solid">
        <fgColor theme="0" tint="-0.24997000396251678"/>
        <bgColor indexed="64"/>
      </patternFill>
    </fill>
    <fill>
      <patternFill patternType="solid">
        <fgColor theme="0"/>
        <bgColor indexed="64"/>
      </patternFill>
    </fill>
  </fills>
  <borders count="48">
    <border>
      <left/>
      <right/>
      <top/>
      <bottom/>
      <diagonal/>
    </border>
    <border>
      <left/>
      <right/>
      <top style="thin"/>
      <bottom style="thin"/>
    </border>
    <border>
      <left style="thin"/>
      <right style="thin"/>
      <top style="thin"/>
      <bottom style="thin"/>
    </border>
    <border>
      <left/>
      <right/>
      <top/>
      <bottom style="medium"/>
    </border>
    <border>
      <left style="thin"/>
      <right style="thin"/>
      <top/>
      <bottom/>
    </border>
    <border>
      <left/>
      <right style="thin"/>
      <top/>
      <bottom/>
    </border>
    <border>
      <left/>
      <right/>
      <top style="thin"/>
      <bottom/>
    </border>
    <border>
      <left/>
      <right/>
      <top/>
      <bottom style="thin"/>
    </border>
    <border>
      <left style="thin"/>
      <right/>
      <top/>
      <bottom/>
    </border>
    <border>
      <left style="thin"/>
      <right style="hair"/>
      <top/>
      <bottom/>
    </border>
    <border>
      <left style="hair"/>
      <right style="hair"/>
      <top/>
      <bottom style="hair"/>
    </border>
    <border>
      <left style="hair"/>
      <right style="thin"/>
      <top/>
      <bottom style="hair"/>
    </border>
    <border>
      <left style="thin"/>
      <right/>
      <top style="hair"/>
      <bottom/>
    </border>
    <border>
      <left style="hair"/>
      <right style="thin"/>
      <top style="hair"/>
      <bottom style="hair"/>
    </border>
    <border>
      <left style="thin"/>
      <right/>
      <top/>
      <bottom style="hair"/>
    </border>
    <border>
      <left style="thin"/>
      <right style="hair"/>
      <top style="hair"/>
      <bottom style="hair"/>
    </border>
    <border>
      <left style="hair"/>
      <right style="hair"/>
      <top style="hair"/>
      <bottom style="hair"/>
    </border>
    <border>
      <left style="hair"/>
      <right style="thin"/>
      <top style="hair"/>
      <bottom style="thin"/>
    </border>
    <border>
      <left/>
      <right style="thin"/>
      <top style="thin"/>
      <bottom style="thin"/>
    </border>
    <border>
      <left style="thin"/>
      <right/>
      <top style="thin"/>
      <bottom/>
    </border>
    <border>
      <left style="thin"/>
      <right/>
      <top/>
      <bottom style="thin"/>
    </border>
    <border>
      <left/>
      <right style="thin"/>
      <top/>
      <bottom style="thin"/>
    </border>
    <border>
      <left/>
      <right style="thin"/>
      <top style="thin"/>
      <bottom/>
    </border>
    <border>
      <left style="hair"/>
      <right style="hair"/>
      <top style="hair"/>
      <bottom style="thin"/>
    </border>
    <border>
      <left/>
      <right style="hair"/>
      <top style="hair"/>
      <bottom style="hair"/>
    </border>
    <border>
      <left/>
      <right/>
      <top/>
      <bottom style="thin">
        <color theme="0" tint="-0.1499900072813034"/>
      </bottom>
    </border>
    <border>
      <left/>
      <right style="thin">
        <color theme="0" tint="-0.1499900072813034"/>
      </right>
      <top/>
      <bottom style="thin">
        <color theme="0" tint="-0.1499900072813034"/>
      </bottom>
    </border>
    <border>
      <left style="thin">
        <color theme="0" tint="-0.1499900072813034"/>
      </left>
      <right style="thin"/>
      <top/>
      <bottom style="thin">
        <color theme="0" tint="-0.1499900072813034"/>
      </bottom>
    </border>
    <border>
      <left style="thin">
        <color theme="0" tint="-0.1499900072813034"/>
      </left>
      <right style="thin"/>
      <top style="thin">
        <color theme="0" tint="-0.1499900072813034"/>
      </top>
      <bottom style="thin">
        <color theme="0" tint="-0.1499900072813034"/>
      </bottom>
    </border>
    <border>
      <left style="thin">
        <color theme="0" tint="-0.1499900072813034"/>
      </left>
      <right style="thin">
        <color theme="0" tint="-0.1499900072813034"/>
      </right>
      <top style="thin">
        <color theme="0" tint="-0.1499900072813034"/>
      </top>
      <bottom style="thin">
        <color theme="0" tint="-0.1499900072813034"/>
      </bottom>
    </border>
    <border>
      <left style="thin">
        <color theme="0" tint="-0.1499900072813034"/>
      </left>
      <right style="thin"/>
      <top style="thin">
        <color theme="0" tint="-0.1499900072813034"/>
      </top>
      <bottom/>
    </border>
    <border>
      <left/>
      <right/>
      <top style="thin">
        <color theme="0" tint="-0.1499900072813034"/>
      </top>
      <bottom/>
    </border>
    <border>
      <left style="thin">
        <color theme="0" tint="-0.1499900072813034"/>
      </left>
      <right style="thin">
        <color theme="0" tint="-0.1499900072813034"/>
      </right>
      <top/>
      <bottom style="thin">
        <color theme="0" tint="-0.1499900072813034"/>
      </bottom>
    </border>
    <border>
      <left/>
      <right style="thin"/>
      <top/>
      <bottom style="thin">
        <color theme="0" tint="-0.1499900072813034"/>
      </bottom>
    </border>
    <border>
      <left style="thin">
        <color theme="0" tint="-0.1499900072813034"/>
      </left>
      <right style="thin">
        <color theme="0" tint="-0.1499900072813034"/>
      </right>
      <top style="thin">
        <color theme="0" tint="-0.1499900072813034"/>
      </top>
      <bottom/>
    </border>
    <border>
      <left style="thin">
        <color theme="0" tint="-0.1499900072813034"/>
      </left>
      <right/>
      <top style="thin">
        <color theme="0" tint="-0.1499900072813034"/>
      </top>
      <bottom/>
    </border>
    <border>
      <left/>
      <right style="thin">
        <color theme="0" tint="-0.1499900072813034"/>
      </right>
      <top style="thin">
        <color theme="0" tint="-0.1499900072813034"/>
      </top>
      <bottom/>
    </border>
    <border>
      <left style="thin">
        <color theme="0" tint="-0.1499900072813034"/>
      </left>
      <right style="thin">
        <color theme="0" tint="-0.1499900072813034"/>
      </right>
      <top/>
      <bottom/>
    </border>
    <border>
      <left style="thin">
        <color theme="0" tint="-0.1499900072813034"/>
      </left>
      <right style="thin"/>
      <top/>
      <bottom/>
    </border>
    <border>
      <left/>
      <right style="thin">
        <color theme="0" tint="-0.1499900072813034"/>
      </right>
      <top/>
      <bottom style="thin"/>
    </border>
    <border>
      <left style="thin">
        <color theme="0" tint="-0.1499900072813034"/>
      </left>
      <right/>
      <top style="thin">
        <color theme="0" tint="-0.1499900072813034"/>
      </top>
      <bottom style="thin"/>
    </border>
    <border>
      <left/>
      <right style="thin">
        <color theme="0" tint="-0.1499900072813034"/>
      </right>
      <top style="thin">
        <color theme="0" tint="-0.1499900072813034"/>
      </top>
      <bottom style="thin"/>
    </border>
    <border>
      <left style="thin">
        <color theme="0" tint="-0.1499900072813034"/>
      </left>
      <right style="thin">
        <color theme="0" tint="-0.1499900072813034"/>
      </right>
      <top style="thin">
        <color theme="0" tint="-0.1499900072813034"/>
      </top>
      <bottom style="thin"/>
    </border>
    <border>
      <left style="thin">
        <color theme="0" tint="-0.1499900072813034"/>
      </left>
      <right style="thin"/>
      <top style="thin">
        <color theme="0" tint="-0.1499900072813034"/>
      </top>
      <bottom style="thin"/>
    </border>
    <border>
      <left style="thin">
        <color theme="0" tint="-0.1499900072813034"/>
      </left>
      <right style="thin">
        <color theme="0" tint="-0.1499900072813034"/>
      </right>
      <top/>
      <bottom style="thin"/>
    </border>
    <border>
      <left style="thin"/>
      <right/>
      <top style="hair"/>
      <bottom style="thin"/>
    </border>
    <border>
      <left/>
      <right style="hair"/>
      <top style="hair"/>
      <bottom style="thin"/>
    </border>
    <border>
      <left style="thin"/>
      <right/>
      <top style="hair"/>
      <bottom style="hair"/>
    </border>
  </borders>
  <cellStyleXfs count="9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12" fillId="2" borderId="1">
      <alignment horizontal="center" wrapText="1"/>
      <protection/>
    </xf>
    <xf numFmtId="0" fontId="3" fillId="0" borderId="0" applyNumberFormat="0" applyFill="0" applyBorder="0">
      <alignment/>
      <protection locked="0"/>
    </xf>
    <xf numFmtId="0" fontId="2" fillId="3" borderId="2" applyNumberFormat="0" applyBorder="0" applyAlignment="0" applyProtection="0"/>
    <xf numFmtId="0" fontId="2" fillId="3" borderId="2" applyNumberFormat="0" applyBorder="0" applyAlignment="0" applyProtection="0"/>
    <xf numFmtId="0" fontId="2" fillId="3" borderId="2" applyNumberFormat="0" applyBorder="0" applyAlignment="0" applyProtection="0"/>
    <xf numFmtId="164" fontId="4" fillId="0" borderId="0">
      <alignment/>
      <protection/>
    </xf>
    <xf numFmtId="0" fontId="0" fillId="0" borderId="0">
      <alignment/>
      <protection/>
    </xf>
    <xf numFmtId="165" fontId="5" fillId="0" borderId="0" applyProtection="0">
      <alignment/>
    </xf>
    <xf numFmtId="2" fontId="6" fillId="0" borderId="0">
      <alignment horizontal="center"/>
      <protection/>
    </xf>
    <xf numFmtId="2" fontId="6" fillId="0" borderId="0">
      <alignment horizontal="center"/>
      <protection/>
    </xf>
    <xf numFmtId="2" fontId="6" fillId="0" borderId="0">
      <alignment horizontal="center"/>
      <protection/>
    </xf>
    <xf numFmtId="9" fontId="0" fillId="0" borderId="0" applyFont="0" applyFill="0" applyBorder="0" applyAlignment="0" applyProtection="0"/>
    <xf numFmtId="10" fontId="0" fillId="0" borderId="0" applyFont="0" applyFill="0" applyBorder="0" applyAlignment="0" applyProtection="0"/>
    <xf numFmtId="10" fontId="0" fillId="0" borderId="0" applyFont="0" applyFill="0" applyBorder="0" applyAlignment="0" applyProtection="0"/>
    <xf numFmtId="10" fontId="0" fillId="0" borderId="0" applyFont="0" applyFill="0" applyBorder="0" applyAlignment="0" applyProtection="0"/>
    <xf numFmtId="0" fontId="6" fillId="0" borderId="0" applyNumberFormat="0" applyFont="0" applyFill="0" applyBorder="0" applyProtection="0">
      <alignment/>
    </xf>
    <xf numFmtId="0" fontId="6" fillId="0" borderId="0" applyNumberFormat="0" applyFont="0" applyFill="0" applyBorder="0" applyProtection="0">
      <alignment/>
    </xf>
    <xf numFmtId="0" fontId="6" fillId="0" borderId="0" applyNumberFormat="0" applyFont="0" applyFill="0" applyBorder="0" applyProtection="0">
      <alignment/>
    </xf>
    <xf numFmtId="15" fontId="6" fillId="0" borderId="0" applyFont="0" applyFill="0" applyBorder="0" applyAlignment="0" applyProtection="0"/>
    <xf numFmtId="15" fontId="6" fillId="0" borderId="0" applyFont="0" applyFill="0" applyBorder="0" applyAlignment="0" applyProtection="0"/>
    <xf numFmtId="15" fontId="6" fillId="0" borderId="0" applyFont="0" applyFill="0" applyBorder="0" applyAlignment="0" applyProtection="0"/>
    <xf numFmtId="4" fontId="6" fillId="0" borderId="0" applyFont="0" applyFill="0" applyBorder="0" applyAlignment="0" applyProtection="0"/>
    <xf numFmtId="4" fontId="6" fillId="0" borderId="0" applyFont="0" applyFill="0" applyBorder="0" applyAlignment="0" applyProtection="0"/>
    <xf numFmtId="4" fontId="6" fillId="0" borderId="0" applyFont="0" applyFill="0" applyBorder="0" applyAlignment="0" applyProtection="0"/>
    <xf numFmtId="0" fontId="7" fillId="0" borderId="3">
      <alignment horizontal="center"/>
      <protection/>
    </xf>
    <xf numFmtId="0" fontId="7" fillId="0" borderId="3">
      <alignment horizontal="center"/>
      <protection/>
    </xf>
    <xf numFmtId="0" fontId="7" fillId="0" borderId="3">
      <alignment horizontal="center"/>
      <protection/>
    </xf>
    <xf numFmtId="3" fontId="6" fillId="0" borderId="0" applyFont="0" applyFill="0" applyBorder="0" applyAlignment="0" applyProtection="0"/>
    <xf numFmtId="3" fontId="6" fillId="0" borderId="0" applyFont="0" applyFill="0" applyBorder="0" applyAlignment="0" applyProtection="0"/>
    <xf numFmtId="3" fontId="6" fillId="0" borderId="0" applyFont="0" applyFill="0" applyBorder="0" applyAlignment="0" applyProtection="0"/>
    <xf numFmtId="0" fontId="6" fillId="4" borderId="0" applyNumberFormat="0" applyFont="0" applyBorder="0" applyAlignment="0" applyProtection="0"/>
    <xf numFmtId="0" fontId="6" fillId="4" borderId="0" applyNumberFormat="0" applyFont="0" applyBorder="0" applyAlignment="0" applyProtection="0"/>
    <xf numFmtId="0" fontId="6" fillId="4" borderId="0" applyNumberFormat="0" applyFont="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9" fillId="5" borderId="0" applyNumberFormat="0" applyBorder="0">
      <alignment horizontal="left"/>
      <protection locked="0"/>
    </xf>
    <xf numFmtId="0" fontId="9" fillId="5" borderId="0" applyNumberFormat="0" applyBorder="0">
      <alignment horizontal="left"/>
      <protection locked="0"/>
    </xf>
    <xf numFmtId="0" fontId="9" fillId="5" borderId="0" applyNumberFormat="0" applyBorder="0">
      <alignment horizontal="left"/>
      <protection locked="0"/>
    </xf>
    <xf numFmtId="0" fontId="0" fillId="6" borderId="0" applyNumberFormat="0" applyFont="0" applyBorder="0" applyAlignment="0">
      <protection locked="0"/>
    </xf>
    <xf numFmtId="0" fontId="0" fillId="6" borderId="0" applyNumberFormat="0" applyFont="0" applyBorder="0" applyAlignment="0">
      <protection locked="0"/>
    </xf>
    <xf numFmtId="0" fontId="0" fillId="6" borderId="0" applyNumberFormat="0" applyFont="0" applyBorder="0" applyAlignment="0">
      <protection locked="0"/>
    </xf>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7" borderId="2" applyNumberFormat="0" applyProtection="0">
      <alignment horizontal="center" vertical="top" wrapText="1"/>
    </xf>
    <xf numFmtId="0" fontId="10" fillId="7" borderId="2" applyNumberFormat="0" applyProtection="0">
      <alignment horizontal="center" vertical="top" wrapText="1"/>
    </xf>
    <xf numFmtId="0" fontId="10" fillId="7" borderId="2" applyNumberFormat="0" applyProtection="0">
      <alignment horizontal="center" vertical="top" wrapText="1"/>
    </xf>
    <xf numFmtId="0" fontId="10" fillId="1" borderId="4" applyNumberFormat="0" applyProtection="0">
      <alignment vertical="top" wrapText="1"/>
    </xf>
    <xf numFmtId="0" fontId="10" fillId="1" borderId="4" applyNumberFormat="0" applyProtection="0">
      <alignment vertical="top" wrapText="1"/>
    </xf>
    <xf numFmtId="0" fontId="10" fillId="1" borderId="4" applyNumberFormat="0" applyProtection="0">
      <alignment vertical="top" wrapText="1"/>
    </xf>
    <xf numFmtId="166" fontId="11" fillId="0" borderId="5" applyFill="0" applyProtection="0">
      <alignment horizontal="right" vertical="top"/>
    </xf>
    <xf numFmtId="166" fontId="11" fillId="0" borderId="5" applyFill="0" applyProtection="0">
      <alignment horizontal="right" vertical="top"/>
    </xf>
    <xf numFmtId="166" fontId="11" fillId="0" borderId="5" applyFill="0" applyProtection="0">
      <alignment horizontal="right" vertical="top"/>
    </xf>
    <xf numFmtId="166" fontId="10" fillId="0" borderId="2" applyFill="0" applyProtection="0">
      <alignment horizontal="right" vertical="top"/>
    </xf>
    <xf numFmtId="166" fontId="10" fillId="0" borderId="2" applyFill="0" applyProtection="0">
      <alignment horizontal="right" vertical="top"/>
    </xf>
    <xf numFmtId="166" fontId="10" fillId="0" borderId="2" applyFill="0" applyProtection="0">
      <alignment horizontal="right" vertical="top"/>
    </xf>
    <xf numFmtId="14" fontId="0" fillId="0" borderId="0" applyFont="0" applyFill="0" applyBorder="0" applyAlignment="0" applyProtection="0"/>
    <xf numFmtId="14" fontId="0" fillId="0" borderId="0" applyFont="0" applyFill="0" applyBorder="0" applyAlignment="0" applyProtection="0"/>
    <xf numFmtId="14" fontId="0" fillId="0" borderId="0" applyFont="0" applyFill="0" applyBorder="0" applyAlignment="0" applyProtection="0"/>
    <xf numFmtId="37" fontId="10" fillId="0" borderId="0">
      <alignment wrapText="1"/>
      <protection/>
    </xf>
    <xf numFmtId="37" fontId="10" fillId="0" borderId="0">
      <alignment wrapText="1"/>
      <protection/>
    </xf>
    <xf numFmtId="37" fontId="10" fillId="0" borderId="0">
      <alignment wrapText="1"/>
      <protection/>
    </xf>
    <xf numFmtId="0" fontId="5" fillId="0" borderId="0">
      <alignment vertical="top"/>
      <protection/>
    </xf>
    <xf numFmtId="0" fontId="5" fillId="0" borderId="0">
      <alignment vertical="top"/>
      <protection/>
    </xf>
    <xf numFmtId="0" fontId="5" fillId="0" borderId="0">
      <alignment vertical="top"/>
      <protection/>
    </xf>
  </cellStyleXfs>
  <cellXfs count="213">
    <xf numFmtId="0" fontId="0" fillId="0" borderId="0" xfId="0"/>
    <xf numFmtId="168" fontId="16" fillId="0" borderId="0" xfId="0" applyNumberFormat="1" applyFont="1" applyAlignment="1">
      <alignment horizontal="left"/>
    </xf>
    <xf numFmtId="0" fontId="0" fillId="0" borderId="0" xfId="0" quotePrefix="1"/>
    <xf numFmtId="0" fontId="13" fillId="0" borderId="0" xfId="0" applyFont="1"/>
    <xf numFmtId="0" fontId="12" fillId="2" borderId="6" xfId="29" applyBorder="1" applyAlignment="1">
      <alignment horizontal="center" wrapText="1"/>
      <protection/>
    </xf>
    <xf numFmtId="0" fontId="12" fillId="2" borderId="7" xfId="29" applyBorder="1" applyAlignment="1">
      <alignment horizontal="center" wrapText="1"/>
      <protection/>
    </xf>
    <xf numFmtId="169" fontId="13" fillId="2" borderId="7" xfId="0" applyNumberFormat="1" applyFont="1" applyFill="1" applyBorder="1" applyAlignment="1">
      <alignment horizontal="center" wrapText="1"/>
    </xf>
    <xf numFmtId="169" fontId="14" fillId="2" borderId="7" xfId="0" applyNumberFormat="1" applyFont="1" applyFill="1" applyBorder="1" applyAlignment="1">
      <alignment horizontal="center" wrapText="1"/>
    </xf>
    <xf numFmtId="0" fontId="12" fillId="2" borderId="6" xfId="29" applyBorder="1" applyAlignment="1">
      <alignment horizontal="center"/>
      <protection/>
    </xf>
    <xf numFmtId="0" fontId="12" fillId="2" borderId="7" xfId="29" applyBorder="1" applyAlignment="1">
      <alignment horizontal="center"/>
      <protection/>
    </xf>
    <xf numFmtId="1" fontId="0" fillId="0" borderId="0" xfId="0" applyNumberFormat="1" applyAlignment="1">
      <alignment horizontal="center"/>
    </xf>
    <xf numFmtId="0" fontId="0" fillId="0" borderId="6" xfId="0" applyBorder="1" applyAlignment="1" quotePrefix="1">
      <alignment horizontal="center"/>
    </xf>
    <xf numFmtId="0" fontId="0" fillId="0" borderId="0" xfId="0" applyAlignment="1">
      <alignment horizontal="center" vertical="center" textRotation="90" wrapText="1"/>
    </xf>
    <xf numFmtId="0" fontId="0" fillId="0" borderId="0" xfId="0" applyAlignment="1" quotePrefix="1">
      <alignment horizontal="center"/>
    </xf>
    <xf numFmtId="0" fontId="0" fillId="0" borderId="7" xfId="0" applyBorder="1" applyAlignment="1" quotePrefix="1">
      <alignment horizontal="center"/>
    </xf>
    <xf numFmtId="0" fontId="0" fillId="0" borderId="7" xfId="0" applyBorder="1"/>
    <xf numFmtId="0" fontId="0" fillId="0" borderId="0" xfId="0" applyAlignment="1">
      <alignment horizontal="center"/>
    </xf>
    <xf numFmtId="0" fontId="18" fillId="0" borderId="0" xfId="0" applyFont="1" applyAlignment="1" quotePrefix="1">
      <alignment horizontal="center"/>
    </xf>
    <xf numFmtId="1" fontId="18" fillId="0" borderId="0" xfId="0" applyNumberFormat="1" applyFont="1" applyAlignment="1">
      <alignment horizontal="center"/>
    </xf>
    <xf numFmtId="0" fontId="0" fillId="0" borderId="6" xfId="0" applyBorder="1"/>
    <xf numFmtId="167" fontId="0" fillId="0" borderId="6" xfId="40" applyNumberFormat="1" applyFont="1" applyBorder="1" applyAlignment="1">
      <alignment horizontal="center"/>
    </xf>
    <xf numFmtId="167" fontId="0" fillId="0" borderId="0" xfId="40" applyNumberFormat="1" applyFont="1" applyBorder="1" applyAlignment="1">
      <alignment horizontal="center"/>
    </xf>
    <xf numFmtId="167" fontId="0" fillId="0" borderId="7" xfId="40" applyNumberFormat="1" applyFont="1" applyBorder="1" applyAlignment="1">
      <alignment horizontal="center"/>
    </xf>
    <xf numFmtId="168" fontId="16" fillId="8" borderId="0" xfId="0" applyNumberFormat="1" applyFont="1" applyFill="1" applyAlignment="1">
      <alignment horizontal="left"/>
    </xf>
    <xf numFmtId="0" fontId="0" fillId="8" borderId="0" xfId="0" applyFill="1"/>
    <xf numFmtId="0" fontId="13" fillId="8" borderId="0" xfId="0" applyFont="1" applyFill="1"/>
    <xf numFmtId="0" fontId="3" fillId="2" borderId="6" xfId="30" applyFill="1" applyBorder="1" applyAlignment="1" applyProtection="1">
      <alignment horizontal="center" wrapText="1"/>
      <protection/>
    </xf>
    <xf numFmtId="9" fontId="0" fillId="0" borderId="0" xfId="40" applyFont="1"/>
    <xf numFmtId="167" fontId="0" fillId="0" borderId="6" xfId="40" applyNumberFormat="1" applyFont="1" applyBorder="1" applyAlignment="1" quotePrefix="1">
      <alignment horizontal="center"/>
    </xf>
    <xf numFmtId="167" fontId="0" fillId="0" borderId="0" xfId="40" applyNumberFormat="1" applyFont="1" applyBorder="1" applyAlignment="1" quotePrefix="1">
      <alignment horizontal="center"/>
    </xf>
    <xf numFmtId="167" fontId="0" fillId="0" borderId="7" xfId="40" applyNumberFormat="1" applyFont="1" applyBorder="1" applyAlignment="1" quotePrefix="1">
      <alignment horizontal="center"/>
    </xf>
    <xf numFmtId="0" fontId="12" fillId="0" borderId="0" xfId="29" applyFill="1" applyBorder="1" applyAlignment="1">
      <alignment horizontal="center" wrapText="1"/>
      <protection/>
    </xf>
    <xf numFmtId="169" fontId="13" fillId="0" borderId="0" xfId="0" applyNumberFormat="1" applyFont="1" applyAlignment="1">
      <alignment horizontal="center" wrapText="1"/>
    </xf>
    <xf numFmtId="167" fontId="0" fillId="0" borderId="0" xfId="40" applyNumberFormat="1" applyFont="1" applyFill="1" applyBorder="1" applyAlignment="1">
      <alignment horizontal="center"/>
    </xf>
    <xf numFmtId="0" fontId="3" fillId="0" borderId="0" xfId="30" applyAlignment="1" applyProtection="1">
      <alignment/>
      <protection/>
    </xf>
    <xf numFmtId="0" fontId="0" fillId="0" borderId="6" xfId="0" applyFont="1" applyBorder="1" applyAlignment="1">
      <alignment horizontal="center"/>
    </xf>
    <xf numFmtId="0" fontId="0" fillId="0" borderId="0" xfId="0" applyFont="1" applyAlignment="1">
      <alignment horizontal="center"/>
    </xf>
    <xf numFmtId="0" fontId="13" fillId="0" borderId="0" xfId="0" applyFont="1" applyAlignment="1">
      <alignment horizontal="left"/>
    </xf>
    <xf numFmtId="0" fontId="24" fillId="0" borderId="8" xfId="0" applyFont="1" applyBorder="1"/>
    <xf numFmtId="0" fontId="25" fillId="0" borderId="9" xfId="0" applyFont="1" applyBorder="1" applyAlignment="1">
      <alignment vertical="center"/>
    </xf>
    <xf numFmtId="0" fontId="26" fillId="0" borderId="10" xfId="0" applyFont="1" applyBorder="1" applyAlignment="1">
      <alignment horizontal="center"/>
    </xf>
    <xf numFmtId="0" fontId="26" fillId="0" borderId="10" xfId="0" applyFont="1" applyBorder="1" applyAlignment="1">
      <alignment horizontal="center" wrapText="1"/>
    </xf>
    <xf numFmtId="0" fontId="25" fillId="0" borderId="11" xfId="0" applyFont="1" applyBorder="1"/>
    <xf numFmtId="0" fontId="25" fillId="0" borderId="12" xfId="0" applyFont="1" applyBorder="1" applyAlignment="1">
      <alignment vertical="center" wrapText="1"/>
    </xf>
    <xf numFmtId="0" fontId="25" fillId="0" borderId="13" xfId="0" applyFont="1" applyBorder="1" applyAlignment="1">
      <alignment wrapText="1"/>
    </xf>
    <xf numFmtId="0" fontId="25" fillId="0" borderId="8" xfId="0" applyFont="1" applyBorder="1" applyAlignment="1">
      <alignment vertical="center" wrapText="1"/>
    </xf>
    <xf numFmtId="0" fontId="25" fillId="0" borderId="13" xfId="0" applyFont="1" applyBorder="1" applyAlignment="1">
      <alignment vertical="center" wrapText="1"/>
    </xf>
    <xf numFmtId="0" fontId="25" fillId="0" borderId="14" xfId="0" applyFont="1" applyBorder="1" applyAlignment="1">
      <alignment vertical="center" wrapText="1"/>
    </xf>
    <xf numFmtId="0" fontId="25" fillId="0" borderId="0" xfId="0" applyFont="1" applyAlignment="1">
      <alignment horizontal="left" vertical="center" wrapText="1"/>
    </xf>
    <xf numFmtId="0" fontId="25" fillId="0" borderId="5" xfId="0" applyFont="1" applyBorder="1" applyAlignment="1">
      <alignment vertical="center" wrapText="1"/>
    </xf>
    <xf numFmtId="0" fontId="25" fillId="0" borderId="15" xfId="0" applyFont="1" applyBorder="1" applyAlignment="1">
      <alignment vertical="center"/>
    </xf>
    <xf numFmtId="0" fontId="25" fillId="0" borderId="16" xfId="0" applyFont="1" applyBorder="1" applyAlignment="1">
      <alignment horizontal="left" vertical="center" wrapText="1"/>
    </xf>
    <xf numFmtId="0" fontId="25" fillId="0" borderId="0" xfId="0" applyFont="1" applyAlignment="1">
      <alignment vertical="center" wrapText="1"/>
    </xf>
    <xf numFmtId="0" fontId="25" fillId="0" borderId="8" xfId="0" applyFont="1" applyBorder="1" applyAlignment="1">
      <alignment vertical="center"/>
    </xf>
    <xf numFmtId="0" fontId="25" fillId="0" borderId="17" xfId="0" applyFont="1" applyBorder="1" applyAlignment="1">
      <alignment vertical="center" wrapText="1"/>
    </xf>
    <xf numFmtId="0" fontId="0" fillId="0" borderId="7" xfId="0" applyFont="1" applyBorder="1" applyAlignment="1">
      <alignment horizontal="center"/>
    </xf>
    <xf numFmtId="0" fontId="0" fillId="0" borderId="0" xfId="0" applyFont="1"/>
    <xf numFmtId="0" fontId="26" fillId="9" borderId="1" xfId="0" applyFont="1" applyFill="1" applyBorder="1" applyAlignment="1">
      <alignment horizontal="center" vertical="center"/>
    </xf>
    <xf numFmtId="0" fontId="26" fillId="9" borderId="1" xfId="0" applyFont="1" applyFill="1" applyBorder="1" applyAlignment="1">
      <alignment horizontal="center" vertical="center" wrapText="1"/>
    </xf>
    <xf numFmtId="0" fontId="26" fillId="9" borderId="18" xfId="0" applyFont="1" applyFill="1" applyBorder="1" applyAlignment="1">
      <alignment horizontal="center" vertical="center" wrapText="1"/>
    </xf>
    <xf numFmtId="9" fontId="0" fillId="0" borderId="0" xfId="40" applyFont="1" applyBorder="1"/>
    <xf numFmtId="0" fontId="17" fillId="2" borderId="19" xfId="29" applyFont="1" applyBorder="1" applyAlignment="1">
      <alignment horizontal="left"/>
      <protection/>
    </xf>
    <xf numFmtId="0" fontId="12" fillId="2" borderId="20" xfId="29" applyBorder="1" applyAlignment="1">
      <alignment horizontal="center" wrapText="1"/>
      <protection/>
    </xf>
    <xf numFmtId="169" fontId="13" fillId="2" borderId="21" xfId="0" applyNumberFormat="1" applyFont="1" applyFill="1" applyBorder="1" applyAlignment="1">
      <alignment horizontal="center" wrapText="1"/>
    </xf>
    <xf numFmtId="0" fontId="12" fillId="0" borderId="6" xfId="29" applyFill="1" applyBorder="1" applyAlignment="1">
      <alignment horizontal="center" wrapText="1"/>
      <protection/>
    </xf>
    <xf numFmtId="169" fontId="14" fillId="2" borderId="21" xfId="0" applyNumberFormat="1" applyFont="1" applyFill="1" applyBorder="1" applyAlignment="1">
      <alignment horizontal="center" wrapText="1"/>
    </xf>
    <xf numFmtId="167" fontId="0" fillId="0" borderId="22" xfId="40" applyNumberFormat="1" applyFont="1" applyBorder="1" applyAlignment="1">
      <alignment horizontal="center"/>
    </xf>
    <xf numFmtId="167" fontId="0" fillId="0" borderId="5" xfId="40" applyNumberFormat="1" applyFont="1" applyBorder="1" applyAlignment="1">
      <alignment horizontal="center"/>
    </xf>
    <xf numFmtId="167" fontId="0" fillId="0" borderId="21" xfId="40" applyNumberFormat="1" applyFont="1" applyBorder="1" applyAlignment="1">
      <alignment horizontal="center"/>
    </xf>
    <xf numFmtId="0" fontId="12" fillId="2" borderId="20" xfId="29" applyBorder="1" applyAlignment="1">
      <alignment horizontal="center"/>
      <protection/>
    </xf>
    <xf numFmtId="0" fontId="0" fillId="0" borderId="22" xfId="0" applyBorder="1"/>
    <xf numFmtId="0" fontId="0" fillId="0" borderId="5" xfId="0" applyBorder="1"/>
    <xf numFmtId="0" fontId="0" fillId="0" borderId="21" xfId="0" applyBorder="1"/>
    <xf numFmtId="0" fontId="12" fillId="2" borderId="22" xfId="29" applyBorder="1" applyAlignment="1">
      <alignment horizontal="center" vertical="center" wrapText="1"/>
      <protection/>
    </xf>
    <xf numFmtId="0" fontId="0" fillId="0" borderId="8" xfId="0" applyBorder="1"/>
    <xf numFmtId="0" fontId="27" fillId="0" borderId="0" xfId="0" applyFont="1"/>
    <xf numFmtId="49" fontId="0" fillId="0" borderId="0" xfId="0" applyNumberFormat="1"/>
    <xf numFmtId="169" fontId="13" fillId="2" borderId="0" xfId="0" applyNumberFormat="1" applyFont="1" applyFill="1" applyAlignment="1">
      <alignment horizontal="center" wrapText="1"/>
    </xf>
    <xf numFmtId="169" fontId="13" fillId="2" borderId="5" xfId="0" applyNumberFormat="1" applyFont="1" applyFill="1" applyBorder="1" applyAlignment="1">
      <alignment horizontal="center" wrapText="1"/>
    </xf>
    <xf numFmtId="0" fontId="0" fillId="0" borderId="0" xfId="0" applyFont="1"/>
    <xf numFmtId="168" fontId="15" fillId="10" borderId="0" xfId="35" applyNumberFormat="1" applyFont="1" applyFill="1" applyAlignment="1">
      <alignment horizontal="left"/>
      <protection/>
    </xf>
    <xf numFmtId="0" fontId="0" fillId="10" borderId="0" xfId="35" applyFill="1">
      <alignment/>
      <protection/>
    </xf>
    <xf numFmtId="0" fontId="19" fillId="10" borderId="0" xfId="35" applyFont="1" applyFill="1">
      <alignment/>
      <protection/>
    </xf>
    <xf numFmtId="167" fontId="0" fillId="0" borderId="0" xfId="40" applyNumberFormat="1" applyFont="1" applyFill="1" applyBorder="1" applyAlignment="1">
      <alignment horizontal="center"/>
    </xf>
    <xf numFmtId="49" fontId="0" fillId="0" borderId="0" xfId="0" applyNumberFormat="1" applyAlignment="1">
      <alignment horizontal="center"/>
    </xf>
    <xf numFmtId="0" fontId="21" fillId="8" borderId="0" xfId="0" applyFont="1" applyFill="1"/>
    <xf numFmtId="1" fontId="0" fillId="0" borderId="0" xfId="0" applyNumberFormat="1"/>
    <xf numFmtId="0" fontId="0" fillId="0" borderId="7" xfId="0" applyBorder="1" applyAlignment="1">
      <alignment horizontal="center"/>
    </xf>
    <xf numFmtId="0" fontId="11" fillId="0" borderId="0" xfId="0" applyFont="1" applyAlignment="1">
      <alignment horizontal="center" vertical="center" textRotation="90" wrapText="1"/>
    </xf>
    <xf numFmtId="0" fontId="0" fillId="0" borderId="6" xfId="0" applyFont="1" applyBorder="1" applyAlignment="1" quotePrefix="1">
      <alignment horizontal="center"/>
    </xf>
    <xf numFmtId="0" fontId="0" fillId="0" borderId="0" xfId="0" applyFont="1" applyAlignment="1" quotePrefix="1">
      <alignment horizontal="center"/>
    </xf>
    <xf numFmtId="170" fontId="25" fillId="0" borderId="16" xfId="18" applyNumberFormat="1" applyFont="1" applyFill="1" applyBorder="1" applyAlignment="1">
      <alignment horizontal="center" vertical="center" wrapText="1"/>
    </xf>
    <xf numFmtId="170" fontId="25" fillId="0" borderId="0" xfId="18" applyNumberFormat="1" applyFont="1" applyFill="1" applyBorder="1" applyAlignment="1">
      <alignment horizontal="center" vertical="center" wrapText="1"/>
    </xf>
    <xf numFmtId="170" fontId="25" fillId="0" borderId="23" xfId="18" applyNumberFormat="1" applyFont="1" applyFill="1" applyBorder="1" applyAlignment="1">
      <alignment horizontal="center" vertical="center" wrapText="1"/>
    </xf>
    <xf numFmtId="0" fontId="25" fillId="0" borderId="24" xfId="0" applyFont="1" applyBorder="1" applyAlignment="1">
      <alignment horizontal="left" vertical="center" wrapText="1"/>
    </xf>
    <xf numFmtId="170" fontId="0" fillId="0" borderId="5" xfId="18" applyNumberFormat="1" applyFont="1" applyFill="1" applyBorder="1" applyAlignment="1">
      <alignment horizontal="center"/>
    </xf>
    <xf numFmtId="170" fontId="0" fillId="0" borderId="5" xfId="18" applyNumberFormat="1" applyFont="1" applyBorder="1" applyAlignment="1">
      <alignment horizontal="center"/>
    </xf>
    <xf numFmtId="170" fontId="0" fillId="0" borderId="21" xfId="18" applyNumberFormat="1" applyFont="1" applyBorder="1" applyAlignment="1">
      <alignment horizontal="center"/>
    </xf>
    <xf numFmtId="170" fontId="0" fillId="0" borderId="0" xfId="18" applyNumberFormat="1" applyFont="1" applyBorder="1" applyAlignment="1">
      <alignment horizontal="center"/>
    </xf>
    <xf numFmtId="170" fontId="0" fillId="0" borderId="0" xfId="18" applyNumberFormat="1" applyFont="1" applyFill="1" applyBorder="1" applyAlignment="1">
      <alignment horizontal="center"/>
    </xf>
    <xf numFmtId="170" fontId="0" fillId="0" borderId="7" xfId="18" applyNumberFormat="1" applyFont="1" applyBorder="1" applyAlignment="1">
      <alignment horizontal="center"/>
    </xf>
    <xf numFmtId="170" fontId="0" fillId="0" borderId="7" xfId="18" applyNumberFormat="1" applyFont="1" applyFill="1" applyBorder="1" applyAlignment="1">
      <alignment horizontal="center"/>
    </xf>
    <xf numFmtId="170" fontId="0" fillId="0" borderId="5" xfId="18" applyNumberFormat="1" applyFont="1" applyFill="1" applyBorder="1" applyAlignment="1">
      <alignment horizontal="center"/>
    </xf>
    <xf numFmtId="170" fontId="0" fillId="0" borderId="21" xfId="18" applyNumberFormat="1" applyFont="1" applyFill="1" applyBorder="1" applyAlignment="1">
      <alignment horizontal="center"/>
    </xf>
    <xf numFmtId="170" fontId="0" fillId="0" borderId="6" xfId="18" applyNumberFormat="1" applyFont="1" applyBorder="1" applyAlignment="1">
      <alignment horizontal="center"/>
    </xf>
    <xf numFmtId="170" fontId="0" fillId="0" borderId="22" xfId="18" applyNumberFormat="1" applyFont="1" applyBorder="1" applyAlignment="1">
      <alignment horizontal="center"/>
    </xf>
    <xf numFmtId="170" fontId="0" fillId="0" borderId="6" xfId="18" applyNumberFormat="1" applyFont="1" applyFill="1" applyBorder="1" applyAlignment="1">
      <alignment horizontal="center"/>
    </xf>
    <xf numFmtId="170" fontId="0" fillId="0" borderId="6" xfId="18" applyNumberFormat="1" applyFont="1" applyFill="1" applyBorder="1" applyAlignment="1">
      <alignment horizontal="center"/>
    </xf>
    <xf numFmtId="170" fontId="8" fillId="0" borderId="6" xfId="18" applyNumberFormat="1" applyFont="1" applyFill="1" applyBorder="1" applyAlignment="1">
      <alignment horizontal="center"/>
    </xf>
    <xf numFmtId="170" fontId="0" fillId="0" borderId="22" xfId="18" applyNumberFormat="1" applyFont="1" applyFill="1" applyBorder="1" applyAlignment="1">
      <alignment horizontal="center"/>
    </xf>
    <xf numFmtId="170" fontId="0" fillId="0" borderId="0" xfId="18" applyNumberFormat="1" applyFont="1" applyFill="1" applyBorder="1" applyAlignment="1">
      <alignment horizontal="center"/>
    </xf>
    <xf numFmtId="170" fontId="0" fillId="0" borderId="0" xfId="0" applyNumberFormat="1"/>
    <xf numFmtId="170" fontId="0" fillId="0" borderId="8" xfId="0" applyNumberFormat="1" applyBorder="1"/>
    <xf numFmtId="0" fontId="0" fillId="0" borderId="0" xfId="0" applyFont="1" applyAlignment="1">
      <alignment horizontal="left"/>
    </xf>
    <xf numFmtId="170" fontId="0" fillId="0" borderId="6" xfId="18" applyNumberFormat="1" applyFont="1" applyFill="1" applyBorder="1" applyAlignment="1">
      <alignment horizontal="center"/>
    </xf>
    <xf numFmtId="170" fontId="0" fillId="0" borderId="0" xfId="18" applyNumberFormat="1" applyFont="1" applyFill="1" applyBorder="1" applyAlignment="1">
      <alignment horizontal="center"/>
    </xf>
    <xf numFmtId="3" fontId="20" fillId="0" borderId="0" xfId="0" applyNumberFormat="1" applyFont="1" applyAlignment="1">
      <alignment wrapText="1"/>
    </xf>
    <xf numFmtId="170" fontId="0" fillId="0" borderId="6" xfId="0" applyNumberFormat="1" applyBorder="1"/>
    <xf numFmtId="0" fontId="28" fillId="0" borderId="0" xfId="0" applyFont="1" applyAlignment="1">
      <alignment horizontal="left"/>
    </xf>
    <xf numFmtId="170" fontId="0" fillId="0" borderId="25" xfId="18" applyNumberFormat="1" applyFont="1" applyFill="1" applyBorder="1" applyAlignment="1">
      <alignment horizontal="center"/>
    </xf>
    <xf numFmtId="170" fontId="0" fillId="0" borderId="26" xfId="18" applyNumberFormat="1" applyFont="1" applyFill="1" applyBorder="1" applyAlignment="1">
      <alignment horizontal="center"/>
    </xf>
    <xf numFmtId="170" fontId="0" fillId="10" borderId="27" xfId="18" applyNumberFormat="1" applyFont="1" applyFill="1" applyBorder="1" applyAlignment="1">
      <alignment horizontal="center"/>
    </xf>
    <xf numFmtId="170" fontId="0" fillId="10" borderId="28" xfId="18" applyNumberFormat="1" applyFont="1" applyFill="1" applyBorder="1" applyAlignment="1">
      <alignment horizontal="center"/>
    </xf>
    <xf numFmtId="170" fontId="0" fillId="10" borderId="29" xfId="18" applyNumberFormat="1" applyFont="1" applyFill="1" applyBorder="1" applyAlignment="1">
      <alignment horizontal="center"/>
    </xf>
    <xf numFmtId="170" fontId="0" fillId="10" borderId="30" xfId="18" applyNumberFormat="1" applyFont="1" applyFill="1" applyBorder="1" applyAlignment="1">
      <alignment horizontal="center"/>
    </xf>
    <xf numFmtId="0" fontId="0" fillId="0" borderId="31" xfId="0" applyBorder="1"/>
    <xf numFmtId="170" fontId="0" fillId="10" borderId="32" xfId="18" applyNumberFormat="1" applyFont="1" applyFill="1" applyBorder="1" applyAlignment="1">
      <alignment horizontal="center"/>
    </xf>
    <xf numFmtId="170" fontId="0" fillId="0" borderId="33" xfId="18" applyNumberFormat="1" applyFont="1" applyFill="1" applyBorder="1" applyAlignment="1">
      <alignment horizontal="center"/>
    </xf>
    <xf numFmtId="170" fontId="0" fillId="0" borderId="29" xfId="18" applyNumberFormat="1" applyFont="1" applyFill="1" applyBorder="1" applyAlignment="1">
      <alignment horizontal="center"/>
    </xf>
    <xf numFmtId="170" fontId="0" fillId="0" borderId="22" xfId="18" applyNumberFormat="1" applyFont="1" applyFill="1" applyBorder="1" applyAlignment="1">
      <alignment horizontal="center"/>
    </xf>
    <xf numFmtId="0" fontId="0" fillId="0" borderId="7" xfId="0" applyFont="1" applyBorder="1" applyAlignment="1" quotePrefix="1">
      <alignment horizontal="center"/>
    </xf>
    <xf numFmtId="170" fontId="0" fillId="0" borderId="34" xfId="18" applyNumberFormat="1" applyFont="1" applyFill="1" applyBorder="1" applyAlignment="1">
      <alignment horizontal="center"/>
    </xf>
    <xf numFmtId="170" fontId="0" fillId="0" borderId="30" xfId="18" applyNumberFormat="1" applyFont="1" applyFill="1" applyBorder="1" applyAlignment="1">
      <alignment horizontal="center"/>
    </xf>
    <xf numFmtId="170" fontId="0" fillId="0" borderId="35" xfId="18" applyNumberFormat="1" applyFont="1" applyFill="1" applyBorder="1" applyAlignment="1">
      <alignment horizontal="center"/>
    </xf>
    <xf numFmtId="170" fontId="0" fillId="0" borderId="36" xfId="18" applyNumberFormat="1" applyFont="1" applyFill="1" applyBorder="1" applyAlignment="1">
      <alignment horizontal="center"/>
    </xf>
    <xf numFmtId="170" fontId="0" fillId="0" borderId="37" xfId="18" applyNumberFormat="1" applyFont="1" applyFill="1" applyBorder="1" applyAlignment="1">
      <alignment horizontal="center"/>
    </xf>
    <xf numFmtId="170" fontId="0" fillId="0" borderId="38" xfId="18" applyNumberFormat="1" applyFont="1" applyFill="1" applyBorder="1" applyAlignment="1">
      <alignment horizontal="center"/>
    </xf>
    <xf numFmtId="0" fontId="0" fillId="0" borderId="39" xfId="0" applyBorder="1" applyAlignment="1" quotePrefix="1">
      <alignment horizontal="center"/>
    </xf>
    <xf numFmtId="0" fontId="0" fillId="0" borderId="39" xfId="0" applyBorder="1" applyAlignment="1">
      <alignment horizontal="center"/>
    </xf>
    <xf numFmtId="170" fontId="0" fillId="0" borderId="40" xfId="18" applyNumberFormat="1" applyFont="1" applyFill="1" applyBorder="1" applyAlignment="1">
      <alignment horizontal="center"/>
    </xf>
    <xf numFmtId="170" fontId="0" fillId="0" borderId="41" xfId="18" applyNumberFormat="1" applyFont="1" applyFill="1" applyBorder="1" applyAlignment="1">
      <alignment horizontal="center"/>
    </xf>
    <xf numFmtId="170" fontId="0" fillId="0" borderId="42" xfId="18" applyNumberFormat="1" applyFont="1" applyFill="1" applyBorder="1" applyAlignment="1">
      <alignment horizontal="center"/>
    </xf>
    <xf numFmtId="170" fontId="0" fillId="0" borderId="43" xfId="18" applyNumberFormat="1" applyFont="1" applyFill="1" applyBorder="1" applyAlignment="1">
      <alignment horizontal="center"/>
    </xf>
    <xf numFmtId="170" fontId="0" fillId="0" borderId="44" xfId="18" applyNumberFormat="1" applyFont="1" applyFill="1" applyBorder="1" applyAlignment="1">
      <alignment horizontal="center"/>
    </xf>
    <xf numFmtId="168" fontId="22" fillId="10" borderId="0" xfId="0" applyNumberFormat="1" applyFont="1" applyFill="1" applyAlignment="1">
      <alignment horizontal="left"/>
    </xf>
    <xf numFmtId="0" fontId="13" fillId="10" borderId="0" xfId="0" applyFont="1" applyFill="1"/>
    <xf numFmtId="0" fontId="21" fillId="10" borderId="0" xfId="0" applyFont="1" applyFill="1"/>
    <xf numFmtId="170" fontId="0" fillId="10" borderId="35" xfId="18" applyNumberFormat="1" applyFont="1" applyFill="1" applyBorder="1" applyAlignment="1">
      <alignment horizontal="center"/>
    </xf>
    <xf numFmtId="167" fontId="0" fillId="0" borderId="0" xfId="40" applyNumberFormat="1" applyFont="1" applyFill="1" applyBorder="1"/>
    <xf numFmtId="167" fontId="0" fillId="0" borderId="0" xfId="40" applyNumberFormat="1" applyFont="1"/>
    <xf numFmtId="170" fontId="0" fillId="0" borderId="7" xfId="18" applyNumberFormat="1" applyFont="1" applyFill="1" applyBorder="1" applyAlignment="1">
      <alignment horizontal="center"/>
    </xf>
    <xf numFmtId="170" fontId="0" fillId="0" borderId="7" xfId="0" applyNumberFormat="1" applyBorder="1"/>
    <xf numFmtId="1" fontId="0" fillId="0" borderId="7" xfId="0" applyNumberFormat="1" applyBorder="1" applyAlignment="1">
      <alignment horizontal="center"/>
    </xf>
    <xf numFmtId="0" fontId="29" fillId="0" borderId="0" xfId="0" applyFont="1"/>
    <xf numFmtId="3" fontId="0" fillId="0" borderId="6" xfId="40" applyNumberFormat="1" applyFont="1" applyBorder="1" applyAlignment="1">
      <alignment horizontal="center"/>
    </xf>
    <xf numFmtId="3" fontId="0" fillId="0" borderId="6" xfId="40" applyNumberFormat="1" applyFont="1" applyFill="1" applyBorder="1" applyAlignment="1">
      <alignment horizontal="center"/>
    </xf>
    <xf numFmtId="3" fontId="0" fillId="0" borderId="0" xfId="40" applyNumberFormat="1" applyFont="1" applyBorder="1" applyAlignment="1">
      <alignment horizontal="center"/>
    </xf>
    <xf numFmtId="3" fontId="0" fillId="0" borderId="0" xfId="40" applyNumberFormat="1" applyFont="1" applyFill="1" applyBorder="1" applyAlignment="1">
      <alignment horizontal="center"/>
    </xf>
    <xf numFmtId="3" fontId="0" fillId="0" borderId="0" xfId="40" applyNumberFormat="1" applyFont="1" applyFill="1" applyBorder="1" applyAlignment="1">
      <alignment horizontal="center"/>
    </xf>
    <xf numFmtId="3" fontId="0" fillId="0" borderId="25" xfId="40" applyNumberFormat="1" applyFont="1" applyFill="1" applyBorder="1" applyAlignment="1">
      <alignment horizontal="center"/>
    </xf>
    <xf numFmtId="3" fontId="0" fillId="0" borderId="7" xfId="40" applyNumberFormat="1" applyFont="1" applyFill="1" applyBorder="1" applyAlignment="1">
      <alignment horizontal="center"/>
    </xf>
    <xf numFmtId="3" fontId="0" fillId="0" borderId="5" xfId="40" applyNumberFormat="1" applyFont="1" applyBorder="1" applyAlignment="1">
      <alignment horizontal="center"/>
    </xf>
    <xf numFmtId="3" fontId="0" fillId="0" borderId="22" xfId="40" applyNumberFormat="1" applyFont="1" applyFill="1" applyBorder="1" applyAlignment="1">
      <alignment horizontal="center"/>
    </xf>
    <xf numFmtId="3" fontId="0" fillId="0" borderId="5" xfId="40" applyNumberFormat="1" applyFont="1" applyFill="1" applyBorder="1" applyAlignment="1">
      <alignment horizontal="center"/>
    </xf>
    <xf numFmtId="3" fontId="0" fillId="10" borderId="29" xfId="40" applyNumberFormat="1" applyFont="1" applyFill="1" applyBorder="1" applyAlignment="1">
      <alignment horizontal="center"/>
    </xf>
    <xf numFmtId="3" fontId="0" fillId="0" borderId="34" xfId="40" applyNumberFormat="1" applyFont="1" applyFill="1" applyBorder="1" applyAlignment="1">
      <alignment horizontal="center"/>
    </xf>
    <xf numFmtId="3" fontId="0" fillId="0" borderId="44" xfId="40" applyNumberFormat="1" applyFont="1" applyFill="1" applyBorder="1" applyAlignment="1">
      <alignment horizontal="center"/>
    </xf>
    <xf numFmtId="3" fontId="0" fillId="0" borderId="0" xfId="40" applyNumberFormat="1" applyFont="1" applyFill="1" applyBorder="1" applyAlignment="1" quotePrefix="1">
      <alignment horizontal="center"/>
    </xf>
    <xf numFmtId="3" fontId="0" fillId="0" borderId="7" xfId="40" applyNumberFormat="1" applyFont="1" applyFill="1" applyBorder="1" applyAlignment="1" quotePrefix="1">
      <alignment horizontal="center"/>
    </xf>
    <xf numFmtId="3" fontId="0" fillId="0" borderId="22" xfId="40" applyNumberFormat="1" applyFont="1" applyBorder="1" applyAlignment="1">
      <alignment horizontal="center"/>
    </xf>
    <xf numFmtId="3" fontId="0" fillId="0" borderId="5" xfId="40" applyNumberFormat="1" applyFont="1" applyFill="1" applyBorder="1" applyAlignment="1">
      <alignment horizontal="center"/>
    </xf>
    <xf numFmtId="3" fontId="0" fillId="0" borderId="39" xfId="40" applyNumberFormat="1" applyFont="1" applyFill="1" applyBorder="1" applyAlignment="1">
      <alignment horizontal="center"/>
    </xf>
    <xf numFmtId="3" fontId="0" fillId="0" borderId="21" xfId="40" applyNumberFormat="1" applyFont="1" applyFill="1" applyBorder="1" applyAlignment="1">
      <alignment horizontal="center"/>
    </xf>
    <xf numFmtId="3" fontId="30" fillId="0" borderId="6" xfId="0" applyNumberFormat="1" applyFont="1" applyBorder="1"/>
    <xf numFmtId="3" fontId="30" fillId="0" borderId="22" xfId="0" applyNumberFormat="1" applyFont="1" applyBorder="1"/>
    <xf numFmtId="3" fontId="30" fillId="0" borderId="0" xfId="0" applyNumberFormat="1" applyFont="1"/>
    <xf numFmtId="3" fontId="30" fillId="0" borderId="5" xfId="0" applyNumberFormat="1" applyFont="1" applyBorder="1"/>
    <xf numFmtId="3" fontId="30" fillId="0" borderId="7" xfId="0" applyNumberFormat="1" applyFont="1" applyBorder="1"/>
    <xf numFmtId="3" fontId="30" fillId="0" borderId="21" xfId="0" applyNumberFormat="1" applyFont="1" applyBorder="1"/>
    <xf numFmtId="3" fontId="0" fillId="0" borderId="7" xfId="40" applyNumberFormat="1" applyFont="1" applyBorder="1" applyAlignment="1">
      <alignment horizontal="center"/>
    </xf>
    <xf numFmtId="3" fontId="0" fillId="0" borderId="21" xfId="40" applyNumberFormat="1" applyFont="1" applyBorder="1" applyAlignment="1">
      <alignment horizontal="center"/>
    </xf>
    <xf numFmtId="3" fontId="0" fillId="0" borderId="7" xfId="40" applyNumberFormat="1" applyFont="1" applyFill="1" applyBorder="1" applyAlignment="1">
      <alignment horizontal="center"/>
    </xf>
    <xf numFmtId="167" fontId="0" fillId="0" borderId="22" xfId="40" applyNumberFormat="1" applyFont="1" applyBorder="1" applyAlignment="1" quotePrefix="1">
      <alignment horizontal="center"/>
    </xf>
    <xf numFmtId="167" fontId="0" fillId="0" borderId="5" xfId="40" applyNumberFormat="1" applyFont="1" applyBorder="1" applyAlignment="1" quotePrefix="1">
      <alignment horizontal="center"/>
    </xf>
    <xf numFmtId="3" fontId="0" fillId="0" borderId="5" xfId="40" applyNumberFormat="1" applyFont="1" applyFill="1" applyBorder="1" applyAlignment="1" quotePrefix="1">
      <alignment horizontal="center"/>
    </xf>
    <xf numFmtId="3" fontId="0" fillId="0" borderId="21" xfId="40" applyNumberFormat="1" applyFont="1" applyFill="1" applyBorder="1" applyAlignment="1" quotePrefix="1">
      <alignment horizontal="center"/>
    </xf>
    <xf numFmtId="3" fontId="0" fillId="0" borderId="22" xfId="18" applyNumberFormat="1" applyFont="1" applyBorder="1"/>
    <xf numFmtId="3" fontId="0" fillId="0" borderId="5" xfId="18" applyNumberFormat="1" applyFont="1" applyBorder="1"/>
    <xf numFmtId="3" fontId="29" fillId="0" borderId="5" xfId="0" applyNumberFormat="1" applyFont="1" applyBorder="1"/>
    <xf numFmtId="3" fontId="29" fillId="0" borderId="21" xfId="0" applyNumberFormat="1" applyFont="1" applyBorder="1"/>
    <xf numFmtId="0" fontId="26" fillId="9" borderId="1" xfId="0" applyFont="1" applyFill="1" applyBorder="1" applyAlignment="1">
      <alignment horizontal="center" vertical="center" wrapText="1"/>
    </xf>
    <xf numFmtId="0" fontId="25" fillId="0" borderId="45" xfId="0" applyFont="1" applyBorder="1" applyAlignment="1">
      <alignment horizontal="left" vertical="center" wrapText="1"/>
    </xf>
    <xf numFmtId="0" fontId="25" fillId="0" borderId="46" xfId="0" applyFont="1" applyBorder="1" applyAlignment="1">
      <alignment horizontal="left" vertical="center" wrapText="1"/>
    </xf>
    <xf numFmtId="0" fontId="25" fillId="0" borderId="47" xfId="0" applyFont="1" applyBorder="1" applyAlignment="1">
      <alignment horizontal="left" vertical="center" wrapText="1"/>
    </xf>
    <xf numFmtId="0" fontId="25" fillId="0" borderId="24" xfId="0" applyFont="1" applyBorder="1" applyAlignment="1">
      <alignment horizontal="left" vertical="center" wrapText="1"/>
    </xf>
    <xf numFmtId="0" fontId="11" fillId="0" borderId="19" xfId="0" applyFont="1" applyBorder="1" applyAlignment="1">
      <alignment horizontal="center" vertical="center" textRotation="90" wrapText="1"/>
    </xf>
    <xf numFmtId="0" fontId="11" fillId="0" borderId="8" xfId="0" applyFont="1" applyBorder="1" applyAlignment="1">
      <alignment horizontal="center" vertical="center" textRotation="90" wrapText="1"/>
    </xf>
    <xf numFmtId="0" fontId="11" fillId="0" borderId="20" xfId="0" applyFont="1" applyBorder="1" applyAlignment="1">
      <alignment horizontal="center" vertical="center" textRotation="90" wrapText="1"/>
    </xf>
    <xf numFmtId="0" fontId="11" fillId="0" borderId="6" xfId="0" applyFont="1" applyBorder="1" applyAlignment="1">
      <alignment horizontal="center" vertical="center" textRotation="90" wrapText="1"/>
    </xf>
    <xf numFmtId="0" fontId="0" fillId="0" borderId="0" xfId="0" applyAlignment="1">
      <alignment horizontal="center" vertical="center" textRotation="90" wrapText="1"/>
    </xf>
    <xf numFmtId="0" fontId="11" fillId="0" borderId="19" xfId="0" applyFont="1" applyBorder="1" applyAlignment="1">
      <alignment horizontal="center" vertical="center" textRotation="90" wrapText="1"/>
    </xf>
    <xf numFmtId="0" fontId="0" fillId="0" borderId="8" xfId="0" applyBorder="1" applyAlignment="1">
      <alignment horizontal="center" vertical="center" textRotation="90" wrapText="1"/>
    </xf>
    <xf numFmtId="0" fontId="0" fillId="0" borderId="20" xfId="0" applyBorder="1" applyAlignment="1">
      <alignment horizontal="center" vertical="center" textRotation="90" wrapText="1"/>
    </xf>
    <xf numFmtId="0" fontId="3" fillId="2" borderId="6" xfId="30" applyFill="1" applyBorder="1" applyAlignment="1" applyProtection="1">
      <alignment horizontal="center" wrapText="1"/>
      <protection/>
    </xf>
    <xf numFmtId="0" fontId="3" fillId="2" borderId="22" xfId="30" applyFill="1" applyBorder="1" applyAlignment="1" applyProtection="1">
      <alignment horizontal="center" wrapText="1"/>
      <protection/>
    </xf>
    <xf numFmtId="0" fontId="11" fillId="0" borderId="8" xfId="0" applyFont="1" applyBorder="1" applyAlignment="1">
      <alignment horizontal="center" vertical="center" textRotation="90" wrapText="1"/>
    </xf>
    <xf numFmtId="0" fontId="11" fillId="0" borderId="20" xfId="0" applyFont="1" applyBorder="1" applyAlignment="1">
      <alignment horizontal="center" vertical="center" textRotation="90" wrapText="1"/>
    </xf>
    <xf numFmtId="0" fontId="3" fillId="2" borderId="6" xfId="30" applyFont="1" applyFill="1" applyBorder="1" applyAlignment="1" applyProtection="1">
      <alignment horizontal="center" wrapText="1"/>
      <protection/>
    </xf>
    <xf numFmtId="0" fontId="11" fillId="0" borderId="6" xfId="0" applyFont="1" applyBorder="1" applyAlignment="1">
      <alignment horizontal="center" vertical="center" textRotation="90"/>
    </xf>
    <xf numFmtId="0" fontId="11" fillId="0" borderId="0" xfId="0" applyFont="1" applyAlignment="1">
      <alignment horizontal="center" vertical="center" textRotation="90"/>
    </xf>
    <xf numFmtId="0" fontId="11" fillId="0" borderId="7" xfId="0" applyFont="1" applyBorder="1" applyAlignment="1">
      <alignment horizontal="center" vertical="center" textRotation="90"/>
    </xf>
    <xf numFmtId="0" fontId="0" fillId="0" borderId="8" xfId="0" applyBorder="1"/>
    <xf numFmtId="3" fontId="30" fillId="0" borderId="0" xfId="0" applyNumberFormat="1" applyFont="1" applyBorder="1"/>
  </cellXfs>
  <cellStyles count="81">
    <cellStyle name="Normal" xfId="0"/>
    <cellStyle name="Percent" xfId="15"/>
    <cellStyle name="Currency" xfId="16"/>
    <cellStyle name="Currency [0]" xfId="17"/>
    <cellStyle name="Comma" xfId="18"/>
    <cellStyle name="Comma [0]" xfId="19"/>
    <cellStyle name="ArialBold8" xfId="20"/>
    <cellStyle name="ArialBold8 2" xfId="21"/>
    <cellStyle name="ArialBold8 3" xfId="22"/>
    <cellStyle name="ArialNormal8" xfId="23"/>
    <cellStyle name="ArialNormal8 2" xfId="24"/>
    <cellStyle name="ArialNormal8 3" xfId="25"/>
    <cellStyle name="Grey" xfId="26"/>
    <cellStyle name="Grey 2" xfId="27"/>
    <cellStyle name="Grey 3" xfId="28"/>
    <cellStyle name="Header" xfId="29"/>
    <cellStyle name="Hyperlink" xfId="30"/>
    <cellStyle name="Input [yellow]" xfId="31"/>
    <cellStyle name="Input [yellow] 2" xfId="32"/>
    <cellStyle name="Input [yellow] 3" xfId="33"/>
    <cellStyle name="Normal - Style1" xfId="34"/>
    <cellStyle name="Normal 2" xfId="35"/>
    <cellStyle name="nplosion_borders" xfId="36"/>
    <cellStyle name="number" xfId="37"/>
    <cellStyle name="number 2" xfId="38"/>
    <cellStyle name="number 3" xfId="39"/>
    <cellStyle name="Per cent" xfId="40"/>
    <cellStyle name="Percent [2]" xfId="41"/>
    <cellStyle name="Percent [2] 2" xfId="42"/>
    <cellStyle name="Percent [2] 3" xfId="43"/>
    <cellStyle name="PSChar" xfId="44"/>
    <cellStyle name="PSChar 2" xfId="45"/>
    <cellStyle name="PSChar 3" xfId="46"/>
    <cellStyle name="PSDate" xfId="47"/>
    <cellStyle name="PSDate 2" xfId="48"/>
    <cellStyle name="PSDate 3" xfId="49"/>
    <cellStyle name="PSDec" xfId="50"/>
    <cellStyle name="PSDec 2" xfId="51"/>
    <cellStyle name="PSDec 3" xfId="52"/>
    <cellStyle name="PSHeading" xfId="53"/>
    <cellStyle name="PSHeading 2" xfId="54"/>
    <cellStyle name="PSHeading 3" xfId="55"/>
    <cellStyle name="PSInt" xfId="56"/>
    <cellStyle name="PSInt 2" xfId="57"/>
    <cellStyle name="PSInt 3" xfId="58"/>
    <cellStyle name="PSSpacer" xfId="59"/>
    <cellStyle name="PSSpacer 2" xfId="60"/>
    <cellStyle name="PSSpacer 3" xfId="61"/>
    <cellStyle name="s_HeaderLine" xfId="62"/>
    <cellStyle name="s_HeaderLine 2" xfId="63"/>
    <cellStyle name="s_HeaderLine 3" xfId="64"/>
    <cellStyle name="s_PurpleHeader" xfId="65"/>
    <cellStyle name="s_PurpleHeader 2" xfId="66"/>
    <cellStyle name="s_PurpleHeader 3" xfId="67"/>
    <cellStyle name="s_TotalBackground" xfId="68"/>
    <cellStyle name="s_TotalBackground 2" xfId="69"/>
    <cellStyle name="s_TotalBackground 3" xfId="70"/>
    <cellStyle name="Style 21" xfId="71"/>
    <cellStyle name="Style 21 2" xfId="72"/>
    <cellStyle name="Style 21 3" xfId="73"/>
    <cellStyle name="Style 22" xfId="74"/>
    <cellStyle name="Style 22 2" xfId="75"/>
    <cellStyle name="Style 22 3" xfId="76"/>
    <cellStyle name="Style 23" xfId="77"/>
    <cellStyle name="Style 23 2" xfId="78"/>
    <cellStyle name="Style 23 3" xfId="79"/>
    <cellStyle name="Style 24" xfId="80"/>
    <cellStyle name="Style 24 2" xfId="81"/>
    <cellStyle name="Style 24 3" xfId="82"/>
    <cellStyle name="Style 25" xfId="83"/>
    <cellStyle name="Style 25 2" xfId="84"/>
    <cellStyle name="Style 25 3" xfId="85"/>
    <cellStyle name="Style 26" xfId="86"/>
    <cellStyle name="Style 26 2" xfId="87"/>
    <cellStyle name="Style 26 3" xfId="88"/>
    <cellStyle name="Text Heading" xfId="89"/>
    <cellStyle name="Text Heading 2" xfId="90"/>
    <cellStyle name="Text Heading 3" xfId="91"/>
    <cellStyle name="title" xfId="92"/>
    <cellStyle name="title 2" xfId="93"/>
    <cellStyle name="title 3" xfId="9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externalLink" Target="externalLinks/externalLink2.xml" /><Relationship Id="rId13" Type="http://schemas.openxmlformats.org/officeDocument/2006/relationships/externalLink" Target="externalLinks/externalLink3.xml" /><Relationship Id="rId14" Type="http://schemas.openxmlformats.org/officeDocument/2006/relationships/externalLink" Target="externalLinks/externalLink4.xml" /><Relationship Id="rId15" Type="http://schemas.openxmlformats.org/officeDocument/2006/relationships/externalLink" Target="externalLinks/externalLink5.xml" /><Relationship Id="rId16" Type="http://schemas.openxmlformats.org/officeDocument/2006/relationships/externalLink" Target="externalLinks/externalLink6.xml" /><Relationship Id="rId17" Type="http://schemas.openxmlformats.org/officeDocument/2006/relationships/externalLink" Target="externalLinks/externalLink7.xml" /><Relationship Id="rId18" Type="http://schemas.openxmlformats.org/officeDocument/2006/relationships/externalLink" Target="externalLinks/externalLink8.xml" /><Relationship Id="rId19" Type="http://schemas.openxmlformats.org/officeDocument/2006/relationships/externalLink" Target="externalLinks/externalLink9.xml" /><Relationship Id="rId20" Type="http://schemas.openxmlformats.org/officeDocument/2006/relationships/externalLink" Target="externalLinks/externalLink10.xml" /><Relationship Id="rId21" Type="http://schemas.openxmlformats.org/officeDocument/2006/relationships/externalLink" Target="externalLinks/externalLink11.xml" /><Relationship Id="rId2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1</xdr:row>
      <xdr:rowOff>104775</xdr:rowOff>
    </xdr:from>
    <xdr:to>
      <xdr:col>5</xdr:col>
      <xdr:colOff>3638550</xdr:colOff>
      <xdr:row>12</xdr:row>
      <xdr:rowOff>0</xdr:rowOff>
    </xdr:to>
    <xdr:sp macro="" textlink="">
      <xdr:nvSpPr>
        <xdr:cNvPr id="7584" name="TextBox 1"/>
        <xdr:cNvSpPr txBox="1">
          <a:spLocks noChangeArrowheads="1"/>
        </xdr:cNvSpPr>
      </xdr:nvSpPr>
      <xdr:spPr bwMode="auto">
        <a:xfrm>
          <a:off x="247650" y="304800"/>
          <a:ext cx="9286875" cy="1676400"/>
        </a:xfrm>
        <a:prstGeom prst="rect">
          <a:avLst/>
        </a:prstGeom>
        <a:solidFill>
          <a:srgbClr val="FFFFFF"/>
        </a:solidFill>
        <a:ln w="9525">
          <a:noFill/>
        </a:ln>
      </xdr:spPr>
      <xdr:txBody>
        <a:bodyPr vertOverflow="clip" wrap="square" lIns="91440" tIns="45720" rIns="91440" bIns="45720" anchor="t" upright="1"/>
        <a:lstStyle/>
        <a:p>
          <a:pPr algn="l" rtl="0">
            <a:lnSpc>
              <a:spcPts val="800"/>
            </a:lnSpc>
            <a:defRPr sz="1000"/>
          </a:pPr>
          <a:r>
            <a:rPr lang="en-NZ" sz="1100" b="1" i="0" strike="noStrike">
              <a:solidFill>
                <a:srgbClr val="000000"/>
              </a:solidFill>
              <a:latin typeface="Arial"/>
              <a:cs typeface="Arial"/>
            </a:rPr>
            <a:t>Spending</a:t>
          </a:r>
        </a:p>
        <a:p>
          <a:pPr algn="l" rtl="0">
            <a:lnSpc>
              <a:spcPts val="800"/>
            </a:lnSpc>
            <a:defRPr sz="1000"/>
          </a:pPr>
          <a:endParaRPr lang="en-NZ" sz="1100" b="1" i="0" strike="noStrike">
            <a:solidFill>
              <a:srgbClr val="000000"/>
            </a:solidFill>
            <a:latin typeface="Arial"/>
            <a:cs typeface="Arial"/>
          </a:endParaRPr>
        </a:p>
        <a:p>
          <a:pPr marL="0" marR="0" indent="0" algn="l" defTabSz="914400" rtl="0" eaLnBrk="1" fontAlgn="auto" latinLnBrk="0" hangingPunct="1">
            <a:lnSpc>
              <a:spcPts val="1100"/>
            </a:lnSpc>
            <a:spcBef>
              <a:spcPts val="0"/>
            </a:spcBef>
            <a:spcAft>
              <a:spcPts val="0"/>
            </a:spcAft>
            <a:buClrTx/>
            <a:buSzTx/>
            <a:buFontTx/>
            <a:buNone/>
            <a:tabLst/>
            <a:defRPr sz="1000"/>
          </a:pPr>
          <a:r>
            <a:rPr lang="en-NZ" sz="1100" b="0" i="0" strike="noStrike">
              <a:solidFill>
                <a:srgbClr val="000000"/>
              </a:solidFill>
              <a:latin typeface="Arial"/>
              <a:cs typeface="Arial"/>
            </a:rPr>
            <a:t>Financial net expenditure is included for the years 1972-1993 and equals the sum of cash payments less net lending. </a:t>
          </a:r>
          <a:r>
            <a:rPr kumimoji="0" lang="en-NZ" sz="1100" b="0" i="0" u="none" strike="noStrike" kern="0" cap="none" spc="0" normalizeH="0" baseline="0" noProof="0">
              <a:ln>
                <a:noFill/>
              </a:ln>
              <a:solidFill>
                <a:srgbClr val="000000"/>
              </a:solidFill>
              <a:effectLst/>
              <a:uLnTx/>
              <a:uFillTx/>
              <a:latin typeface="Arial"/>
              <a:ea typeface="+mn-ea"/>
              <a:cs typeface="Arial"/>
            </a:rPr>
            <a:t>Cash payments include current and capital outlays and are net of revenue from sales and user charges. </a:t>
          </a:r>
          <a:r>
            <a:rPr lang="en-NZ" sz="1100" b="0" i="0" strike="noStrike">
              <a:solidFill>
                <a:srgbClr val="000000"/>
              </a:solidFill>
              <a:latin typeface="Arial"/>
              <a:cs typeface="Arial"/>
            </a:rPr>
            <a:t> Net</a:t>
          </a:r>
          <a:r>
            <a:rPr lang="en-NZ" sz="1100" b="0" i="0" strike="noStrike" baseline="0">
              <a:solidFill>
                <a:srgbClr val="000000"/>
              </a:solidFill>
              <a:latin typeface="Arial"/>
              <a:cs typeface="Arial"/>
            </a:rPr>
            <a:t> lending is the </a:t>
          </a:r>
          <a:r>
            <a:rPr lang="en-NZ" sz="1100" b="0" i="0" strike="noStrike">
              <a:solidFill>
                <a:srgbClr val="000000"/>
              </a:solidFill>
              <a:latin typeface="Arial"/>
              <a:cs typeface="Arial"/>
            </a:rPr>
            <a:t>balance of advances, loan repayments and net equity investment.</a:t>
          </a:r>
        </a:p>
        <a:p>
          <a:pPr marL="0" marR="0" indent="0" algn="l" defTabSz="914400" rtl="0" eaLnBrk="1" fontAlgn="auto" latinLnBrk="0" hangingPunct="1">
            <a:lnSpc>
              <a:spcPts val="1100"/>
            </a:lnSpc>
            <a:spcBef>
              <a:spcPts val="0"/>
            </a:spcBef>
            <a:spcAft>
              <a:spcPts val="0"/>
            </a:spcAft>
            <a:buClrTx/>
            <a:buSzTx/>
            <a:buFontTx/>
            <a:buNone/>
            <a:tabLst/>
            <a:defRPr sz="1000"/>
          </a:pPr>
          <a:endParaRPr lang="en-NZ" sz="1100" b="0" i="0" strike="noStrike">
            <a:solidFill>
              <a:srgbClr val="000000"/>
            </a:solidFill>
            <a:latin typeface="Arial"/>
            <a:cs typeface="Arial"/>
          </a:endParaRPr>
        </a:p>
        <a:p>
          <a:pPr marL="0" marR="0" indent="0" algn="l" defTabSz="914400" rtl="0" eaLnBrk="1" fontAlgn="auto" latinLnBrk="0" hangingPunct="1">
            <a:lnSpc>
              <a:spcPts val="1100"/>
            </a:lnSpc>
            <a:spcBef>
              <a:spcPts val="0"/>
            </a:spcBef>
            <a:spcAft>
              <a:spcPts val="0"/>
            </a:spcAft>
            <a:buClrTx/>
            <a:buSzTx/>
            <a:buFontTx/>
            <a:buNone/>
            <a:tabLst/>
            <a:defRPr sz="1000"/>
          </a:pPr>
          <a:r>
            <a:rPr lang="en-NZ" sz="1100" b="0" i="0" strike="noStrike">
              <a:solidFill>
                <a:srgbClr val="000000"/>
              </a:solidFill>
              <a:latin typeface="Arial"/>
              <a:cs typeface="Arial"/>
            </a:rPr>
            <a:t>Between 1987 and 1993, expenses are inclusive</a:t>
          </a:r>
          <a:r>
            <a:rPr lang="en-NZ" sz="1100" b="0" i="0" strike="noStrike" baseline="0">
              <a:solidFill>
                <a:srgbClr val="000000"/>
              </a:solidFill>
              <a:latin typeface="Arial"/>
              <a:cs typeface="Arial"/>
            </a:rPr>
            <a:t> of GST (introduced in 1986).</a:t>
          </a:r>
          <a:endParaRPr lang="en-NZ" sz="1100" b="0" i="0" strike="noStrike">
            <a:solidFill>
              <a:srgbClr val="000000"/>
            </a:solidFill>
            <a:latin typeface="Arial"/>
            <a:cs typeface="Arial"/>
          </a:endParaRPr>
        </a:p>
        <a:p>
          <a:pPr algn="l" rtl="0">
            <a:lnSpc>
              <a:spcPts val="1000"/>
            </a:lnSpc>
            <a:defRPr sz="1000"/>
          </a:pPr>
          <a:r>
            <a:rPr lang="en-NZ" sz="1100" b="0" i="0" strike="noStrike">
              <a:solidFill>
                <a:srgbClr val="000000"/>
              </a:solidFill>
              <a:latin typeface="Arial"/>
              <a:cs typeface="Arial"/>
            </a:rPr>
            <a:t> </a:t>
          </a:r>
        </a:p>
        <a:p>
          <a:pPr algn="l" rtl="0">
            <a:lnSpc>
              <a:spcPts val="1100"/>
            </a:lnSpc>
            <a:defRPr sz="1000"/>
          </a:pPr>
          <a:r>
            <a:rPr lang="en-NZ" sz="1100" b="0" i="0" strike="noStrike">
              <a:solidFill>
                <a:srgbClr val="000000"/>
              </a:solidFill>
              <a:latin typeface="Arial"/>
              <a:cs typeface="Arial"/>
            </a:rPr>
            <a:t>From 1994 onwards, expenses are recorded for the core Crown and total Crown on an accrual basis. Expenses include items such as depreciation on physical assets, but does not include capital spending.</a:t>
          </a:r>
        </a:p>
        <a:p>
          <a:pPr algn="l" rtl="0">
            <a:lnSpc>
              <a:spcPts val="1000"/>
            </a:lnSpc>
            <a:defRPr sz="1000"/>
          </a:pPr>
          <a:endParaRPr lang="en-NZ" sz="1100" b="0" i="0" strike="noStrike">
            <a:solidFill>
              <a:srgbClr val="000000"/>
            </a:solidFill>
            <a:latin typeface="Arial"/>
            <a:cs typeface="Arial"/>
          </a:endParaRPr>
        </a:p>
        <a:p>
          <a:pPr algn="l" rtl="0">
            <a:lnSpc>
              <a:spcPts val="1000"/>
            </a:lnSpc>
            <a:defRPr sz="1000"/>
          </a:pPr>
          <a:endParaRPr lang="en-NZ" sz="1100" b="0" i="0" strike="noStrike">
            <a:solidFill>
              <a:srgbClr val="000000"/>
            </a:solidFill>
            <a:latin typeface="Arial"/>
            <a:cs typeface="Arial"/>
          </a:endParaRPr>
        </a:p>
        <a:p>
          <a:pPr algn="l" rtl="0">
            <a:lnSpc>
              <a:spcPts val="1100"/>
            </a:lnSpc>
            <a:defRPr sz="1000"/>
          </a:pPr>
          <a:r>
            <a:rPr lang="en-NZ" sz="1100" b="0" i="0" strike="noStrike">
              <a:solidFill>
                <a:srgbClr val="000000"/>
              </a:solidFill>
              <a:latin typeface="Calibri"/>
            </a:rPr>
            <a:t> </a:t>
          </a:r>
        </a:p>
        <a:p>
          <a:pPr algn="l" rtl="0">
            <a:lnSpc>
              <a:spcPts val="1100"/>
            </a:lnSpc>
            <a:defRPr sz="1000"/>
          </a:pPr>
          <a:endParaRPr lang="en-NZ" sz="1100" b="0" i="0" strike="noStrike">
            <a:solidFill>
              <a:srgbClr val="000000"/>
            </a:solidFill>
            <a:latin typeface="Calibri"/>
          </a:endParaRPr>
        </a:p>
      </xdr:txBody>
    </xdr:sp>
    <xdr:clientData/>
  </xdr:twoCellAnchor>
  <xdr:twoCellAnchor>
    <xdr:from>
      <xdr:col>1</xdr:col>
      <xdr:colOff>38100</xdr:colOff>
      <xdr:row>14</xdr:row>
      <xdr:rowOff>57150</xdr:rowOff>
    </xdr:from>
    <xdr:to>
      <xdr:col>5</xdr:col>
      <xdr:colOff>3562350</xdr:colOff>
      <xdr:row>48</xdr:row>
      <xdr:rowOff>47625</xdr:rowOff>
    </xdr:to>
    <xdr:sp macro="" textlink="">
      <xdr:nvSpPr>
        <xdr:cNvPr id="7585" name="TextBox 2"/>
        <xdr:cNvSpPr txBox="1">
          <a:spLocks noChangeArrowheads="1"/>
        </xdr:cNvSpPr>
      </xdr:nvSpPr>
      <xdr:spPr bwMode="auto">
        <a:xfrm>
          <a:off x="266700" y="2362200"/>
          <a:ext cx="9191625" cy="5495925"/>
        </a:xfrm>
        <a:prstGeom prst="rect">
          <a:avLst/>
        </a:prstGeom>
        <a:solidFill>
          <a:srgbClr val="FFFFFF"/>
        </a:solidFill>
        <a:ln w="9525">
          <a:noFill/>
        </a:ln>
      </xdr:spPr>
      <xdr:txBody>
        <a:bodyPr vertOverflow="clip" wrap="square" lIns="91440" tIns="45720" rIns="91440" bIns="45720" anchor="t" upright="1"/>
        <a:lstStyle/>
        <a:p>
          <a:pPr algn="l" rtl="0">
            <a:defRPr sz="1000"/>
          </a:pPr>
          <a:r>
            <a:rPr lang="en-NZ" sz="1100" b="1" i="0" strike="noStrike">
              <a:solidFill>
                <a:srgbClr val="000000"/>
              </a:solidFill>
              <a:latin typeface="Arial"/>
              <a:cs typeface="Arial"/>
            </a:rPr>
            <a:t>Core Crown Expenses by Functional Classification </a:t>
          </a:r>
        </a:p>
        <a:p>
          <a:pPr algn="l" rtl="0">
            <a:defRPr sz="1000"/>
          </a:pPr>
          <a:endParaRPr lang="en-NZ" sz="1100" b="1" i="0" strike="noStrike">
            <a:solidFill>
              <a:srgbClr val="000000"/>
            </a:solidFill>
            <a:latin typeface="Arial"/>
            <a:cs typeface="Arial"/>
          </a:endParaRPr>
        </a:p>
        <a:p>
          <a:pPr algn="l" rtl="0">
            <a:defRPr sz="1000"/>
          </a:pPr>
          <a:r>
            <a:rPr lang="en-NZ" sz="1100" b="0" i="0" strike="noStrike">
              <a:solidFill>
                <a:srgbClr val="000000"/>
              </a:solidFill>
              <a:latin typeface="Arial"/>
              <a:cs typeface="Arial"/>
            </a:rPr>
            <a:t>Core Crown expenses are recorded by functional classification based on the United Nations “Classification of the Functions of Government” (COFOG) standard. Some series are  further aggregated, specifically: </a:t>
          </a:r>
        </a:p>
        <a:p>
          <a:pPr algn="l" rtl="0">
            <a:defRPr sz="1000"/>
          </a:pPr>
          <a:r>
            <a:rPr lang="en-NZ" sz="1100" b="0" i="0" strike="noStrike">
              <a:solidFill>
                <a:srgbClr val="000000"/>
              </a:solidFill>
              <a:latin typeface="Arial"/>
              <a:cs typeface="Arial"/>
            </a:rPr>
            <a:t>  • “Social Security and Welfare”, and Government Superannuation Fund”;</a:t>
          </a:r>
        </a:p>
        <a:p>
          <a:pPr algn="l" rtl="0">
            <a:defRPr sz="1000"/>
          </a:pPr>
          <a:r>
            <a:rPr lang="en-NZ" sz="1100" b="0" i="0" strike="noStrike">
              <a:solidFill>
                <a:srgbClr val="000000"/>
              </a:solidFill>
              <a:latin typeface="Arial"/>
              <a:cs typeface="Arial"/>
            </a:rPr>
            <a:t>  </a:t>
          </a:r>
          <a:r>
            <a:rPr lang="en-NZ" sz="1000" b="0" i="0">
              <a:latin typeface="+mn-lt"/>
              <a:ea typeface="+mn-ea"/>
              <a:cs typeface="+mn-cs"/>
            </a:rPr>
            <a:t>•</a:t>
          </a:r>
          <a:r>
            <a:rPr lang="en-NZ" sz="1100" b="0" i="0" strike="noStrike">
              <a:solidFill>
                <a:srgbClr val="000000"/>
              </a:solidFill>
              <a:latin typeface="Arial"/>
              <a:cs typeface="Arial"/>
            </a:rPr>
            <a:t> “Heritage, culture and recreation”, “Primary services”, “Housing and community development” and "Other".</a:t>
          </a:r>
        </a:p>
        <a:p>
          <a:pPr algn="l" rtl="0">
            <a:defRPr sz="1000"/>
          </a:pPr>
          <a:r>
            <a:rPr lang="en-NZ" sz="1100" b="0" i="0" strike="noStrike">
              <a:solidFill>
                <a:srgbClr val="000000"/>
              </a:solidFill>
              <a:latin typeface="Arial"/>
              <a:cs typeface="Arial"/>
            </a:rPr>
            <a:t> </a:t>
          </a:r>
          <a:endParaRPr lang="en-NZ" sz="1100" b="0" i="0" strike="noStrike">
            <a:solidFill>
              <a:sysClr val="windowText" lastClr="000000"/>
            </a:solidFill>
            <a:latin typeface="Arial"/>
            <a:cs typeface="Arial"/>
          </a:endParaRPr>
        </a:p>
        <a:p>
          <a:pPr algn="l" rtl="0">
            <a:defRPr sz="1000"/>
          </a:pPr>
          <a:r>
            <a:rPr lang="en-NZ" sz="1100" b="0" i="0" strike="noStrike">
              <a:solidFill>
                <a:sysClr val="windowText" lastClr="000000"/>
              </a:solidFill>
              <a:latin typeface="Arial"/>
              <a:cs typeface="Arial"/>
            </a:rPr>
            <a:t>Pre-1994 cash expenditure series used a different classification system and the aggregates have been reclassified under COFOG headings. However, classifications of the components of these aggregates are not necessarily consistent with the COFOG standard.</a:t>
          </a:r>
        </a:p>
        <a:p>
          <a:pPr algn="l" rtl="0">
            <a:defRPr sz="1000"/>
          </a:pPr>
          <a:endParaRPr lang="en-NZ" sz="1100" b="0" i="0" strike="noStrike">
            <a:solidFill>
              <a:sysClr val="windowText" lastClr="000000"/>
            </a:solidFill>
            <a:latin typeface="Arial"/>
            <a:cs typeface="Arial"/>
          </a:endParaRPr>
        </a:p>
        <a:p>
          <a:pPr algn="l" rtl="0">
            <a:defRPr sz="1000"/>
          </a:pPr>
          <a:r>
            <a:rPr lang="en-NZ" sz="1100" b="0" i="0" strike="noStrike">
              <a:solidFill>
                <a:sysClr val="windowText" lastClr="000000"/>
              </a:solidFill>
              <a:latin typeface="Arial"/>
              <a:cs typeface="Arial"/>
            </a:rPr>
            <a:t>Note that prior to 1994, the sum of expenses across functional classifications does not equal financial net expenditure because financial net expenditure adjusts for net lending transactions which cannot easily be allocated across functional areas of spending.</a:t>
          </a:r>
          <a:r>
            <a:rPr lang="en-NZ" sz="1200" b="0" i="0" strike="noStrike">
              <a:solidFill>
                <a:sysClr val="windowText" lastClr="000000"/>
              </a:solidFill>
              <a:latin typeface="Arial"/>
              <a:cs typeface="Arial"/>
            </a:rPr>
            <a:t> </a:t>
          </a:r>
        </a:p>
        <a:p>
          <a:pPr algn="l" rtl="0">
            <a:defRPr sz="1000"/>
          </a:pPr>
          <a:endParaRPr lang="en-NZ" sz="1100" b="0" i="0" strike="noStrike">
            <a:solidFill>
              <a:srgbClr val="000000"/>
            </a:solidFill>
            <a:latin typeface="Arial"/>
            <a:cs typeface="Arial"/>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NZ" sz="1100" b="0" i="0" strike="noStrike">
              <a:solidFill>
                <a:srgbClr val="000000"/>
              </a:solidFill>
              <a:latin typeface="Arial"/>
              <a:cs typeface="Arial"/>
            </a:rPr>
            <a:t>For 1994 to</a:t>
          </a:r>
          <a:r>
            <a:rPr lang="en-NZ" sz="1100" b="0" i="0" strike="noStrike" baseline="0">
              <a:solidFill>
                <a:srgbClr val="000000"/>
              </a:solidFill>
              <a:latin typeface="Arial"/>
              <a:cs typeface="Arial"/>
            </a:rPr>
            <a:t> 1996</a:t>
          </a:r>
          <a:r>
            <a:rPr lang="en-NZ" sz="1100" b="0" i="0" strike="noStrike">
              <a:solidFill>
                <a:srgbClr val="000000"/>
              </a:solidFill>
              <a:latin typeface="Arial"/>
              <a:cs typeface="Arial"/>
            </a:rPr>
            <a:t>, expenses are prepared under</a:t>
          </a:r>
          <a:r>
            <a:rPr lang="en-NZ" sz="1100" b="0" i="0" strike="noStrike" baseline="0">
              <a:solidFill>
                <a:srgbClr val="000000"/>
              </a:solidFill>
              <a:latin typeface="Arial"/>
              <a:cs typeface="Arial"/>
            </a:rPr>
            <a:t> the </a:t>
          </a:r>
          <a:r>
            <a:rPr kumimoji="0" lang="en-NZ" sz="1100" b="0" i="0" u="none" strike="noStrike" kern="0" cap="none" spc="0" normalizeH="0" baseline="0" noProof="0">
              <a:ln>
                <a:noFill/>
              </a:ln>
              <a:solidFill>
                <a:srgbClr val="000000"/>
              </a:solidFill>
              <a:effectLst/>
              <a:uLnTx/>
              <a:uFillTx/>
              <a:latin typeface="Arial"/>
              <a:ea typeface="+mn-ea"/>
              <a:cs typeface="Arial"/>
            </a:rPr>
            <a:t>"old-GAAP"</a:t>
          </a:r>
          <a:r>
            <a:rPr lang="en-NZ" sz="1000" b="0" i="0" baseline="30000">
              <a:latin typeface="+mn-lt"/>
              <a:ea typeface="+mn-ea"/>
              <a:cs typeface="+mn-cs"/>
            </a:rPr>
            <a:t>1</a:t>
          </a:r>
          <a:r>
            <a:rPr lang="en-NZ" sz="1100" b="0" i="0" strike="noStrike">
              <a:solidFill>
                <a:srgbClr val="000000"/>
              </a:solidFill>
              <a:latin typeface="Arial"/>
              <a:cs typeface="Arial"/>
            </a:rPr>
            <a:t>  framework. From 1997 to 2004, they are prepared based</a:t>
          </a:r>
          <a:r>
            <a:rPr lang="en-NZ" sz="1100" b="0" i="0" strike="noStrike" baseline="0">
              <a:solidFill>
                <a:srgbClr val="000000"/>
              </a:solidFill>
              <a:latin typeface="Arial"/>
              <a:cs typeface="Arial"/>
            </a:rPr>
            <a:t> on</a:t>
          </a:r>
          <a:r>
            <a:rPr lang="en-NZ" sz="1100" b="0" i="0" strike="noStrike">
              <a:solidFill>
                <a:srgbClr val="000000"/>
              </a:solidFill>
              <a:latin typeface="Arial"/>
              <a:cs typeface="Arial"/>
            </a:rPr>
            <a:t> IFRS</a:t>
          </a:r>
          <a:r>
            <a:rPr lang="en-NZ" sz="1000" b="0" i="0" baseline="30000">
              <a:latin typeface="+mn-lt"/>
              <a:ea typeface="+mn-ea"/>
              <a:cs typeface="+mn-cs"/>
            </a:rPr>
            <a:t>2</a:t>
          </a:r>
          <a:r>
            <a:rPr lang="en-NZ" sz="1100" b="0" i="0" strike="noStrike" baseline="0">
              <a:solidFill>
                <a:srgbClr val="000000"/>
              </a:solidFill>
              <a:latin typeface="Arial"/>
              <a:ea typeface="+mn-ea"/>
              <a:cs typeface="Arial"/>
            </a:rPr>
            <a:t>. </a:t>
          </a:r>
          <a:r>
            <a:rPr lang="en-NZ" sz="1100" b="0" i="0" strike="noStrike">
              <a:solidFill>
                <a:srgbClr val="000000"/>
              </a:solidFill>
              <a:latin typeface="Arial"/>
              <a:cs typeface="Arial"/>
            </a:rPr>
            <a:t>The difference between old GAAP and IFRS is largely due to foreign exchange gains and losses included in old-GAAP numbers, and foreign</a:t>
          </a:r>
          <a:r>
            <a:rPr lang="en-NZ" sz="1100" b="0" i="0" strike="noStrike" baseline="0">
              <a:solidFill>
                <a:srgbClr val="000000"/>
              </a:solidFill>
              <a:latin typeface="Arial"/>
              <a:cs typeface="Arial"/>
            </a:rPr>
            <a:t> exchange net gains are included for 1994 to 1996 to reconcile the functional series to total core Crown expenses for these years</a:t>
          </a:r>
          <a:r>
            <a:rPr lang="en-NZ" sz="1100" b="0" i="0" strike="noStrike">
              <a:solidFill>
                <a:srgbClr val="000000"/>
              </a:solidFill>
              <a:latin typeface="Arial"/>
              <a:cs typeface="Arial"/>
            </a:rPr>
            <a:t>.</a:t>
          </a:r>
        </a:p>
        <a:p>
          <a:pPr marL="0" marR="0" indent="0" algn="l" defTabSz="914400" rtl="0" eaLnBrk="1" fontAlgn="auto" latinLnBrk="0" hangingPunct="1">
            <a:lnSpc>
              <a:spcPct val="100000"/>
            </a:lnSpc>
            <a:spcBef>
              <a:spcPts val="0"/>
            </a:spcBef>
            <a:spcAft>
              <a:spcPts val="0"/>
            </a:spcAft>
            <a:buClrTx/>
            <a:buSzTx/>
            <a:buFontTx/>
            <a:buNone/>
            <a:tabLst/>
            <a:defRPr sz="1000"/>
          </a:pPr>
          <a:endParaRPr lang="en-NZ" sz="1100" b="0" i="0" strike="noStrike">
            <a:solidFill>
              <a:srgbClr val="000000"/>
            </a:solidFill>
            <a:latin typeface="Arial"/>
            <a:cs typeface="Arial"/>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NZ" sz="1100" b="0" i="0" strike="noStrike">
              <a:solidFill>
                <a:srgbClr val="000000"/>
              </a:solidFill>
              <a:latin typeface="Arial"/>
              <a:cs typeface="Arial"/>
            </a:rPr>
            <a:t>From</a:t>
          </a:r>
          <a:r>
            <a:rPr lang="en-NZ" sz="1100" b="0" i="0" strike="noStrike" baseline="0">
              <a:solidFill>
                <a:srgbClr val="000000"/>
              </a:solidFill>
              <a:latin typeface="Arial"/>
              <a:cs typeface="Arial"/>
            </a:rPr>
            <a:t> 2005 onwards, expenses are prepared based on PBE Standards</a:t>
          </a:r>
          <a:r>
            <a:rPr lang="en-NZ" sz="1100" b="0" i="0" strike="noStrike" baseline="30000">
              <a:solidFill>
                <a:srgbClr val="000000"/>
              </a:solidFill>
              <a:latin typeface="Arial"/>
              <a:cs typeface="Arial"/>
            </a:rPr>
            <a:t>3</a:t>
          </a:r>
          <a:r>
            <a:rPr lang="en-NZ" sz="1100" b="0" i="0" strike="noStrike" baseline="0">
              <a:solidFill>
                <a:srgbClr val="000000"/>
              </a:solidFill>
              <a:latin typeface="Arial"/>
              <a:cs typeface="Arial"/>
            </a:rPr>
            <a:t>.  The difference between IFRS and PBE Standards is a largely offsetting reduction in both core Crown expenses and core Crown revenue.  Note 33 in the 30 June 2015 financial statements of Government outlines the impact of the adoption of PBE Standards.   </a:t>
          </a:r>
        </a:p>
        <a:p>
          <a:pPr marL="0" marR="0" indent="0" algn="l" defTabSz="914400" rtl="0" eaLnBrk="1" fontAlgn="auto" latinLnBrk="0" hangingPunct="1">
            <a:lnSpc>
              <a:spcPct val="100000"/>
            </a:lnSpc>
            <a:spcBef>
              <a:spcPts val="0"/>
            </a:spcBef>
            <a:spcAft>
              <a:spcPts val="0"/>
            </a:spcAft>
            <a:buClrTx/>
            <a:buSzTx/>
            <a:buFontTx/>
            <a:buNone/>
            <a:tabLst/>
            <a:defRPr sz="1000"/>
          </a:pPr>
          <a:endParaRPr lang="en-NZ" sz="1100" b="0" i="0" strike="noStrike" baseline="0">
            <a:solidFill>
              <a:srgbClr val="000000"/>
            </a:solidFill>
            <a:latin typeface="Arial"/>
            <a:cs typeface="Arial"/>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NZ" sz="1100" b="0" i="0" strike="noStrike" baseline="0">
              <a:solidFill>
                <a:srgbClr val="000000"/>
              </a:solidFill>
              <a:latin typeface="Arial"/>
              <a:cs typeface="Arial"/>
            </a:rPr>
            <a:t>For the year ended 30 June 2020 the financial statements adopted a number of new PBE standards</a:t>
          </a:r>
          <a:r>
            <a:rPr lang="en-NZ" sz="1100" b="0" i="0" strike="noStrike" baseline="30000">
              <a:solidFill>
                <a:srgbClr val="000000"/>
              </a:solidFill>
              <a:latin typeface="Arial"/>
              <a:cs typeface="Arial"/>
            </a:rPr>
            <a:t>3</a:t>
          </a:r>
          <a:r>
            <a:rPr lang="en-NZ" sz="1100" b="0" i="0" strike="noStrike" baseline="0">
              <a:solidFill>
                <a:srgbClr val="000000"/>
              </a:solidFill>
              <a:latin typeface="Arial"/>
              <a:cs typeface="Arial"/>
            </a:rPr>
            <a:t>.  The impact of these changes is reflected the 2019 and 2020 amounts included in this publication.  Note 28 in the 30 June 2020 financial statements of Government outlines the impact of these new standards.</a:t>
          </a:r>
          <a:endParaRPr lang="en-NZ" sz="1100" b="0" i="0" strike="noStrike">
            <a:solidFill>
              <a:srgbClr val="000000"/>
            </a:solidFill>
            <a:latin typeface="Arial"/>
            <a:cs typeface="Arial"/>
          </a:endParaRPr>
        </a:p>
        <a:p>
          <a:pPr marL="0" marR="0" indent="0" algn="l" defTabSz="914400" rtl="0" eaLnBrk="1" fontAlgn="auto" latinLnBrk="0" hangingPunct="1">
            <a:lnSpc>
              <a:spcPct val="100000"/>
            </a:lnSpc>
            <a:spcBef>
              <a:spcPts val="0"/>
            </a:spcBef>
            <a:spcAft>
              <a:spcPts val="0"/>
            </a:spcAft>
            <a:buClrTx/>
            <a:buSzTx/>
            <a:buFontTx/>
            <a:buNone/>
            <a:tabLst/>
            <a:defRPr sz="1000"/>
          </a:pPr>
          <a:endParaRPr lang="en-NZ" sz="1000" b="0" i="0">
            <a:latin typeface="+mn-lt"/>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NZ" sz="1000" b="0" i="0">
              <a:latin typeface="+mn-lt"/>
              <a:ea typeface="+mn-ea"/>
              <a:cs typeface="+mn-cs"/>
            </a:rPr>
            <a:t>1. </a:t>
          </a:r>
          <a:r>
            <a:rPr lang="en-NZ" sz="900" b="0" i="0" strike="noStrike">
              <a:solidFill>
                <a:srgbClr val="000000"/>
              </a:solidFill>
              <a:latin typeface="Arial"/>
              <a:ea typeface="+mn-ea"/>
              <a:cs typeface="Arial"/>
            </a:rPr>
            <a:t>"old-GAAP"=Prior to July 2007, accrual financial data were prepared under the previous generally acceptable accounting practice ("old-GAAP") standards.</a:t>
          </a:r>
        </a:p>
        <a:p>
          <a:pPr algn="l" rtl="0">
            <a:defRPr sz="1000"/>
          </a:pPr>
          <a:endParaRPr lang="en-NZ" sz="1100" b="0" i="0" strike="noStrike">
            <a:solidFill>
              <a:srgbClr val="000000"/>
            </a:solidFill>
            <a:latin typeface="Arial"/>
            <a:cs typeface="Arial"/>
          </a:endParaRPr>
        </a:p>
        <a:p>
          <a:pPr algn="l" rtl="0">
            <a:defRPr sz="1000"/>
          </a:pPr>
          <a:r>
            <a:rPr lang="en-NZ" sz="900" b="0" i="0" strike="noStrike">
              <a:solidFill>
                <a:srgbClr val="000000"/>
              </a:solidFill>
              <a:latin typeface="Arial"/>
              <a:cs typeface="Arial"/>
            </a:rPr>
            <a:t>2. IFRS=International Financial Reporting Standards. From 1 July 2007 until 30 June 2014, the financial statements of Government have been prepared under the NZ equivalent to IFRS (NZ IFRS). Headline financial data prepared under the previous standard has been restated to be consistent with IFRS back to 1994.</a:t>
          </a:r>
        </a:p>
        <a:p>
          <a:pPr algn="l" rtl="0">
            <a:defRPr sz="1000"/>
          </a:pPr>
          <a:endParaRPr lang="en-NZ" sz="900" b="0" i="0" strike="noStrike">
            <a:solidFill>
              <a:srgbClr val="000000"/>
            </a:solidFill>
            <a:latin typeface="Arial"/>
            <a:cs typeface="Arial"/>
          </a:endParaRPr>
        </a:p>
        <a:p>
          <a:pPr algn="l" rtl="0">
            <a:defRPr sz="1000"/>
          </a:pPr>
          <a:r>
            <a:rPr lang="en-NZ" sz="900" b="0" i="0" strike="noStrike">
              <a:solidFill>
                <a:srgbClr val="000000"/>
              </a:solidFill>
              <a:latin typeface="Arial"/>
              <a:ea typeface="+mn-ea"/>
              <a:cs typeface="Arial"/>
            </a:rPr>
            <a:t> 3.  PBE=Public Benefit Entity Standards.  From 1 July 2014 onwards, the financial statements of Government have been prepared under a PBE accounting standards basis.  Headline financial data prepared under the previous standards have been restated to be consistent with PBE Standards back to 2005</a:t>
          </a:r>
          <a:r>
            <a:rPr lang="en-NZ" sz="1100" b="0" i="0" strike="noStrike" baseline="0">
              <a:solidFill>
                <a:srgbClr val="000000"/>
              </a:solidFill>
              <a:latin typeface="Calibri"/>
            </a:rPr>
            <a:t>.</a:t>
          </a:r>
          <a:endParaRPr lang="en-NZ" sz="1100" b="0" i="0" strike="noStrike">
            <a:solidFill>
              <a:srgbClr val="000000"/>
            </a:solidFill>
            <a:latin typeface="Calibri"/>
          </a:endParaRPr>
        </a:p>
        <a:p>
          <a:pPr algn="l" rtl="0">
            <a:defRPr sz="1000"/>
          </a:pPr>
          <a:endParaRPr lang="en-NZ" sz="1100" b="0" i="0" strike="noStrike">
            <a:solidFill>
              <a:srgbClr val="000000"/>
            </a:solidFill>
            <a:latin typeface="Calibri"/>
          </a:endParaRPr>
        </a:p>
      </xdr:txBody>
    </xdr:sp>
    <xdr:clientData/>
  </xdr:twoCellAnchor>
  <xdr:twoCellAnchor>
    <xdr:from>
      <xdr:col>1</xdr:col>
      <xdr:colOff>0</xdr:colOff>
      <xdr:row>48</xdr:row>
      <xdr:rowOff>9525</xdr:rowOff>
    </xdr:from>
    <xdr:to>
      <xdr:col>5</xdr:col>
      <xdr:colOff>3514725</xdr:colOff>
      <xdr:row>79</xdr:row>
      <xdr:rowOff>76200</xdr:rowOff>
    </xdr:to>
    <xdr:sp macro="" textlink="">
      <xdr:nvSpPr>
        <xdr:cNvPr id="4" name="TextBox 3"/>
        <xdr:cNvSpPr txBox="1"/>
      </xdr:nvSpPr>
      <xdr:spPr>
        <a:xfrm>
          <a:off x="228600" y="7820025"/>
          <a:ext cx="9182100" cy="508635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wrap="square" rtlCol="0" anchor="t"/>
        <a:lstStyle/>
        <a:p>
          <a:pPr>
            <a:lnSpc>
              <a:spcPts val="1100"/>
            </a:lnSpc>
          </a:pPr>
          <a:r>
            <a:rPr lang="en-NZ" sz="1100" b="1">
              <a:solidFill>
                <a:schemeClr val="dk1"/>
              </a:solidFill>
              <a:latin typeface="Arial" pitchFamily="34" charset="0"/>
              <a:ea typeface="+mn-ea"/>
              <a:cs typeface="Arial" pitchFamily="34" charset="0"/>
            </a:rPr>
            <a:t>Surplus/Deficit measures</a:t>
          </a:r>
        </a:p>
        <a:p>
          <a:pPr>
            <a:lnSpc>
              <a:spcPts val="1100"/>
            </a:lnSpc>
          </a:pPr>
          <a:endParaRPr lang="en-NZ" sz="1100" b="1">
            <a:solidFill>
              <a:schemeClr val="dk1"/>
            </a:solidFill>
            <a:latin typeface="Arial" pitchFamily="34" charset="0"/>
            <a:ea typeface="+mn-ea"/>
            <a:cs typeface="Arial" pitchFamily="34" charset="0"/>
          </a:endParaRPr>
        </a:p>
        <a:p>
          <a:pPr>
            <a:lnSpc>
              <a:spcPts val="1100"/>
            </a:lnSpc>
          </a:pPr>
          <a:r>
            <a:rPr lang="en-NZ" sz="1100" b="0" i="1">
              <a:solidFill>
                <a:sysClr val="windowText" lastClr="000000"/>
              </a:solidFill>
              <a:latin typeface="Arial" pitchFamily="34" charset="0"/>
              <a:ea typeface="+mn-ea"/>
              <a:cs typeface="Arial" pitchFamily="34" charset="0"/>
            </a:rPr>
            <a:t>Financial</a:t>
          </a:r>
          <a:r>
            <a:rPr lang="en-NZ" sz="1100" b="0" i="1" baseline="0">
              <a:solidFill>
                <a:sysClr val="windowText" lastClr="000000"/>
              </a:solidFill>
              <a:latin typeface="Arial" pitchFamily="34" charset="0"/>
              <a:ea typeface="+mn-ea"/>
              <a:cs typeface="Arial" pitchFamily="34" charset="0"/>
            </a:rPr>
            <a:t> Balance and </a:t>
          </a:r>
          <a:r>
            <a:rPr lang="en-NZ" sz="1100" b="0" i="1">
              <a:solidFill>
                <a:sysClr val="windowText" lastClr="000000"/>
              </a:solidFill>
              <a:latin typeface="Arial" pitchFamily="34" charset="0"/>
              <a:ea typeface="+mn-ea"/>
              <a:cs typeface="Arial" pitchFamily="34" charset="0"/>
            </a:rPr>
            <a:t>Adjusted Financial Balance</a:t>
          </a:r>
        </a:p>
        <a:p>
          <a:pPr>
            <a:lnSpc>
              <a:spcPts val="1100"/>
            </a:lnSpc>
          </a:pPr>
          <a:r>
            <a:rPr lang="en-NZ" sz="1100">
              <a:solidFill>
                <a:sysClr val="windowText" lastClr="000000"/>
              </a:solidFill>
              <a:latin typeface="Arial" pitchFamily="34" charset="0"/>
              <a:ea typeface="+mn-ea"/>
              <a:cs typeface="Arial" pitchFamily="34" charset="0"/>
            </a:rPr>
            <a:t>The Financial Balance is the difference between receipts and expenditure (current plus capital expenditure), excluding net lending transactions.  It measured the extent to which current plus recurring capital expenditure exceeded current revenue and thus measured the need to raise finance by raising net liabilities and/or selling assets.  </a:t>
          </a:r>
        </a:p>
        <a:p>
          <a:pPr>
            <a:lnSpc>
              <a:spcPts val="1100"/>
            </a:lnSpc>
          </a:pPr>
          <a:r>
            <a:rPr lang="en-NZ" sz="1100">
              <a:solidFill>
                <a:schemeClr val="dk1"/>
              </a:solidFill>
              <a:latin typeface="Arial" pitchFamily="34" charset="0"/>
              <a:ea typeface="+mn-ea"/>
              <a:cs typeface="Arial" pitchFamily="34" charset="0"/>
            </a:rPr>
            <a:t> </a:t>
          </a:r>
        </a:p>
        <a:p>
          <a:pPr>
            <a:lnSpc>
              <a:spcPts val="1100"/>
            </a:lnSpc>
          </a:pPr>
          <a:r>
            <a:rPr lang="en-NZ" sz="1100">
              <a:solidFill>
                <a:schemeClr val="dk1"/>
              </a:solidFill>
              <a:latin typeface="Arial" pitchFamily="34" charset="0"/>
              <a:ea typeface="+mn-ea"/>
              <a:cs typeface="Arial" pitchFamily="34" charset="0"/>
            </a:rPr>
            <a:t>The</a:t>
          </a:r>
          <a:r>
            <a:rPr lang="en-NZ" sz="1100" baseline="0">
              <a:solidFill>
                <a:schemeClr val="dk1"/>
              </a:solidFill>
              <a:latin typeface="Arial" pitchFamily="34" charset="0"/>
              <a:ea typeface="+mn-ea"/>
              <a:cs typeface="Arial" pitchFamily="34" charset="0"/>
            </a:rPr>
            <a:t> measure was stated as the Financial Balance until r</a:t>
          </a:r>
          <a:r>
            <a:rPr lang="en-NZ" sz="1100">
              <a:solidFill>
                <a:schemeClr val="dk1"/>
              </a:solidFill>
              <a:latin typeface="Arial" pitchFamily="34" charset="0"/>
              <a:ea typeface="+mn-ea"/>
              <a:cs typeface="Arial" pitchFamily="34" charset="0"/>
            </a:rPr>
            <a:t>efinements from 1991 onwards saw the adoption of the Adjusted Financial Balance. This removed non-forecast items and extraordinary receipts such as proceeds from forestry sales and currency realignments.</a:t>
          </a:r>
        </a:p>
        <a:p>
          <a:pPr>
            <a:lnSpc>
              <a:spcPts val="1100"/>
            </a:lnSpc>
          </a:pPr>
          <a:r>
            <a:rPr lang="en-AU" sz="1100">
              <a:solidFill>
                <a:schemeClr val="dk1"/>
              </a:solidFill>
              <a:latin typeface="Arial" pitchFamily="34" charset="0"/>
              <a:ea typeface="+mn-ea"/>
              <a:cs typeface="Arial" pitchFamily="34" charset="0"/>
            </a:rPr>
            <a:t> </a:t>
          </a:r>
          <a:endParaRPr lang="en-NZ" sz="1100">
            <a:solidFill>
              <a:schemeClr val="dk1"/>
            </a:solidFill>
            <a:latin typeface="Arial" pitchFamily="34" charset="0"/>
            <a:ea typeface="+mn-ea"/>
            <a:cs typeface="Arial" pitchFamily="34" charset="0"/>
          </a:endParaRPr>
        </a:p>
        <a:p>
          <a:pPr marL="0" indent="0">
            <a:lnSpc>
              <a:spcPts val="1100"/>
            </a:lnSpc>
          </a:pPr>
          <a:r>
            <a:rPr lang="en-NZ" sz="1100" b="0" i="1">
              <a:solidFill>
                <a:schemeClr val="dk1"/>
              </a:solidFill>
              <a:latin typeface="Arial" pitchFamily="34" charset="0"/>
              <a:ea typeface="+mn-ea"/>
              <a:cs typeface="Arial" pitchFamily="34" charset="0"/>
            </a:rPr>
            <a:t>Operating Balance</a:t>
          </a:r>
        </a:p>
        <a:p>
          <a:pPr>
            <a:lnSpc>
              <a:spcPts val="1100"/>
            </a:lnSpc>
          </a:pPr>
          <a:r>
            <a:rPr lang="en-AU" sz="1100">
              <a:solidFill>
                <a:schemeClr val="dk1"/>
              </a:solidFill>
              <a:latin typeface="Arial" pitchFamily="34" charset="0"/>
              <a:ea typeface="+mn-ea"/>
              <a:cs typeface="Arial" pitchFamily="34" charset="0"/>
            </a:rPr>
            <a:t>The operating balance (excluding minority</a:t>
          </a:r>
          <a:r>
            <a:rPr lang="en-AU" sz="1100" baseline="0">
              <a:solidFill>
                <a:schemeClr val="dk1"/>
              </a:solidFill>
              <a:latin typeface="Arial" pitchFamily="34" charset="0"/>
              <a:ea typeface="+mn-ea"/>
              <a:cs typeface="Arial" pitchFamily="34" charset="0"/>
            </a:rPr>
            <a:t> interests) </a:t>
          </a:r>
          <a:r>
            <a:rPr lang="en-AU" sz="1100">
              <a:solidFill>
                <a:schemeClr val="dk1"/>
              </a:solidFill>
              <a:latin typeface="Arial" pitchFamily="34" charset="0"/>
              <a:ea typeface="+mn-ea"/>
              <a:cs typeface="Arial" pitchFamily="34" charset="0"/>
            </a:rPr>
            <a:t>equals revenues less expenses, plus net gains and losses.  </a:t>
          </a:r>
          <a:endParaRPr lang="en-NZ" sz="1100">
            <a:solidFill>
              <a:schemeClr val="dk1"/>
            </a:solidFill>
            <a:latin typeface="Arial" pitchFamily="34" charset="0"/>
            <a:ea typeface="+mn-ea"/>
            <a:cs typeface="Arial" pitchFamily="34" charset="0"/>
          </a:endParaRPr>
        </a:p>
        <a:p>
          <a:pPr>
            <a:lnSpc>
              <a:spcPts val="1100"/>
            </a:lnSpc>
          </a:pPr>
          <a:r>
            <a:rPr lang="en-AU" sz="1100">
              <a:solidFill>
                <a:schemeClr val="dk1"/>
              </a:solidFill>
              <a:latin typeface="Arial" pitchFamily="34" charset="0"/>
              <a:ea typeface="+mn-ea"/>
              <a:cs typeface="Arial" pitchFamily="34" charset="0"/>
            </a:rPr>
            <a:t>The operating balance shows whether the government sector has generated enough revenues to cover its expenses in any given year.</a:t>
          </a:r>
          <a:endParaRPr lang="en-NZ" sz="1100">
            <a:solidFill>
              <a:schemeClr val="dk1"/>
            </a:solidFill>
            <a:latin typeface="Arial" pitchFamily="34" charset="0"/>
            <a:ea typeface="+mn-ea"/>
            <a:cs typeface="Arial" pitchFamily="34" charset="0"/>
          </a:endParaRPr>
        </a:p>
        <a:p>
          <a:pPr>
            <a:lnSpc>
              <a:spcPts val="1100"/>
            </a:lnSpc>
          </a:pPr>
          <a:r>
            <a:rPr lang="en-AU" sz="1100">
              <a:solidFill>
                <a:schemeClr val="dk1"/>
              </a:solidFill>
              <a:latin typeface="Arial" pitchFamily="34" charset="0"/>
              <a:ea typeface="+mn-ea"/>
              <a:cs typeface="Arial" pitchFamily="34" charset="0"/>
            </a:rPr>
            <a:t> </a:t>
          </a:r>
          <a:endParaRPr lang="en-NZ" sz="1100">
            <a:solidFill>
              <a:schemeClr val="dk1"/>
            </a:solidFill>
            <a:latin typeface="Arial" pitchFamily="34" charset="0"/>
            <a:ea typeface="+mn-ea"/>
            <a:cs typeface="Arial" pitchFamily="34" charset="0"/>
          </a:endParaRPr>
        </a:p>
        <a:p>
          <a:pPr>
            <a:lnSpc>
              <a:spcPts val="1100"/>
            </a:lnSpc>
          </a:pPr>
          <a:r>
            <a:rPr lang="en-AU" sz="1100">
              <a:solidFill>
                <a:schemeClr val="dk1"/>
              </a:solidFill>
              <a:latin typeface="Arial" pitchFamily="34" charset="0"/>
              <a:ea typeface="+mn-ea"/>
              <a:cs typeface="Arial" pitchFamily="34" charset="0"/>
            </a:rPr>
            <a:t>Not all of the operating balance is available to be drawn upon to fund core Crown operations, as current policy is for the NZS Fund, SOEs and CEs to retain a portion of their surpluses for the purposes of achieving their long-term objectives.</a:t>
          </a:r>
          <a:endParaRPr lang="en-NZ" sz="1100">
            <a:solidFill>
              <a:schemeClr val="dk1"/>
            </a:solidFill>
            <a:latin typeface="Arial" pitchFamily="34" charset="0"/>
            <a:ea typeface="+mn-ea"/>
            <a:cs typeface="Arial" pitchFamily="34" charset="0"/>
          </a:endParaRPr>
        </a:p>
        <a:p>
          <a:pPr>
            <a:lnSpc>
              <a:spcPts val="1100"/>
            </a:lnSpc>
          </a:pPr>
          <a:r>
            <a:rPr lang="en-AU" sz="1100">
              <a:solidFill>
                <a:schemeClr val="dk1"/>
              </a:solidFill>
              <a:latin typeface="Arial" pitchFamily="34" charset="0"/>
              <a:ea typeface="+mn-ea"/>
              <a:cs typeface="Arial" pitchFamily="34" charset="0"/>
            </a:rPr>
            <a:t> </a:t>
          </a:r>
          <a:endParaRPr lang="en-NZ" sz="1100">
            <a:solidFill>
              <a:schemeClr val="dk1"/>
            </a:solidFill>
            <a:latin typeface="Arial" pitchFamily="34" charset="0"/>
            <a:ea typeface="+mn-ea"/>
            <a:cs typeface="Arial" pitchFamily="34" charset="0"/>
          </a:endParaRPr>
        </a:p>
        <a:p>
          <a:pPr marL="0" indent="0">
            <a:lnSpc>
              <a:spcPts val="1100"/>
            </a:lnSpc>
          </a:pPr>
          <a:r>
            <a:rPr lang="en-NZ" sz="1100" b="0" i="1">
              <a:solidFill>
                <a:schemeClr val="dk1"/>
              </a:solidFill>
              <a:latin typeface="Arial" pitchFamily="34" charset="0"/>
              <a:ea typeface="+mn-ea"/>
              <a:cs typeface="Arial" pitchFamily="34" charset="0"/>
            </a:rPr>
            <a:t>Operating Balance Before Gains and Losses (OBEGAL)</a:t>
          </a:r>
        </a:p>
        <a:p>
          <a:pPr marL="0" marR="0" lvl="0" indent="0" defTabSz="914400" eaLnBrk="1" fontAlgn="auto" latinLnBrk="0" hangingPunct="1">
            <a:lnSpc>
              <a:spcPts val="1100"/>
            </a:lnSpc>
            <a:spcBef>
              <a:spcPts val="0"/>
            </a:spcBef>
            <a:spcAft>
              <a:spcPts val="0"/>
            </a:spcAft>
            <a:buClrTx/>
            <a:buSzTx/>
            <a:buFontTx/>
            <a:buNone/>
            <a:tabLst/>
            <a:defRPr/>
          </a:pPr>
          <a:r>
            <a:rPr lang="en-NZ" sz="1100">
              <a:solidFill>
                <a:schemeClr val="dk1"/>
              </a:solidFill>
              <a:latin typeface="Arial" pitchFamily="34" charset="0"/>
              <a:ea typeface="+mn-ea"/>
              <a:cs typeface="Arial" pitchFamily="34" charset="0"/>
            </a:rPr>
            <a:t>The OBEGAL (excluding minority interests)</a:t>
          </a:r>
          <a:r>
            <a:rPr lang="en-NZ" sz="1100" baseline="0">
              <a:solidFill>
                <a:schemeClr val="dk1"/>
              </a:solidFill>
              <a:latin typeface="Arial" pitchFamily="34" charset="0"/>
              <a:ea typeface="+mn-ea"/>
              <a:cs typeface="Arial" pitchFamily="34" charset="0"/>
            </a:rPr>
            <a:t> </a:t>
          </a:r>
          <a:r>
            <a:rPr lang="en-NZ" sz="1100">
              <a:solidFill>
                <a:schemeClr val="dk1"/>
              </a:solidFill>
              <a:latin typeface="Arial" pitchFamily="34" charset="0"/>
              <a:ea typeface="+mn-ea"/>
              <a:cs typeface="Arial" pitchFamily="34" charset="0"/>
            </a:rPr>
            <a:t>equals the operating balance before gains and losses (i.e. gains and losses = Operating</a:t>
          </a:r>
          <a:r>
            <a:rPr lang="en-NZ" sz="1100" baseline="0">
              <a:solidFill>
                <a:schemeClr val="dk1"/>
              </a:solidFill>
              <a:latin typeface="Arial" pitchFamily="34" charset="0"/>
              <a:ea typeface="+mn-ea"/>
              <a:cs typeface="Arial" pitchFamily="34" charset="0"/>
            </a:rPr>
            <a:t> Balance less OBEGAL)</a:t>
          </a:r>
          <a:r>
            <a:rPr lang="en-NZ" sz="1100">
              <a:solidFill>
                <a:schemeClr val="dk1"/>
              </a:solidFill>
              <a:latin typeface="Arial" pitchFamily="34" charset="0"/>
              <a:ea typeface="+mn-ea"/>
              <a:cs typeface="Arial" pitchFamily="34" charset="0"/>
            </a:rPr>
            <a:t>. The most significant gains and losses are from changes in the fair value of financial assets and financial liabilities. By excluding volatile gains and losses the OBEGAL gives a more direct indication of the underlying stewardship of the Government than the operating balance.</a:t>
          </a:r>
          <a:r>
            <a:rPr kumimoji="0" lang="en-NZ" sz="1100" b="0" i="0" u="none" strike="noStrike" kern="0" cap="none" spc="0" normalizeH="0" baseline="0" noProof="0">
              <a:ln>
                <a:noFill/>
              </a:ln>
              <a:solidFill>
                <a:prstClr val="black"/>
              </a:solidFill>
              <a:effectLst/>
              <a:uLnTx/>
              <a:uFillTx/>
              <a:latin typeface="Arial" pitchFamily="34" charset="0"/>
              <a:ea typeface="+mn-ea"/>
              <a:cs typeface="Arial" pitchFamily="34" charset="0"/>
            </a:rPr>
            <a:t> </a:t>
          </a:r>
        </a:p>
        <a:p>
          <a:pPr marL="0" marR="0" lvl="0" indent="0" defTabSz="914400" eaLnBrk="1" fontAlgn="auto" latinLnBrk="0" hangingPunct="1">
            <a:lnSpc>
              <a:spcPts val="1100"/>
            </a:lnSpc>
            <a:spcBef>
              <a:spcPts val="0"/>
            </a:spcBef>
            <a:spcAft>
              <a:spcPts val="0"/>
            </a:spcAft>
            <a:buClrTx/>
            <a:buSzTx/>
            <a:buFontTx/>
            <a:buNone/>
            <a:tabLst/>
            <a:defRPr/>
          </a:pPr>
          <a:endParaRPr kumimoji="0" lang="en-NZ" sz="1100" b="0"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0" defTabSz="914400" eaLnBrk="1" fontAlgn="auto" latinLnBrk="0" hangingPunct="1">
            <a:lnSpc>
              <a:spcPts val="1100"/>
            </a:lnSpc>
            <a:spcBef>
              <a:spcPts val="0"/>
            </a:spcBef>
            <a:spcAft>
              <a:spcPts val="0"/>
            </a:spcAft>
            <a:buClrTx/>
            <a:buSzTx/>
            <a:buFontTx/>
            <a:buNone/>
            <a:tabLst/>
            <a:defRPr/>
          </a:pPr>
          <a:r>
            <a:rPr kumimoji="0" lang="en-NZ" sz="1100" b="0" i="1" u="none" strike="noStrike" kern="0" cap="none" spc="0" normalizeH="0" baseline="0" noProof="0">
              <a:ln>
                <a:noFill/>
              </a:ln>
              <a:solidFill>
                <a:prstClr val="black"/>
              </a:solidFill>
              <a:effectLst/>
              <a:uLnTx/>
              <a:uFillTx/>
              <a:latin typeface="Arial" pitchFamily="34" charset="0"/>
              <a:ea typeface="+mn-ea"/>
              <a:cs typeface="Arial" pitchFamily="34" charset="0"/>
            </a:rPr>
            <a:t>Core Crown Residual Cash</a:t>
          </a:r>
        </a:p>
        <a:p>
          <a:pPr marL="0" marR="0" lvl="0" indent="0" defTabSz="914400" eaLnBrk="1" fontAlgn="auto" latinLnBrk="0" hangingPunct="1">
            <a:lnSpc>
              <a:spcPts val="1100"/>
            </a:lnSpc>
            <a:spcBef>
              <a:spcPts val="0"/>
            </a:spcBef>
            <a:spcAft>
              <a:spcPts val="0"/>
            </a:spcAft>
            <a:buClrTx/>
            <a:buSzTx/>
            <a:buFontTx/>
            <a:buNone/>
            <a:tabLst/>
            <a:defRPr/>
          </a:pPr>
          <a:r>
            <a:rPr kumimoji="0" lang="en-NZ" sz="1100" b="0" i="0" u="none" strike="noStrike" kern="0" cap="none" spc="0" normalizeH="0" baseline="0" noProof="0">
              <a:ln>
                <a:noFill/>
              </a:ln>
              <a:solidFill>
                <a:prstClr val="black"/>
              </a:solidFill>
              <a:effectLst/>
              <a:uLnTx/>
              <a:uFillTx/>
              <a:latin typeface="Arial" pitchFamily="34" charset="0"/>
              <a:ea typeface="+mn-ea"/>
              <a:cs typeface="Arial" pitchFamily="34" charset="0"/>
            </a:rPr>
            <a:t>Residual cash is </a:t>
          </a:r>
          <a:r>
            <a:rPr kumimoji="0" lang="en-AU" sz="1100" b="0" i="0" u="none" strike="noStrike" kern="0" cap="none" spc="0" normalizeH="0" baseline="0" noProof="0">
              <a:ln>
                <a:noFill/>
              </a:ln>
              <a:solidFill>
                <a:prstClr val="black"/>
              </a:solidFill>
              <a:effectLst/>
              <a:uLnTx/>
              <a:uFillTx/>
              <a:latin typeface="Arial" pitchFamily="34" charset="0"/>
              <a:ea typeface="+mn-ea"/>
              <a:cs typeface="Arial" pitchFamily="34" charset="0"/>
            </a:rPr>
            <a:t>the level of money the Government has available to repay debt or, alternatively, needs to borrow in any given year. Therefore the balance of residual cash equals the change in debt in any given year. Residual cash is alternatively termed “Cash available/(shortfall to be funded)”.</a:t>
          </a:r>
          <a:endParaRPr kumimoji="0" lang="en-NZ" sz="1100" b="0"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0" defTabSz="914400" eaLnBrk="1" fontAlgn="auto" latinLnBrk="0" hangingPunct="1">
            <a:lnSpc>
              <a:spcPts val="1100"/>
            </a:lnSpc>
            <a:spcBef>
              <a:spcPts val="0"/>
            </a:spcBef>
            <a:spcAft>
              <a:spcPts val="0"/>
            </a:spcAft>
            <a:buClrTx/>
            <a:buSzTx/>
            <a:buFontTx/>
            <a:buNone/>
            <a:tabLst/>
            <a:defRPr/>
          </a:pPr>
          <a:r>
            <a:rPr kumimoji="0" lang="en-AU" sz="1100" b="0" i="0" u="none" strike="noStrike" kern="0" cap="none" spc="0" normalizeH="0" baseline="0" noProof="0">
              <a:ln>
                <a:noFill/>
              </a:ln>
              <a:solidFill>
                <a:prstClr val="black"/>
              </a:solidFill>
              <a:effectLst/>
              <a:uLnTx/>
              <a:uFillTx/>
              <a:latin typeface="Arial" pitchFamily="34" charset="0"/>
              <a:ea typeface="+mn-ea"/>
              <a:cs typeface="Arial" pitchFamily="34" charset="0"/>
            </a:rPr>
            <a:t> </a:t>
          </a:r>
          <a:endParaRPr kumimoji="0" lang="en-NZ" sz="1100" b="0"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0" defTabSz="914400" eaLnBrk="1" fontAlgn="auto" latinLnBrk="0" hangingPunct="1">
            <a:lnSpc>
              <a:spcPts val="1100"/>
            </a:lnSpc>
            <a:spcBef>
              <a:spcPts val="0"/>
            </a:spcBef>
            <a:spcAft>
              <a:spcPts val="0"/>
            </a:spcAft>
            <a:buClrTx/>
            <a:buSzTx/>
            <a:buFontTx/>
            <a:buNone/>
            <a:tabLst/>
            <a:defRPr/>
          </a:pPr>
          <a:r>
            <a:rPr kumimoji="0" lang="en-AU" sz="1100" b="0" i="0" u="none" strike="noStrike" kern="0" cap="none" spc="0" normalizeH="0" baseline="0" noProof="0">
              <a:ln>
                <a:noFill/>
              </a:ln>
              <a:solidFill>
                <a:prstClr val="black"/>
              </a:solidFill>
              <a:effectLst/>
              <a:uLnTx/>
              <a:uFillTx/>
              <a:latin typeface="Arial" pitchFamily="34" charset="0"/>
              <a:ea typeface="+mn-ea"/>
              <a:cs typeface="Arial" pitchFamily="34" charset="0"/>
            </a:rPr>
            <a:t>Residual cash is equal to net core Crown cashflow from operations excluding NZS Fund activity less core Crown capital commitments (eg contributions to the NZS Fund, purchases of assets, and loan activity).</a:t>
          </a:r>
        </a:p>
        <a:p>
          <a:pPr marL="0" marR="0" lvl="0" indent="0" defTabSz="914400" eaLnBrk="1" fontAlgn="auto" latinLnBrk="0" hangingPunct="1">
            <a:lnSpc>
              <a:spcPts val="1100"/>
            </a:lnSpc>
            <a:spcBef>
              <a:spcPts val="0"/>
            </a:spcBef>
            <a:spcAft>
              <a:spcPts val="0"/>
            </a:spcAft>
            <a:buClrTx/>
            <a:buSzTx/>
            <a:buFontTx/>
            <a:buNone/>
            <a:tabLst/>
            <a:defRPr/>
          </a:pPr>
          <a:endParaRPr kumimoji="0" lang="en-AU" sz="1100" b="0"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0" defTabSz="914400" eaLnBrk="1" fontAlgn="auto" latinLnBrk="0" hangingPunct="1">
            <a:lnSpc>
              <a:spcPts val="1200"/>
            </a:lnSpc>
            <a:spcBef>
              <a:spcPts val="0"/>
            </a:spcBef>
            <a:spcAft>
              <a:spcPts val="0"/>
            </a:spcAft>
            <a:buClrTx/>
            <a:buSzTx/>
            <a:buFontTx/>
            <a:buNone/>
            <a:tabLst/>
            <a:defRPr/>
          </a:pPr>
          <a:r>
            <a:rPr kumimoji="0" lang="en-AU" sz="1100" b="0" i="0" u="none" strike="noStrike" kern="0" cap="none" spc="0" normalizeH="0" baseline="0" noProof="0">
              <a:ln>
                <a:noFill/>
              </a:ln>
              <a:solidFill>
                <a:prstClr val="black"/>
              </a:solidFill>
              <a:effectLst/>
              <a:uLnTx/>
              <a:uFillTx/>
              <a:latin typeface="Arial" pitchFamily="34" charset="0"/>
              <a:ea typeface="+mn-ea"/>
              <a:cs typeface="Arial" pitchFamily="34" charset="0"/>
            </a:rPr>
            <a:t>Between 1987 and 1993, expenses include GST payments with the impact correspondingly reflected in the revenue and receipt series. There is only a minor net impact on surplus measures through some GST being paid and recorded in a different fiscal year.</a:t>
          </a:r>
          <a:endParaRPr kumimoji="0" lang="en-NZ" sz="1100" b="0"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indent="0" defTabSz="914400" eaLnBrk="1" fontAlgn="auto" latinLnBrk="0" hangingPunct="1">
            <a:lnSpc>
              <a:spcPts val="1100"/>
            </a:lnSpc>
            <a:spcBef>
              <a:spcPts val="0"/>
            </a:spcBef>
            <a:spcAft>
              <a:spcPts val="0"/>
            </a:spcAft>
            <a:buClrTx/>
            <a:buSzTx/>
            <a:buFontTx/>
            <a:buNone/>
            <a:tabLst/>
            <a:defRPr/>
          </a:pPr>
          <a:endParaRPr lang="en-NZ" sz="1100">
            <a:solidFill>
              <a:schemeClr val="dk1"/>
            </a:solidFill>
            <a:latin typeface="Arial" pitchFamily="34" charset="0"/>
            <a:ea typeface="+mn-ea"/>
            <a:cs typeface="Arial" pitchFamily="34" charset="0"/>
          </a:endParaRPr>
        </a:p>
        <a:p>
          <a:pPr>
            <a:lnSpc>
              <a:spcPts val="1200"/>
            </a:lnSpc>
          </a:pPr>
          <a:r>
            <a:rPr lang="en-NZ" sz="1100">
              <a:solidFill>
                <a:schemeClr val="dk1"/>
              </a:solidFill>
              <a:latin typeface="+mn-lt"/>
              <a:ea typeface="+mn-ea"/>
              <a:cs typeface="+mn-cs"/>
            </a:rPr>
            <a:t> </a:t>
          </a:r>
        </a:p>
        <a:p>
          <a:pPr>
            <a:lnSpc>
              <a:spcPts val="1200"/>
            </a:lnSpc>
          </a:pPr>
          <a:endParaRPr lang="en-NZ" sz="1100"/>
        </a:p>
      </xdr:txBody>
    </xdr:sp>
    <xdr:clientData/>
  </xdr:twoCellAnchor>
  <xdr:twoCellAnchor>
    <xdr:from>
      <xdr:col>1</xdr:col>
      <xdr:colOff>9525</xdr:colOff>
      <xdr:row>79</xdr:row>
      <xdr:rowOff>114300</xdr:rowOff>
    </xdr:from>
    <xdr:to>
      <xdr:col>5</xdr:col>
      <xdr:colOff>3771900</xdr:colOff>
      <xdr:row>92</xdr:row>
      <xdr:rowOff>152400</xdr:rowOff>
    </xdr:to>
    <xdr:sp macro="" textlink="">
      <xdr:nvSpPr>
        <xdr:cNvPr id="7587" name="TextBox 4"/>
        <xdr:cNvSpPr txBox="1">
          <a:spLocks noChangeArrowheads="1"/>
        </xdr:cNvSpPr>
      </xdr:nvSpPr>
      <xdr:spPr bwMode="auto">
        <a:xfrm>
          <a:off x="238125" y="12944475"/>
          <a:ext cx="9429750" cy="2143125"/>
        </a:xfrm>
        <a:prstGeom prst="rect">
          <a:avLst/>
        </a:prstGeom>
        <a:solidFill>
          <a:srgbClr val="FFFFFF"/>
        </a:solidFill>
        <a:ln w="9525">
          <a:noFill/>
        </a:ln>
      </xdr:spPr>
      <xdr:txBody>
        <a:bodyPr vertOverflow="clip" wrap="square" lIns="91440" tIns="45720" rIns="91440" bIns="45720" anchor="t" upright="1"/>
        <a:lstStyle/>
        <a:p>
          <a:pPr algn="l" rtl="0">
            <a:lnSpc>
              <a:spcPts val="1200"/>
            </a:lnSpc>
            <a:defRPr sz="1000"/>
          </a:pPr>
          <a:r>
            <a:rPr lang="en-NZ" sz="1100" b="1" i="0" strike="noStrike">
              <a:solidFill>
                <a:srgbClr val="000000"/>
              </a:solidFill>
              <a:latin typeface="Arial"/>
              <a:cs typeface="Arial"/>
            </a:rPr>
            <a:t>Tax and Revenue</a:t>
          </a:r>
          <a:endParaRPr lang="en-NZ" sz="1100" b="0" i="0" strike="noStrike">
            <a:solidFill>
              <a:srgbClr val="000000"/>
            </a:solidFill>
            <a:latin typeface="Arial"/>
            <a:cs typeface="Arial"/>
          </a:endParaRPr>
        </a:p>
        <a:p>
          <a:pPr algn="l" rtl="0">
            <a:lnSpc>
              <a:spcPts val="1200"/>
            </a:lnSpc>
            <a:defRPr sz="1000"/>
          </a:pPr>
          <a:endParaRPr lang="en-NZ" sz="1100" b="0" i="0" strike="noStrike">
            <a:solidFill>
              <a:srgbClr val="000000"/>
            </a:solidFill>
            <a:latin typeface="Arial"/>
            <a:cs typeface="Arial"/>
          </a:endParaRPr>
        </a:p>
        <a:p>
          <a:pPr algn="l" rtl="0">
            <a:lnSpc>
              <a:spcPts val="1200"/>
            </a:lnSpc>
            <a:defRPr sz="1000"/>
          </a:pPr>
          <a:r>
            <a:rPr lang="en-NZ" sz="1100" b="0" i="0" strike="noStrike">
              <a:solidFill>
                <a:srgbClr val="000000"/>
              </a:solidFill>
              <a:latin typeface="Arial"/>
              <a:cs typeface="Arial"/>
            </a:rPr>
            <a:t>Prior to 1994, tax receipts are on a cash basis.  Non-tax receipts include interest income, profits and dividends, and miscellaneous receipts.  From 1994 tax receipts are taken from the core Crown net cash flow statement and are not strictly comparable to the pre 1994 series due to differences in coverage of the reporting entities. From 1994, tax revenue is an accrual measure. </a:t>
          </a:r>
        </a:p>
        <a:p>
          <a:pPr algn="l" rtl="0">
            <a:lnSpc>
              <a:spcPts val="1200"/>
            </a:lnSpc>
            <a:defRPr sz="1000"/>
          </a:pPr>
          <a:endParaRPr lang="en-NZ" sz="1100" b="0" i="0" strike="noStrike">
            <a:solidFill>
              <a:srgbClr val="000000"/>
            </a:solidFill>
            <a:latin typeface="Arial"/>
            <a:ea typeface="+mn-ea"/>
            <a:cs typeface="Arial"/>
          </a:endParaRPr>
        </a:p>
        <a:p>
          <a:pPr algn="l" rtl="0">
            <a:lnSpc>
              <a:spcPts val="1200"/>
            </a:lnSpc>
            <a:defRPr sz="1000"/>
          </a:pPr>
          <a:r>
            <a:rPr lang="en-NZ" sz="1100" b="0" i="0" strike="noStrike">
              <a:solidFill>
                <a:srgbClr val="000000"/>
              </a:solidFill>
              <a:latin typeface="Arial"/>
              <a:ea typeface="+mn-ea"/>
              <a:cs typeface="Arial"/>
            </a:rPr>
            <a:t>Between</a:t>
          </a:r>
          <a:r>
            <a:rPr lang="en-NZ" sz="1100" b="0" i="0" strike="noStrike" baseline="0">
              <a:solidFill>
                <a:srgbClr val="000000"/>
              </a:solidFill>
              <a:latin typeface="Arial"/>
              <a:ea typeface="+mn-ea"/>
              <a:cs typeface="Arial"/>
            </a:rPr>
            <a:t> 1987 and 1993 </a:t>
          </a:r>
          <a:r>
            <a:rPr lang="en-NZ" sz="1100" b="0" i="0" strike="noStrike">
              <a:solidFill>
                <a:srgbClr val="000000"/>
              </a:solidFill>
              <a:latin typeface="Arial"/>
              <a:ea typeface="+mn-ea"/>
              <a:cs typeface="Arial"/>
            </a:rPr>
            <a:t>receipts and revenue include GST paid on government purchases.</a:t>
          </a:r>
        </a:p>
        <a:p>
          <a:pPr algn="l" rtl="0">
            <a:lnSpc>
              <a:spcPts val="1200"/>
            </a:lnSpc>
            <a:defRPr sz="1000"/>
          </a:pPr>
          <a:endParaRPr lang="en-NZ" sz="1100" b="0" i="0" strike="noStrike">
            <a:solidFill>
              <a:srgbClr val="000000"/>
            </a:solidFill>
            <a:latin typeface="Arial"/>
            <a:cs typeface="Arial"/>
          </a:endParaRPr>
        </a:p>
        <a:p>
          <a:pPr algn="l" rtl="0">
            <a:lnSpc>
              <a:spcPts val="1100"/>
            </a:lnSpc>
            <a:defRPr sz="1000"/>
          </a:pPr>
          <a:r>
            <a:rPr lang="en-NZ" sz="1100" b="0" i="0" strike="noStrike">
              <a:solidFill>
                <a:srgbClr val="000000"/>
              </a:solidFill>
              <a:latin typeface="Arial"/>
              <a:cs typeface="Arial"/>
            </a:rPr>
            <a:t>Revenue comprises mostly tax, but also includes investment income, sales of goods and services and other revenues.  The post IFRS revenue measure excludes gains from, for example, increases in the fair value of financial assets.  </a:t>
          </a:r>
        </a:p>
        <a:p>
          <a:pPr algn="l" rtl="0">
            <a:lnSpc>
              <a:spcPts val="1200"/>
            </a:lnSpc>
            <a:defRPr sz="1000"/>
          </a:pPr>
          <a:endParaRPr lang="en-NZ" sz="1100" b="0" i="0" strike="noStrike">
            <a:solidFill>
              <a:srgbClr val="000000"/>
            </a:solidFill>
            <a:latin typeface="Arial"/>
            <a:cs typeface="Arial"/>
          </a:endParaRPr>
        </a:p>
        <a:p>
          <a:pPr algn="l" rtl="0">
            <a:lnSpc>
              <a:spcPts val="1200"/>
            </a:lnSpc>
            <a:defRPr sz="1000"/>
          </a:pPr>
          <a:r>
            <a:rPr lang="en-NZ" sz="1100" b="0" i="0" strike="noStrike">
              <a:solidFill>
                <a:srgbClr val="000000"/>
              </a:solidFill>
              <a:latin typeface="Arial"/>
              <a:cs typeface="Arial"/>
            </a:rPr>
            <a:t>Data for core Crown tax Revenue and core Crown Revenue for 1994</a:t>
          </a:r>
          <a:r>
            <a:rPr lang="en-NZ" sz="1100" b="0" i="0" strike="noStrike" baseline="0">
              <a:solidFill>
                <a:srgbClr val="000000"/>
              </a:solidFill>
              <a:latin typeface="Arial"/>
              <a:cs typeface="Arial"/>
            </a:rPr>
            <a:t> to 1996 are prepared under old-GAAP.</a:t>
          </a:r>
          <a:endParaRPr lang="en-NZ" sz="1100" b="0" i="0" strike="noStrike">
            <a:solidFill>
              <a:srgbClr val="000000"/>
            </a:solidFill>
            <a:latin typeface="Arial"/>
            <a:cs typeface="Arial"/>
          </a:endParaRPr>
        </a:p>
        <a:p>
          <a:pPr algn="l" rtl="0">
            <a:lnSpc>
              <a:spcPts val="1100"/>
            </a:lnSpc>
            <a:defRPr sz="1000"/>
          </a:pPr>
          <a:endParaRPr lang="en-NZ" sz="1100" b="0" i="0" strike="noStrike">
            <a:solidFill>
              <a:srgbClr val="000000"/>
            </a:solidFill>
            <a:latin typeface="Arial"/>
            <a:cs typeface="Arial"/>
          </a:endParaRPr>
        </a:p>
        <a:p>
          <a:pPr algn="l" rtl="0">
            <a:lnSpc>
              <a:spcPts val="1100"/>
            </a:lnSpc>
            <a:defRPr sz="1000"/>
          </a:pPr>
          <a:endParaRPr lang="en-NZ" sz="1100" b="0" i="0" strike="noStrike">
            <a:solidFill>
              <a:srgbClr val="000000"/>
            </a:solidFill>
            <a:latin typeface="Arial"/>
            <a:cs typeface="Arial"/>
          </a:endParaRPr>
        </a:p>
      </xdr:txBody>
    </xdr:sp>
    <xdr:clientData/>
  </xdr:twoCellAnchor>
  <xdr:twoCellAnchor>
    <xdr:from>
      <xdr:col>0</xdr:col>
      <xdr:colOff>133350</xdr:colOff>
      <xdr:row>95</xdr:row>
      <xdr:rowOff>133350</xdr:rowOff>
    </xdr:from>
    <xdr:to>
      <xdr:col>5</xdr:col>
      <xdr:colOff>3771900</xdr:colOff>
      <xdr:row>121</xdr:row>
      <xdr:rowOff>47625</xdr:rowOff>
    </xdr:to>
    <xdr:sp macro="" textlink="">
      <xdr:nvSpPr>
        <xdr:cNvPr id="6" name="TextBox 5"/>
        <xdr:cNvSpPr txBox="1"/>
      </xdr:nvSpPr>
      <xdr:spPr>
        <a:xfrm>
          <a:off x="133350" y="15554325"/>
          <a:ext cx="9534525" cy="4124325"/>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wrap="square" rtlCol="0" anchor="t"/>
        <a:lstStyle/>
        <a:p>
          <a:pPr marL="0" marR="0" indent="0" defTabSz="914400" eaLnBrk="1" fontAlgn="auto" latinLnBrk="0" hangingPunct="1">
            <a:lnSpc>
              <a:spcPts val="1200"/>
            </a:lnSpc>
            <a:spcBef>
              <a:spcPts val="0"/>
            </a:spcBef>
            <a:spcAft>
              <a:spcPts val="0"/>
            </a:spcAft>
            <a:buClrTx/>
            <a:buSzTx/>
            <a:buFontTx/>
            <a:buNone/>
            <a:tabLst/>
            <a:defRPr/>
          </a:pPr>
          <a:r>
            <a:rPr lang="en-NZ" sz="1100" b="1">
              <a:solidFill>
                <a:schemeClr val="dk1"/>
              </a:solidFill>
              <a:latin typeface="Arial" pitchFamily="34" charset="0"/>
              <a:ea typeface="+mn-ea"/>
              <a:cs typeface="Arial" pitchFamily="34" charset="0"/>
            </a:rPr>
            <a:t>Debt Measures</a:t>
          </a:r>
          <a:endParaRPr lang="en-AU" sz="1100">
            <a:solidFill>
              <a:schemeClr val="dk1"/>
            </a:solidFill>
            <a:latin typeface="Arial" pitchFamily="34" charset="0"/>
            <a:ea typeface="+mn-ea"/>
            <a:cs typeface="Arial" pitchFamily="34" charset="0"/>
          </a:endParaRPr>
        </a:p>
        <a:p>
          <a:pPr marL="0" indent="0">
            <a:lnSpc>
              <a:spcPts val="1200"/>
            </a:lnSpc>
          </a:pPr>
          <a:endParaRPr lang="en-AU" sz="1100" b="0" i="1">
            <a:solidFill>
              <a:schemeClr val="dk1"/>
            </a:solidFill>
            <a:latin typeface="Arial" pitchFamily="34" charset="0"/>
            <a:ea typeface="+mn-ea"/>
            <a:cs typeface="Arial" pitchFamily="34" charset="0"/>
          </a:endParaRPr>
        </a:p>
        <a:p>
          <a:pPr>
            <a:lnSpc>
              <a:spcPts val="1200"/>
            </a:lnSpc>
          </a:pPr>
          <a:r>
            <a:rPr lang="en-NZ" sz="1100" b="0" i="1">
              <a:solidFill>
                <a:schemeClr val="dk1"/>
              </a:solidFill>
              <a:latin typeface="Arial" pitchFamily="34" charset="0"/>
              <a:ea typeface="+mn-ea"/>
              <a:cs typeface="Arial" pitchFamily="34" charset="0"/>
            </a:rPr>
            <a:t>Gross Sovereign Issued Debt (GSID)</a:t>
          </a:r>
        </a:p>
        <a:p>
          <a:pPr>
            <a:lnSpc>
              <a:spcPts val="1200"/>
            </a:lnSpc>
          </a:pPr>
          <a:r>
            <a:rPr lang="en-AU" sz="1100">
              <a:solidFill>
                <a:schemeClr val="dk1"/>
              </a:solidFill>
              <a:latin typeface="Arial" pitchFamily="34" charset="0"/>
              <a:ea typeface="+mn-ea"/>
              <a:cs typeface="Arial" pitchFamily="34" charset="0"/>
            </a:rPr>
            <a:t>Gross sovereign-issued debt</a:t>
          </a:r>
          <a:r>
            <a:rPr lang="en-AU" sz="1100" i="1">
              <a:solidFill>
                <a:schemeClr val="dk1"/>
              </a:solidFill>
              <a:latin typeface="Arial" pitchFamily="34" charset="0"/>
              <a:ea typeface="+mn-ea"/>
              <a:cs typeface="Arial" pitchFamily="34" charset="0"/>
            </a:rPr>
            <a:t> </a:t>
          </a:r>
          <a:r>
            <a:rPr lang="en-AU" sz="1100">
              <a:solidFill>
                <a:schemeClr val="dk1"/>
              </a:solidFill>
              <a:latin typeface="Arial" pitchFamily="34" charset="0"/>
              <a:ea typeface="+mn-ea"/>
              <a:cs typeface="Arial" pitchFamily="34" charset="0"/>
            </a:rPr>
            <a:t>is debt issued by the sovereign (i.e., core Crown) and includes Government stock held by the NZS Fund, GSF, ACC or EQC for example.  In other words, the total sovereign-issued debt does not eliminate any internal cross-holdings held by these entities. </a:t>
          </a:r>
        </a:p>
        <a:p>
          <a:pPr>
            <a:lnSpc>
              <a:spcPts val="1200"/>
            </a:lnSpc>
          </a:pPr>
          <a:endParaRPr lang="en-AU" sz="1100">
            <a:solidFill>
              <a:schemeClr val="dk1"/>
            </a:solidFill>
            <a:latin typeface="Arial" pitchFamily="34" charset="0"/>
            <a:ea typeface="+mn-ea"/>
            <a:cs typeface="Arial" pitchFamily="34" charset="0"/>
          </a:endParaRPr>
        </a:p>
        <a:p>
          <a:r>
            <a:rPr lang="en-NZ" sz="1100" b="0" i="1">
              <a:solidFill>
                <a:schemeClr val="dk1"/>
              </a:solidFill>
              <a:effectLst/>
              <a:latin typeface="Arial" panose="020B0604020202020204" pitchFamily="34" charset="0"/>
              <a:ea typeface="+mn-ea"/>
              <a:cs typeface="Arial" panose="020B0604020202020204" pitchFamily="34" charset="0"/>
            </a:rPr>
            <a:t>Gross Debt </a:t>
          </a:r>
          <a:endParaRPr lang="en-NZ">
            <a:effectLst/>
            <a:latin typeface="Arial" panose="020B0604020202020204" pitchFamily="34" charset="0"/>
            <a:cs typeface="Arial" panose="020B0604020202020204" pitchFamily="34" charset="0"/>
          </a:endParaRPr>
        </a:p>
        <a:p>
          <a:r>
            <a:rPr lang="en-AU" sz="1100">
              <a:solidFill>
                <a:schemeClr val="dk1"/>
              </a:solidFill>
              <a:effectLst/>
              <a:latin typeface="Arial" panose="020B0604020202020204" pitchFamily="34" charset="0"/>
              <a:ea typeface="+mn-ea"/>
              <a:cs typeface="Arial" panose="020B0604020202020204" pitchFamily="34" charset="0"/>
            </a:rPr>
            <a:t>Represents debt issued by sovereign (core Crown) and includes Government stock held by NZS Fund, Accident Compensation Corporation, and the Earthquake Commission. It does not include debt issued by Stateowned Enterprises and Crown Entities. Gross debt excludes Reserve Bank settlement cash and Reserve Bank bills. </a:t>
          </a:r>
        </a:p>
        <a:p>
          <a:endParaRPr lang="en-NZ" sz="1100" i="1">
            <a:solidFill>
              <a:schemeClr val="dk1"/>
            </a:solidFill>
            <a:latin typeface="Arial" pitchFamily="34" charset="0"/>
            <a:ea typeface="+mn-ea"/>
            <a:cs typeface="Arial" pitchFamily="34" charset="0"/>
          </a:endParaRPr>
        </a:p>
        <a:p>
          <a:pPr>
            <a:lnSpc>
              <a:spcPts val="1200"/>
            </a:lnSpc>
          </a:pPr>
          <a:r>
            <a:rPr lang="en-NZ" sz="1100" i="1">
              <a:solidFill>
                <a:schemeClr val="dk1"/>
              </a:solidFill>
              <a:latin typeface="Arial" pitchFamily="34" charset="0"/>
              <a:ea typeface="+mn-ea"/>
              <a:cs typeface="Arial" pitchFamily="34" charset="0"/>
            </a:rPr>
            <a:t>(Former) Core Crown Net Debt  (Net core Crown Debt excluding NZS Fund)</a:t>
          </a:r>
        </a:p>
        <a:p>
          <a:pPr>
            <a:lnSpc>
              <a:spcPts val="1200"/>
            </a:lnSpc>
          </a:pPr>
          <a:r>
            <a:rPr lang="en-NZ" sz="1100" i="0">
              <a:solidFill>
                <a:schemeClr val="dk1"/>
              </a:solidFill>
              <a:latin typeface="Arial" pitchFamily="34" charset="0"/>
              <a:ea typeface="+mn-ea"/>
              <a:cs typeface="Arial" pitchFamily="34" charset="0"/>
            </a:rPr>
            <a:t>Represents GSID less financial assets (excluding financial assets held by the NZS Fund). This can provide information about the sustainability of the Government's accounts, and is used by some international agencies when determining the creditworthiness of a country.  This was the indicator used prior to 2009. </a:t>
          </a:r>
        </a:p>
        <a:p>
          <a:pPr>
            <a:lnSpc>
              <a:spcPts val="1200"/>
            </a:lnSpc>
          </a:pPr>
          <a:endParaRPr lang="en-AU" sz="1100">
            <a:solidFill>
              <a:schemeClr val="dk1"/>
            </a:solidFill>
            <a:latin typeface="Arial" pitchFamily="34" charset="0"/>
            <a:ea typeface="+mn-ea"/>
            <a:cs typeface="Arial" pitchFamily="34" charset="0"/>
          </a:endParaRPr>
        </a:p>
        <a:p>
          <a:pPr marL="0" marR="0" indent="0" defTabSz="914400" eaLnBrk="1" fontAlgn="auto" latinLnBrk="0" hangingPunct="1">
            <a:lnSpc>
              <a:spcPts val="1200"/>
            </a:lnSpc>
            <a:spcBef>
              <a:spcPts val="0"/>
            </a:spcBef>
            <a:spcAft>
              <a:spcPts val="0"/>
            </a:spcAft>
            <a:buClrTx/>
            <a:buSzTx/>
            <a:buFontTx/>
            <a:buNone/>
            <a:tabLst/>
            <a:defRPr/>
          </a:pPr>
          <a:r>
            <a:rPr lang="en-NZ" sz="1100" i="1">
              <a:solidFill>
                <a:schemeClr val="dk1"/>
              </a:solidFill>
              <a:latin typeface="Arial" pitchFamily="34" charset="0"/>
              <a:ea typeface="+mn-ea"/>
              <a:cs typeface="Arial" pitchFamily="34" charset="0"/>
            </a:rPr>
            <a:t>(Former) Net Core Crown Debt  (Net Core Crown Debt excluding NZS Fund and advances)</a:t>
          </a:r>
        </a:p>
        <a:p>
          <a:pPr marL="0" marR="0" indent="0" defTabSz="914400" eaLnBrk="1" fontAlgn="auto" latinLnBrk="0" hangingPunct="1">
            <a:lnSpc>
              <a:spcPts val="1200"/>
            </a:lnSpc>
            <a:spcBef>
              <a:spcPts val="0"/>
            </a:spcBef>
            <a:spcAft>
              <a:spcPts val="0"/>
            </a:spcAft>
            <a:buClrTx/>
            <a:buSzTx/>
            <a:buFontTx/>
            <a:buNone/>
            <a:tabLst/>
            <a:defRPr/>
          </a:pPr>
          <a:r>
            <a:rPr lang="en-NZ" sz="1100" i="0">
              <a:solidFill>
                <a:schemeClr val="dk1"/>
              </a:solidFill>
              <a:latin typeface="Arial" pitchFamily="34" charset="0"/>
              <a:ea typeface="+mn-ea"/>
              <a:cs typeface="Arial" pitchFamily="34" charset="0"/>
            </a:rPr>
            <a:t>Represents GSID less core Crown financial assets (excluding advances and financial assets held by the NZS Fund).  Advances and financial assets held by the NZS Fund are excluded as these assets are less liquid and/or they are made for public policy reasons rather than purposes associated with government financing.  Net core Crown debt provides information about the sustainability of the Government's accounts, and is used by some international rating agencies when determining the creditworthiness of a country. This was the indicator used between 2009 and 2021.</a:t>
          </a:r>
        </a:p>
        <a:p>
          <a:pPr>
            <a:lnSpc>
              <a:spcPts val="1200"/>
            </a:lnSpc>
          </a:pPr>
          <a:endParaRPr lang="en-NZ" sz="1100">
            <a:solidFill>
              <a:schemeClr val="dk1"/>
            </a:solidFill>
            <a:latin typeface="Arial" pitchFamily="34" charset="0"/>
            <a:ea typeface="+mn-ea"/>
            <a:cs typeface="Arial"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en-NZ" sz="1100" i="1">
              <a:solidFill>
                <a:schemeClr val="dk1"/>
              </a:solidFill>
              <a:latin typeface="Arial" pitchFamily="34" charset="0"/>
              <a:ea typeface="+mn-ea"/>
              <a:cs typeface="Arial" pitchFamily="34" charset="0"/>
            </a:rPr>
            <a:t>Net Debt</a:t>
          </a:r>
        </a:p>
        <a:p>
          <a:pPr marL="0" marR="0" indent="0" defTabSz="914400" eaLnBrk="1" fontAlgn="auto" latinLnBrk="0" hangingPunct="1">
            <a:lnSpc>
              <a:spcPct val="100000"/>
            </a:lnSpc>
            <a:spcBef>
              <a:spcPts val="0"/>
            </a:spcBef>
            <a:spcAft>
              <a:spcPts val="0"/>
            </a:spcAft>
            <a:buClrTx/>
            <a:buSzTx/>
            <a:buFontTx/>
            <a:buNone/>
            <a:tabLst/>
            <a:defRPr/>
          </a:pPr>
          <a:r>
            <a:rPr lang="en-NZ" sz="1100">
              <a:solidFill>
                <a:schemeClr val="dk1"/>
              </a:solidFill>
              <a:latin typeface="Arial" pitchFamily="34" charset="0"/>
              <a:ea typeface="+mn-ea"/>
              <a:cs typeface="Arial" pitchFamily="34" charset="0"/>
            </a:rPr>
            <a:t>Net debt provides information about the sustainability of the Government’s accounts. Net debt represents core Crown and Crown entity borrowings (excluding Kiwi Group) less core Crown financial assets (including advances). It includes the financial assets and borrowings of the NZS Fund. </a:t>
          </a:r>
        </a:p>
        <a:p>
          <a:pPr>
            <a:lnSpc>
              <a:spcPts val="1200"/>
            </a:lnSpc>
          </a:pPr>
          <a:endParaRPr lang="en-NZ" sz="1100"/>
        </a:p>
      </xdr:txBody>
    </xdr:sp>
    <xdr:clientData/>
  </xdr:twoCellAnchor>
  <xdr:twoCellAnchor>
    <xdr:from>
      <xdr:col>0</xdr:col>
      <xdr:colOff>38100</xdr:colOff>
      <xdr:row>123</xdr:row>
      <xdr:rowOff>76200</xdr:rowOff>
    </xdr:from>
    <xdr:to>
      <xdr:col>5</xdr:col>
      <xdr:colOff>3867150</xdr:colOff>
      <xdr:row>128</xdr:row>
      <xdr:rowOff>0</xdr:rowOff>
    </xdr:to>
    <xdr:sp macro="" textlink="">
      <xdr:nvSpPr>
        <xdr:cNvPr id="7" name="TextBox 6"/>
        <xdr:cNvSpPr txBox="1"/>
      </xdr:nvSpPr>
      <xdr:spPr>
        <a:xfrm>
          <a:off x="38100" y="20031075"/>
          <a:ext cx="9725025" cy="733425"/>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NZ" sz="1100" b="1">
              <a:solidFill>
                <a:schemeClr val="dk1"/>
              </a:solidFill>
              <a:latin typeface="Arial" pitchFamily="34" charset="0"/>
              <a:ea typeface="+mn-ea"/>
              <a:cs typeface="Arial" pitchFamily="34" charset="0"/>
            </a:rPr>
            <a:t>Net Worth</a:t>
          </a:r>
        </a:p>
        <a:p>
          <a:pPr marL="0" marR="0" indent="0" defTabSz="914400" eaLnBrk="1" fontAlgn="auto" latinLnBrk="0" hangingPunct="1">
            <a:lnSpc>
              <a:spcPct val="100000"/>
            </a:lnSpc>
            <a:spcBef>
              <a:spcPts val="0"/>
            </a:spcBef>
            <a:spcAft>
              <a:spcPts val="0"/>
            </a:spcAft>
            <a:buClrTx/>
            <a:buSzTx/>
            <a:buFontTx/>
            <a:buNone/>
            <a:tabLst/>
            <a:defRPr/>
          </a:pPr>
          <a:endParaRPr lang="en-NZ" sz="1100" b="1">
            <a:solidFill>
              <a:schemeClr val="dk1"/>
            </a:solidFill>
            <a:latin typeface="Arial" pitchFamily="34" charset="0"/>
            <a:ea typeface="+mn-ea"/>
            <a:cs typeface="Arial" pitchFamily="34" charset="0"/>
          </a:endParaRPr>
        </a:p>
        <a:p>
          <a:pPr marL="0" indent="0"/>
          <a:r>
            <a:rPr lang="en-AU" sz="1100" b="0">
              <a:solidFill>
                <a:schemeClr val="dk1"/>
              </a:solidFill>
              <a:latin typeface="Arial" pitchFamily="34" charset="0"/>
              <a:ea typeface="+mn-ea"/>
              <a:cs typeface="Arial" pitchFamily="34" charset="0"/>
            </a:rPr>
            <a:t>Net worth equals assets less liabilities (also referred to as the Crown balance).  The change in net worth in any given forecast year is largely driven by the operating balance. </a:t>
          </a:r>
          <a:endParaRPr lang="en-NZ" sz="1100" b="0">
            <a:solidFill>
              <a:schemeClr val="dk1"/>
            </a:solidFill>
            <a:latin typeface="Arial" pitchFamily="34" charset="0"/>
            <a:ea typeface="+mn-ea"/>
            <a:cs typeface="Arial" pitchFamily="34" charset="0"/>
          </a:endParaRPr>
        </a:p>
        <a:p>
          <a:r>
            <a:rPr lang="en-AU" sz="1100" b="1">
              <a:solidFill>
                <a:schemeClr val="dk1"/>
              </a:solidFill>
              <a:latin typeface="+mn-lt"/>
              <a:ea typeface="+mn-ea"/>
              <a:cs typeface="+mn-cs"/>
            </a:rPr>
            <a:t> </a:t>
          </a:r>
          <a:endParaRPr lang="en-NZ" sz="1100">
            <a:solidFill>
              <a:schemeClr val="dk1"/>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n-NZ" sz="1100">
            <a:solidFill>
              <a:schemeClr val="dk1"/>
            </a:solidFill>
            <a:latin typeface="+mn-lt"/>
            <a:ea typeface="+mn-ea"/>
            <a:cs typeface="+mn-cs"/>
          </a:endParaRPr>
        </a:p>
        <a:p>
          <a:endParaRPr lang="en-NZ" sz="1100"/>
        </a:p>
      </xdr:txBody>
    </xdr:sp>
    <xdr:clientData/>
  </xdr:twoCellAnchor>
  <xdr:twoCellAnchor>
    <xdr:from>
      <xdr:col>0</xdr:col>
      <xdr:colOff>38100</xdr:colOff>
      <xdr:row>131</xdr:row>
      <xdr:rowOff>76200</xdr:rowOff>
    </xdr:from>
    <xdr:to>
      <xdr:col>5</xdr:col>
      <xdr:colOff>3838575</xdr:colOff>
      <xdr:row>138</xdr:row>
      <xdr:rowOff>0</xdr:rowOff>
    </xdr:to>
    <xdr:sp macro="" textlink="">
      <xdr:nvSpPr>
        <xdr:cNvPr id="9" name="TextBox 8"/>
        <xdr:cNvSpPr txBox="1"/>
      </xdr:nvSpPr>
      <xdr:spPr>
        <a:xfrm>
          <a:off x="38100" y="21326475"/>
          <a:ext cx="9696450" cy="1057275"/>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wrap="square" rtlCol="0" anchor="t"/>
        <a:lstStyle/>
        <a:p>
          <a:r>
            <a:rPr lang="en-NZ" sz="1100" b="1">
              <a:solidFill>
                <a:schemeClr val="dk1"/>
              </a:solidFill>
              <a:latin typeface="Arial" pitchFamily="34" charset="0"/>
              <a:ea typeface="+mn-ea"/>
              <a:cs typeface="Arial" pitchFamily="34" charset="0"/>
            </a:rPr>
            <a:t>New Zealand Superannuation (NZS) Fund Series</a:t>
          </a:r>
        </a:p>
        <a:p>
          <a:endParaRPr lang="en-NZ" sz="1100" b="1">
            <a:solidFill>
              <a:schemeClr val="dk1"/>
            </a:solidFill>
            <a:latin typeface="Arial" pitchFamily="34" charset="0"/>
            <a:ea typeface="+mn-ea"/>
            <a:cs typeface="Arial" pitchFamily="34" charset="0"/>
          </a:endParaRPr>
        </a:p>
        <a:p>
          <a:r>
            <a:rPr lang="en-NZ" sz="1100">
              <a:solidFill>
                <a:schemeClr val="dk1"/>
              </a:solidFill>
              <a:latin typeface="Arial" pitchFamily="34" charset="0"/>
              <a:ea typeface="+mn-ea"/>
              <a:cs typeface="Arial" pitchFamily="34" charset="0"/>
            </a:rPr>
            <a:t>The NZS Fund</a:t>
          </a:r>
          <a:r>
            <a:rPr lang="en-NZ" sz="1100" baseline="0">
              <a:solidFill>
                <a:schemeClr val="dk1"/>
              </a:solidFill>
              <a:latin typeface="Arial" pitchFamily="34" charset="0"/>
              <a:ea typeface="+mn-ea"/>
              <a:cs typeface="Arial" pitchFamily="34" charset="0"/>
            </a:rPr>
            <a:t> was e</a:t>
          </a:r>
          <a:r>
            <a:rPr lang="en-NZ" sz="1100">
              <a:solidFill>
                <a:schemeClr val="dk1"/>
              </a:solidFill>
              <a:latin typeface="Arial" pitchFamily="34" charset="0"/>
              <a:ea typeface="+mn-ea"/>
              <a:cs typeface="Arial" pitchFamily="34" charset="0"/>
            </a:rPr>
            <a:t>stablished under the New Zealand Superannuation and Retirement Income Act 2001 to partially provide for the future cost of funding New Zealand superannuation payments. </a:t>
          </a:r>
          <a:endParaRPr lang="en-NZ" sz="1100" baseline="0">
            <a:solidFill>
              <a:schemeClr val="dk1"/>
            </a:solidFill>
            <a:latin typeface="Arial" pitchFamily="34" charset="0"/>
            <a:ea typeface="+mn-ea"/>
            <a:cs typeface="Arial" pitchFamily="34" charset="0"/>
          </a:endParaRPr>
        </a:p>
        <a:p>
          <a:endParaRPr lang="en-NZ" sz="1100"/>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133350</xdr:rowOff>
    </xdr:from>
    <xdr:to>
      <xdr:col>8</xdr:col>
      <xdr:colOff>419100</xdr:colOff>
      <xdr:row>31</xdr:row>
      <xdr:rowOff>123825</xdr:rowOff>
    </xdr:to>
    <xdr:sp macro="" textlink="">
      <xdr:nvSpPr>
        <xdr:cNvPr id="2" name="TextBox 1"/>
        <xdr:cNvSpPr txBox="1"/>
      </xdr:nvSpPr>
      <xdr:spPr>
        <a:xfrm>
          <a:off x="0" y="333375"/>
          <a:ext cx="5295900" cy="48482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wrap="square" rtlCol="0" anchor="t"/>
        <a:lstStyle/>
        <a:p>
          <a:endParaRPr lang="en-NZ" sz="1100" baseline="0">
            <a:solidFill>
              <a:schemeClr val="dk1"/>
            </a:solidFill>
            <a:latin typeface="+mn-lt"/>
            <a:ea typeface="+mn-ea"/>
            <a:cs typeface="+mn-cs"/>
          </a:endParaRPr>
        </a:p>
        <a:p>
          <a:r>
            <a:rPr lang="en-NZ" sz="1100" u="sng">
              <a:latin typeface="Arial" pitchFamily="34" charset="0"/>
              <a:cs typeface="Arial" pitchFamily="34" charset="0"/>
            </a:rPr>
            <a:t>Fiscal Data</a:t>
          </a:r>
        </a:p>
        <a:p>
          <a:endParaRPr lang="en-NZ" sz="1100" u="sng">
            <a:latin typeface="Arial" pitchFamily="34" charset="0"/>
            <a:cs typeface="Arial" pitchFamily="34" charset="0"/>
          </a:endParaRPr>
        </a:p>
        <a:p>
          <a:r>
            <a:rPr lang="en-NZ" sz="1100">
              <a:latin typeface="Arial" pitchFamily="34" charset="0"/>
              <a:cs typeface="Arial" pitchFamily="34" charset="0"/>
            </a:rPr>
            <a:t>Data from 1972 – 1996 is found in the annual Budget documents and the corresponding end of financial year Financial Statements of the Government of New Zealand</a:t>
          </a:r>
          <a:r>
            <a:rPr lang="en-NZ" sz="1100" baseline="0">
              <a:latin typeface="Arial" pitchFamily="34" charset="0"/>
              <a:cs typeface="Arial" pitchFamily="34" charset="0"/>
            </a:rPr>
            <a:t>.</a:t>
          </a:r>
        </a:p>
        <a:p>
          <a:pPr marL="0" marR="0" indent="0" defTabSz="914400" eaLnBrk="1" fontAlgn="auto" latinLnBrk="0" hangingPunct="1">
            <a:lnSpc>
              <a:spcPct val="100000"/>
            </a:lnSpc>
            <a:spcBef>
              <a:spcPts val="0"/>
            </a:spcBef>
            <a:spcAft>
              <a:spcPts val="0"/>
            </a:spcAft>
            <a:buClrTx/>
            <a:buSzTx/>
            <a:buFontTx/>
            <a:buNone/>
            <a:tabLst/>
            <a:defRPr/>
          </a:pPr>
          <a:endParaRPr lang="en-NZ" sz="1100" baseline="0">
            <a:solidFill>
              <a:schemeClr val="dk1"/>
            </a:solidFill>
            <a:latin typeface="Arial" pitchFamily="34" charset="0"/>
            <a:ea typeface="+mn-ea"/>
            <a:cs typeface="Arial"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en-NZ" sz="1100" baseline="0">
              <a:solidFill>
                <a:schemeClr val="dk1"/>
              </a:solidFill>
              <a:latin typeface="Arial" pitchFamily="34" charset="0"/>
              <a:ea typeface="+mn-ea"/>
              <a:cs typeface="Arial" pitchFamily="34" charset="0"/>
            </a:rPr>
            <a:t>Data from 1997-2004 for accrual measures (expenses, revenue, OBEGAL, Operating Balance and debt series) are based on values published in the Financial Statements of Government but have been backdated to be consistent with International Financial Reporting Standards. The values therefore differ from those in the published accounts.  Cash measures (cash receipts and residual cash) are consistent with those in the published accounts.</a:t>
          </a:r>
          <a:endParaRPr lang="en-NZ" sz="1100">
            <a:solidFill>
              <a:schemeClr val="dk1"/>
            </a:solidFill>
            <a:latin typeface="Arial" pitchFamily="34" charset="0"/>
            <a:ea typeface="+mn-ea"/>
            <a:cs typeface="Arial" pitchFamily="34" charset="0"/>
          </a:endParaRPr>
        </a:p>
        <a:p>
          <a:endParaRPr lang="en-NZ" sz="1100" baseline="0">
            <a:latin typeface="Arial" pitchFamily="34" charset="0"/>
            <a:cs typeface="Arial"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en-NZ" sz="1100" baseline="0">
              <a:solidFill>
                <a:schemeClr val="dk1"/>
              </a:solidFill>
              <a:latin typeface="Arial" pitchFamily="34" charset="0"/>
              <a:ea typeface="+mn-ea"/>
              <a:cs typeface="Arial" pitchFamily="34" charset="0"/>
            </a:rPr>
            <a:t>Data from 2005-2023 for accrual measures (expenses, revenue, OBEGAL, operating balance and debt series) are based on values published in the Financial Statements of Government but have been backdated to be consistent with Public Sector PBE Standards.  PBE Standards were adopted in 2015, therefore for 2005-2014 the values differ from those in the published accounts.  Cash measures  (cash receipts and residual cash) are consistent with those in the published accounts.</a:t>
          </a:r>
          <a:endParaRPr lang="en-NZ" sz="1100" baseline="0">
            <a:latin typeface="Arial" pitchFamily="34" charset="0"/>
            <a:cs typeface="Arial" pitchFamily="34" charset="0"/>
          </a:endParaRPr>
        </a:p>
        <a:p>
          <a:endParaRPr lang="en-NZ" sz="1100" baseline="0">
            <a:solidFill>
              <a:schemeClr val="dk1"/>
            </a:solidFill>
            <a:latin typeface="Arial" pitchFamily="34" charset="0"/>
            <a:ea typeface="+mn-ea"/>
            <a:cs typeface="Arial" pitchFamily="34" charset="0"/>
          </a:endParaRPr>
        </a:p>
        <a:p>
          <a:r>
            <a:rPr lang="en-NZ" sz="1100" u="sng" baseline="0">
              <a:solidFill>
                <a:schemeClr val="dk1"/>
              </a:solidFill>
              <a:latin typeface="Arial" pitchFamily="34" charset="0"/>
              <a:ea typeface="+mn-ea"/>
              <a:cs typeface="Arial" pitchFamily="34" charset="0"/>
            </a:rPr>
            <a:t>Population</a:t>
          </a:r>
        </a:p>
        <a:p>
          <a:endParaRPr lang="en-NZ" sz="1100" baseline="0">
            <a:solidFill>
              <a:schemeClr val="dk1"/>
            </a:solidFill>
            <a:latin typeface="Arial" pitchFamily="34" charset="0"/>
            <a:ea typeface="+mn-ea"/>
            <a:cs typeface="Arial" pitchFamily="34" charset="0"/>
          </a:endParaRPr>
        </a:p>
        <a:p>
          <a:r>
            <a:rPr lang="en-NZ" sz="1100" baseline="0">
              <a:solidFill>
                <a:schemeClr val="dk1"/>
              </a:solidFill>
              <a:latin typeface="Arial" pitchFamily="34" charset="0"/>
              <a:ea typeface="+mn-ea"/>
              <a:cs typeface="Arial" pitchFamily="34" charset="0"/>
            </a:rPr>
            <a:t>The estimated resident population is based on the Infoshare series (table reference DPE056AG) available from Statistics New Zealand (http://archive.stats.govt.nz/infoshare/Default.aspx).</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www.treasury.govt.nz\TEMP\Modelling%20LRMC%2052%20No%20Reval.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http:\\www.treasury.govt.nz\TEMP\M2-organic%200523%20for%20business%20plan%20V2.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http:\\www.treasury.govt.nz\NrPortbl\iManage\MOESM\908717_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www.treasury.govt.nz\Financial%20Management\2005%20Monthly%20Accounts\01%20July\Revenue%20Analysis%20Jul%2004%20v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Rocnt1\Data\Financial%20Management\2003%20Monthly%20Accounts\02%20August\August%20Financials.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http:\\www.treasury.govt.nz\TEMP\mecca\copied\temp\temp\temp\temp\temp\temp\temp\temp\temp\temp\August%20P&amp;L%20and%20Balance%20Sheet.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http:\\www.treasury.govt.nz\Documents%20and%20Settings\bjh\Local%20Settings\OL2002\July%20Financials.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http:\\www.treasury.govt.nz\Copied%20from%20Server\June%202006\Financial%20Statements\BOARD\NEW\Jun_02\Con_ssV7.1_AnnualReport.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http:\\www.treasury.govt.nz\NrPortbl\iManage\KEENEM\763757_2.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C:\Rocnt1\Data\Financial%20Management\2004%20Monthly%20Accounts\01%20July\Capital%20Projects%20Report%20July%202003.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http:\\www.treasury.govt.nz\Documents%20and%20Settings\kw4\Local%20Settings\OL2002\Portfolio%20Report%20%7b2003-10-06%7d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in Assumptions"/>
      <sheetName val="Base case"/>
      <sheetName val="Scenarios"/>
      <sheetName val="TP-dispute"/>
      <sheetName val="MEL-Solutions"/>
      <sheetName val="AR"/>
      <sheetName val="2002-on"/>
      <sheetName val="VIM-data"/>
      <sheetName val="Data-used-nom"/>
      <sheetName val="P&amp;L"/>
      <sheetName val="BS"/>
      <sheetName val="P&amp;LMEL"/>
      <sheetName val="BSMEL"/>
      <sheetName val="P&amp;LSH"/>
      <sheetName val="BSSH"/>
      <sheetName val="P&amp;LMEAPL"/>
      <sheetName val="BSMEAPL"/>
      <sheetName val="Graphs"/>
      <sheetName val="Graphs (2)"/>
      <sheetName val="equity inject"/>
      <sheetName val="New Investment"/>
      <sheetName val="CF"/>
      <sheetName val="Exist-Debt"/>
      <sheetName val="Interest-Cost"/>
      <sheetName val="Capex"/>
      <sheetName val="WIP"/>
      <sheetName val="Fixed Assets"/>
      <sheetName val="Intangible Assets"/>
      <sheetName val="Investments"/>
      <sheetName val="JV-Dry year"/>
      <sheetName val="JV-Mean year"/>
      <sheetName val="JV-Wet year"/>
      <sheetName val="Acquisition-Dry year"/>
      <sheetName val="Acquisition-Mean year"/>
      <sheetName val="Acquisition-Wet year"/>
      <sheetName val="Organic-Dry year"/>
      <sheetName val="Organic-Mean year"/>
      <sheetName val="Organic-Wet year"/>
    </sheetNames>
    <sheetDataSet>
      <sheetData sheetId="0"/>
      <sheetData sheetId="1" refreshError="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efreshError="1"/>
      <sheetData sheetId="19" refreshError="1"/>
      <sheetData sheetId="20"/>
      <sheetData sheetId="21"/>
      <sheetData sheetId="22"/>
      <sheetData sheetId="23"/>
      <sheetData sheetId="24"/>
      <sheetData sheetId="25"/>
      <sheetData sheetId="26" refreshError="1">
        <row r="16">
          <cell r="K16">
            <v>0.014</v>
          </cell>
          <cell r="Q16">
            <v>0.02</v>
          </cell>
        </row>
        <row r="17">
          <cell r="K17">
            <v>0.026</v>
          </cell>
          <cell r="Q17">
            <v>0.0525</v>
          </cell>
        </row>
        <row r="18">
          <cell r="K18">
            <v>0.05</v>
          </cell>
          <cell r="Q18">
            <v>0.2</v>
          </cell>
        </row>
        <row r="19">
          <cell r="K19">
            <v>0.16</v>
          </cell>
          <cell r="Q19">
            <v>0.2</v>
          </cell>
        </row>
        <row r="20">
          <cell r="K20">
            <v>0</v>
          </cell>
          <cell r="Q20">
            <v>0</v>
          </cell>
        </row>
      </sheetData>
      <sheetData sheetId="27"/>
      <sheetData sheetId="28"/>
      <sheetData sheetId="29"/>
      <sheetData sheetId="30"/>
      <sheetData sheetId="31"/>
      <sheetData sheetId="32"/>
      <sheetData sheetId="33"/>
      <sheetData sheetId="34"/>
      <sheetData sheetId="35"/>
      <sheetData sheetId="36"/>
      <sheetData sheetId="37"/>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Demand Forecast"/>
      <sheetName val="Input Assumptions"/>
      <sheetName val="Cost Breakdown"/>
      <sheetName val="GUI"/>
      <sheetName val="Matrix Results"/>
      <sheetName val="Financial"/>
      <sheetName val="Merit DB"/>
      <sheetName val="Hedges"/>
      <sheetName val="MEL"/>
      <sheetName val="CEL"/>
      <sheetName val="GEL"/>
      <sheetName val="TPL"/>
      <sheetName val="MRPL"/>
      <sheetName val="TAL"/>
      <sheetName val="Oth"/>
      <sheetName val="Reg SUM"/>
      <sheetName val="NZ SUM"/>
      <sheetName val="LDC Check"/>
      <sheetName val="  "/>
      <sheetName val="Demand DB"/>
      <sheetName val="Station Output"/>
      <sheetName val=" "/>
      <sheetName val="L Ind DB"/>
      <sheetName val="Retail DB"/>
      <sheetName val="Profiles"/>
      <sheetName val="Generation DB"/>
      <sheetName val="Search"/>
      <sheetName val="   "/>
      <sheetName val="YR0"/>
      <sheetName val="YR1"/>
      <sheetName val="YR2"/>
      <sheetName val="YR3"/>
      <sheetName val="YR4"/>
      <sheetName val="YR5"/>
      <sheetName val="YR6"/>
      <sheetName val="YR7"/>
      <sheetName val="YR8"/>
      <sheetName val="YR9"/>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FcastTo02"/>
      <sheetName val="ActualTo02"/>
      <sheetName val="FcastConsol"/>
      <sheetName val="ActualConsol"/>
      <sheetName val="OpExp"/>
      <sheetName val="NetCash"/>
      <sheetName val="AdjOpExp"/>
      <sheetName val="Tax"/>
      <sheetName val="TotRec"/>
      <sheetName val="NetCashPctRec"/>
      <sheetName val="FinCost"/>
      <sheetName val="BenExp"/>
      <sheetName val="Purch"/>
      <sheetName val="PurchAdj"/>
      <sheetName val="Advances"/>
      <sheetName val="PurchInv"/>
      <sheetName val="ReportTables"/>
      <sheetName val="Tablz"/>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ow r="2">
          <cell r="A2">
            <v>1</v>
          </cell>
          <cell r="B2">
            <v>12.706</v>
          </cell>
        </row>
        <row r="3">
          <cell r="A3">
            <v>2</v>
          </cell>
          <cell r="B3">
            <v>4.303</v>
          </cell>
        </row>
        <row r="4">
          <cell r="A4">
            <v>3</v>
          </cell>
          <cell r="B4">
            <v>3.182</v>
          </cell>
        </row>
        <row r="5">
          <cell r="A5">
            <v>4</v>
          </cell>
          <cell r="B5">
            <v>2.776</v>
          </cell>
        </row>
        <row r="6">
          <cell r="A6">
            <v>5</v>
          </cell>
          <cell r="B6">
            <v>2.571</v>
          </cell>
        </row>
        <row r="7">
          <cell r="A7">
            <v>6</v>
          </cell>
          <cell r="B7">
            <v>2.447</v>
          </cell>
        </row>
        <row r="8">
          <cell r="A8">
            <v>7</v>
          </cell>
          <cell r="B8">
            <v>2.365</v>
          </cell>
        </row>
        <row r="9">
          <cell r="A9">
            <v>8</v>
          </cell>
          <cell r="B9">
            <v>2.306</v>
          </cell>
        </row>
        <row r="10">
          <cell r="A10">
            <v>9</v>
          </cell>
          <cell r="B10">
            <v>2.262</v>
          </cell>
        </row>
        <row r="11">
          <cell r="A11">
            <v>10</v>
          </cell>
          <cell r="B11">
            <v>2.228</v>
          </cell>
        </row>
        <row r="12">
          <cell r="A12">
            <v>11</v>
          </cell>
          <cell r="B12">
            <v>2.201</v>
          </cell>
        </row>
        <row r="13">
          <cell r="A13">
            <v>12</v>
          </cell>
          <cell r="B13">
            <v>2.179</v>
          </cell>
        </row>
        <row r="14">
          <cell r="A14">
            <v>13</v>
          </cell>
          <cell r="B14">
            <v>2.16</v>
          </cell>
        </row>
        <row r="15">
          <cell r="A15">
            <v>14</v>
          </cell>
          <cell r="B15">
            <v>2.145</v>
          </cell>
        </row>
        <row r="16">
          <cell r="A16">
            <v>15</v>
          </cell>
          <cell r="B16">
            <v>2.131</v>
          </cell>
        </row>
        <row r="17">
          <cell r="A17">
            <v>16</v>
          </cell>
          <cell r="B17">
            <v>2.12</v>
          </cell>
        </row>
        <row r="18">
          <cell r="A18">
            <v>17</v>
          </cell>
          <cell r="B18">
            <v>2.11</v>
          </cell>
        </row>
        <row r="19">
          <cell r="A19">
            <v>18</v>
          </cell>
          <cell r="B19">
            <v>2.101</v>
          </cell>
        </row>
        <row r="20">
          <cell r="A20">
            <v>19</v>
          </cell>
          <cell r="B20">
            <v>2.093</v>
          </cell>
        </row>
        <row r="21">
          <cell r="A21">
            <v>20</v>
          </cell>
          <cell r="B21">
            <v>2.086</v>
          </cell>
        </row>
        <row r="22">
          <cell r="A22">
            <v>21</v>
          </cell>
          <cell r="B22">
            <v>2.08</v>
          </cell>
        </row>
        <row r="23">
          <cell r="A23">
            <v>22</v>
          </cell>
          <cell r="B23">
            <v>2.074</v>
          </cell>
        </row>
        <row r="24">
          <cell r="A24">
            <v>23</v>
          </cell>
          <cell r="B24">
            <v>2.069</v>
          </cell>
        </row>
        <row r="25">
          <cell r="A25">
            <v>24</v>
          </cell>
          <cell r="B25">
            <v>2.064</v>
          </cell>
        </row>
        <row r="26">
          <cell r="A26">
            <v>25</v>
          </cell>
          <cell r="B26">
            <v>2.06</v>
          </cell>
        </row>
        <row r="27">
          <cell r="A27">
            <v>26</v>
          </cell>
          <cell r="B27">
            <v>2.056</v>
          </cell>
        </row>
        <row r="28">
          <cell r="A28">
            <v>27</v>
          </cell>
          <cell r="B28">
            <v>2.052</v>
          </cell>
        </row>
        <row r="29">
          <cell r="A29">
            <v>28</v>
          </cell>
          <cell r="B29">
            <v>2.048</v>
          </cell>
        </row>
        <row r="30">
          <cell r="A30">
            <v>29</v>
          </cell>
          <cell r="B30">
            <v>2.045</v>
          </cell>
        </row>
        <row r="31">
          <cell r="A31">
            <v>30</v>
          </cell>
          <cell r="B31">
            <v>2.042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tart"/>
      <sheetName val=" Revenue Analysis"/>
      <sheetName val="NZ Ops View"/>
      <sheetName val="Actuals"/>
      <sheetName val="Budget"/>
      <sheetName val="Summary"/>
    </sheetNames>
    <sheetDataSet>
      <sheetData sheetId="0"/>
      <sheetData sheetId="1"/>
      <sheetData sheetId="2"/>
      <sheetData sheetId="3">
        <row r="4">
          <cell r="A4">
            <v>1</v>
          </cell>
        </row>
        <row r="5">
          <cell r="A5">
            <v>2</v>
          </cell>
          <cell r="B5" t="str">
            <v>total Meridian Generation</v>
          </cell>
          <cell r="C5" t="str">
            <v>Generation</v>
          </cell>
          <cell r="D5" t="str">
            <v>Volume</v>
          </cell>
          <cell r="E5">
            <v>1273799</v>
          </cell>
          <cell r="F5">
            <v>1273799</v>
          </cell>
          <cell r="G5">
            <v>1016144</v>
          </cell>
          <cell r="H5">
            <v>1016144</v>
          </cell>
        </row>
        <row r="6">
          <cell r="A6">
            <v>3</v>
          </cell>
          <cell r="C6" t="str">
            <v>Waitaki Generation</v>
          </cell>
          <cell r="D6" t="str">
            <v>Volume</v>
          </cell>
          <cell r="E6">
            <v>810347</v>
          </cell>
          <cell r="F6">
            <v>810347</v>
          </cell>
          <cell r="G6">
            <v>466532</v>
          </cell>
          <cell r="H6">
            <v>466532</v>
          </cell>
        </row>
        <row r="7">
          <cell r="A7">
            <v>4</v>
          </cell>
          <cell r="B7" t="str">
            <v>MAN2201</v>
          </cell>
          <cell r="C7" t="str">
            <v>Manapouri Generation</v>
          </cell>
          <cell r="D7" t="str">
            <v>Volume</v>
          </cell>
          <cell r="E7">
            <v>462887</v>
          </cell>
          <cell r="F7">
            <v>462887</v>
          </cell>
          <cell r="G7">
            <v>549612</v>
          </cell>
          <cell r="H7">
            <v>549612</v>
          </cell>
        </row>
        <row r="8">
          <cell r="A8">
            <v>5</v>
          </cell>
          <cell r="C8" t="str">
            <v>Te Apiti Wind Generation</v>
          </cell>
          <cell r="D8" t="str">
            <v>Volume</v>
          </cell>
          <cell r="E8">
            <v>565</v>
          </cell>
          <cell r="F8">
            <v>565</v>
          </cell>
          <cell r="G8">
            <v>0</v>
          </cell>
          <cell r="H8">
            <v>0</v>
          </cell>
        </row>
        <row r="9">
          <cell r="A9">
            <v>6</v>
          </cell>
          <cell r="E9">
            <v>0</v>
          </cell>
          <cell r="F9">
            <v>0</v>
          </cell>
          <cell r="G9">
            <v>0</v>
          </cell>
          <cell r="H9">
            <v>0</v>
          </cell>
        </row>
        <row r="10">
          <cell r="A10">
            <v>7</v>
          </cell>
          <cell r="B10" t="str">
            <v>TOP Supplementary</v>
          </cell>
          <cell r="C10" t="str">
            <v>Comalco Supplementary Fixed Price Vol</v>
          </cell>
          <cell r="D10" t="str">
            <v>Volume</v>
          </cell>
          <cell r="E10">
            <v>26812</v>
          </cell>
          <cell r="F10">
            <v>26812</v>
          </cell>
          <cell r="G10">
            <v>0</v>
          </cell>
          <cell r="H10">
            <v>0</v>
          </cell>
        </row>
        <row r="11">
          <cell r="A11">
            <v>8</v>
          </cell>
          <cell r="B11" t="str">
            <v>TOP not take</v>
          </cell>
          <cell r="C11" t="str">
            <v>Comalco Take or Pay not taken</v>
          </cell>
          <cell r="D11" t="str">
            <v>Volume</v>
          </cell>
          <cell r="E11">
            <v>-29</v>
          </cell>
          <cell r="F11">
            <v>-29</v>
          </cell>
          <cell r="G11">
            <v>0</v>
          </cell>
          <cell r="H11">
            <v>0</v>
          </cell>
        </row>
        <row r="12">
          <cell r="A12">
            <v>9</v>
          </cell>
          <cell r="B12" t="str">
            <v>Supplementary at spot</v>
          </cell>
          <cell r="C12" t="str">
            <v>Comalco Supplementary Spot Vol</v>
          </cell>
          <cell r="D12" t="str">
            <v>Volume</v>
          </cell>
          <cell r="E12">
            <v>8410</v>
          </cell>
          <cell r="F12">
            <v>8410</v>
          </cell>
          <cell r="G12">
            <v>19703</v>
          </cell>
          <cell r="H12">
            <v>19703</v>
          </cell>
        </row>
        <row r="13">
          <cell r="A13">
            <v>10</v>
          </cell>
          <cell r="B13" t="str">
            <v>Comalco Sales Revenue</v>
          </cell>
          <cell r="C13" t="str">
            <v>Comalco Sales Revenue</v>
          </cell>
          <cell r="D13" t="str">
            <v>Volume</v>
          </cell>
          <cell r="E13">
            <v>404550</v>
          </cell>
          <cell r="F13">
            <v>404550</v>
          </cell>
          <cell r="G13">
            <v>404550</v>
          </cell>
          <cell r="H13">
            <v>404550</v>
          </cell>
        </row>
        <row r="14">
          <cell r="A14">
            <v>11</v>
          </cell>
          <cell r="C14" t="str">
            <v>Comalco Volume at fixed price</v>
          </cell>
          <cell r="D14" t="str">
            <v>Volume</v>
          </cell>
          <cell r="E14">
            <v>431333</v>
          </cell>
          <cell r="F14">
            <v>431333</v>
          </cell>
          <cell r="G14">
            <v>404550</v>
          </cell>
          <cell r="H14">
            <v>404550</v>
          </cell>
        </row>
        <row r="15">
          <cell r="A15">
            <v>12</v>
          </cell>
          <cell r="C15" t="str">
            <v>Comalco Purchases Fixed Price Contracts</v>
          </cell>
          <cell r="D15" t="str">
            <v>Volume</v>
          </cell>
          <cell r="E15">
            <v>-431333</v>
          </cell>
          <cell r="F15">
            <v>-431333</v>
          </cell>
          <cell r="G15">
            <v>-19703</v>
          </cell>
          <cell r="H15">
            <v>-19703</v>
          </cell>
        </row>
        <row r="16">
          <cell r="A16">
            <v>13</v>
          </cell>
          <cell r="C16" t="str">
            <v>Comalco Purchases Supplementary Spot Volume</v>
          </cell>
          <cell r="D16" t="str">
            <v>Volume</v>
          </cell>
          <cell r="E16">
            <v>-8410</v>
          </cell>
          <cell r="F16">
            <v>-8410</v>
          </cell>
          <cell r="G16">
            <v>-404359.2882707442</v>
          </cell>
          <cell r="H16">
            <v>-404359.2882707442</v>
          </cell>
        </row>
        <row r="17">
          <cell r="A17">
            <v>14</v>
          </cell>
          <cell r="E17">
            <v>0</v>
          </cell>
          <cell r="F17">
            <v>0</v>
          </cell>
          <cell r="G17">
            <v>0</v>
          </cell>
          <cell r="H17">
            <v>0</v>
          </cell>
        </row>
        <row r="18">
          <cell r="A18">
            <v>15</v>
          </cell>
          <cell r="C18" t="str">
            <v>Retail Contract Purchase Volume</v>
          </cell>
          <cell r="D18" t="str">
            <v>Volume</v>
          </cell>
          <cell r="E18">
            <v>-480795</v>
          </cell>
          <cell r="F18">
            <v>-480795</v>
          </cell>
          <cell r="G18">
            <v>-496341.78772925574</v>
          </cell>
          <cell r="H18">
            <v>-496341.78772925574</v>
          </cell>
        </row>
        <row r="19">
          <cell r="A19">
            <v>16</v>
          </cell>
          <cell r="C19" t="str">
            <v>Retail Spot Purchase Volume</v>
          </cell>
          <cell r="D19" t="str">
            <v>Volume</v>
          </cell>
          <cell r="E19">
            <v>-146029</v>
          </cell>
          <cell r="F19">
            <v>-146029</v>
          </cell>
          <cell r="G19">
            <v>-95785.924</v>
          </cell>
          <cell r="H19">
            <v>-95785.924</v>
          </cell>
        </row>
        <row r="20">
          <cell r="A20">
            <v>17</v>
          </cell>
          <cell r="E20">
            <v>0</v>
          </cell>
          <cell r="F20">
            <v>0</v>
          </cell>
          <cell r="G20">
            <v>0</v>
          </cell>
          <cell r="H20">
            <v>0</v>
          </cell>
        </row>
        <row r="21">
          <cell r="A21">
            <v>18</v>
          </cell>
          <cell r="C21" t="str">
            <v>Retail Hedges Sell</v>
          </cell>
          <cell r="D21" t="str">
            <v>Volume</v>
          </cell>
          <cell r="E21">
            <v>37258</v>
          </cell>
          <cell r="F21">
            <v>37258</v>
          </cell>
          <cell r="G21">
            <v>0</v>
          </cell>
          <cell r="H21">
            <v>0</v>
          </cell>
        </row>
        <row r="22">
          <cell r="A22">
            <v>19</v>
          </cell>
          <cell r="C22" t="str">
            <v>Wholesale Hedges Sell</v>
          </cell>
          <cell r="D22" t="str">
            <v>Volume</v>
          </cell>
          <cell r="E22">
            <v>153806</v>
          </cell>
          <cell r="F22">
            <v>153806</v>
          </cell>
          <cell r="G22">
            <v>183312</v>
          </cell>
          <cell r="H22">
            <v>183312</v>
          </cell>
        </row>
        <row r="23">
          <cell r="A23">
            <v>20</v>
          </cell>
          <cell r="C23" t="str">
            <v>Wholesale Hedges Buy</v>
          </cell>
          <cell r="D23" t="str">
            <v>Volume</v>
          </cell>
          <cell r="E23">
            <v>-87784</v>
          </cell>
          <cell r="F23">
            <v>-87784</v>
          </cell>
          <cell r="G23">
            <v>-68818</v>
          </cell>
          <cell r="H23">
            <v>-68818</v>
          </cell>
        </row>
        <row r="24">
          <cell r="A24">
            <v>21</v>
          </cell>
          <cell r="E24">
            <v>0</v>
          </cell>
          <cell r="F24">
            <v>0</v>
          </cell>
          <cell r="G24">
            <v>0</v>
          </cell>
          <cell r="H24">
            <v>0</v>
          </cell>
        </row>
        <row r="25">
          <cell r="A25">
            <v>22</v>
          </cell>
          <cell r="B25" t="str">
            <v>RES / SME Sales Volume</v>
          </cell>
          <cell r="C25" t="str">
            <v>RES / SME Sales Volume</v>
          </cell>
          <cell r="D25" t="str">
            <v>Volume</v>
          </cell>
          <cell r="E25">
            <v>258213.3</v>
          </cell>
          <cell r="F25">
            <v>258213.3</v>
          </cell>
          <cell r="G25">
            <v>253484.833</v>
          </cell>
          <cell r="H25">
            <v>253484.833</v>
          </cell>
        </row>
        <row r="26">
          <cell r="A26">
            <v>23</v>
          </cell>
          <cell r="B26" t="str">
            <v>Contracted TOU Sales Vol</v>
          </cell>
          <cell r="C26" t="str">
            <v>Contracted TOU Sales Vol</v>
          </cell>
          <cell r="D26" t="str">
            <v>Volume</v>
          </cell>
          <cell r="E26">
            <v>158016</v>
          </cell>
          <cell r="F26">
            <v>158016</v>
          </cell>
          <cell r="G26">
            <v>211479.08724731288</v>
          </cell>
          <cell r="H26">
            <v>211479.08724731288</v>
          </cell>
        </row>
        <row r="27">
          <cell r="A27">
            <v>24</v>
          </cell>
          <cell r="B27" t="str">
            <v>Nominated Volume TOU Sales Vol (TOUFX)</v>
          </cell>
          <cell r="C27" t="str">
            <v>Nominated Volume TOU Sales Vol (TOUFX)</v>
          </cell>
          <cell r="D27" t="str">
            <v>Volume</v>
          </cell>
          <cell r="E27">
            <v>38267</v>
          </cell>
          <cell r="F27">
            <v>38267</v>
          </cell>
          <cell r="G27">
            <v>0</v>
          </cell>
          <cell r="H27">
            <v>0</v>
          </cell>
        </row>
        <row r="28">
          <cell r="A28">
            <v>25</v>
          </cell>
          <cell r="B28" t="str">
            <v>TOU Spot volumes - Equip Billed</v>
          </cell>
          <cell r="C28" t="str">
            <v>TOU Spot volumes - Equip Billed</v>
          </cell>
          <cell r="D28" t="str">
            <v>Volume</v>
          </cell>
          <cell r="E28">
            <v>119765</v>
          </cell>
          <cell r="F28">
            <v>119765</v>
          </cell>
          <cell r="G28">
            <v>29465.7057526871</v>
          </cell>
          <cell r="H28">
            <v>29465.7057526871</v>
          </cell>
        </row>
        <row r="29">
          <cell r="A29">
            <v>26</v>
          </cell>
          <cell r="B29" t="str">
            <v>TOU Spot volumes - other</v>
          </cell>
          <cell r="C29" t="str">
            <v>TOU Spot volumes - other</v>
          </cell>
          <cell r="D29" t="str">
            <v>Volume</v>
          </cell>
          <cell r="E29">
            <v>23819.5</v>
          </cell>
          <cell r="F29">
            <v>23819.5</v>
          </cell>
          <cell r="G29">
            <v>64358.808</v>
          </cell>
          <cell r="H29">
            <v>64358.808</v>
          </cell>
        </row>
        <row r="30">
          <cell r="A30">
            <v>27</v>
          </cell>
          <cell r="C30" t="str">
            <v>total spot vols</v>
          </cell>
          <cell r="E30">
            <v>143584.5</v>
          </cell>
          <cell r="F30">
            <v>143584.5</v>
          </cell>
          <cell r="G30">
            <v>93824.5137526871</v>
          </cell>
          <cell r="H30">
            <v>93824.5137526871</v>
          </cell>
        </row>
        <row r="31">
          <cell r="A31">
            <v>28</v>
          </cell>
          <cell r="C31" t="str">
            <v>Total EGR Purchases for month</v>
          </cell>
          <cell r="D31" t="str">
            <v>Volume</v>
          </cell>
          <cell r="E31">
            <v>-1060656</v>
          </cell>
          <cell r="F31">
            <v>-1060656</v>
          </cell>
          <cell r="G31">
            <v>563810</v>
          </cell>
          <cell r="H31">
            <v>563810</v>
          </cell>
        </row>
        <row r="32">
          <cell r="A32">
            <v>29</v>
          </cell>
          <cell r="C32" t="str">
            <v>Total Non EGR Purchases for month</v>
          </cell>
          <cell r="D32" t="str">
            <v>Volume</v>
          </cell>
          <cell r="E32">
            <v>-5911</v>
          </cell>
          <cell r="F32">
            <v>-5911</v>
          </cell>
          <cell r="G32">
            <v>28623</v>
          </cell>
          <cell r="H32">
            <v>28623</v>
          </cell>
        </row>
        <row r="33">
          <cell r="A33">
            <v>30</v>
          </cell>
          <cell r="C33" t="str">
            <v>Internal consumption</v>
          </cell>
          <cell r="D33" t="str">
            <v>Volume</v>
          </cell>
          <cell r="E33">
            <v>655</v>
          </cell>
          <cell r="F33">
            <v>655</v>
          </cell>
          <cell r="G33">
            <v>0</v>
          </cell>
          <cell r="H33">
            <v>0</v>
          </cell>
        </row>
        <row r="34">
          <cell r="A34">
            <v>31</v>
          </cell>
          <cell r="C34" t="str">
            <v>Spot Purchases</v>
          </cell>
          <cell r="D34" t="str">
            <v>Volume</v>
          </cell>
          <cell r="E34">
            <v>-146029</v>
          </cell>
          <cell r="F34">
            <v>-146029</v>
          </cell>
          <cell r="G34">
            <v>-32655.78772925574</v>
          </cell>
          <cell r="H34">
            <v>-32655.78772925574</v>
          </cell>
        </row>
        <row r="35">
          <cell r="A35">
            <v>32</v>
          </cell>
          <cell r="C35" t="str">
            <v>Revenue Washups</v>
          </cell>
          <cell r="D35" t="str">
            <v>Volume</v>
          </cell>
          <cell r="E35">
            <v>0</v>
          </cell>
          <cell r="F35">
            <v>0</v>
          </cell>
          <cell r="G35">
            <v>0</v>
          </cell>
          <cell r="H35">
            <v>0</v>
          </cell>
        </row>
        <row r="36">
          <cell r="A36">
            <v>33</v>
          </cell>
          <cell r="C36" t="str">
            <v>Purchase Washups</v>
          </cell>
          <cell r="D36" t="str">
            <v>Volume</v>
          </cell>
          <cell r="E36">
            <v>0</v>
          </cell>
          <cell r="F36">
            <v>0</v>
          </cell>
          <cell r="G36">
            <v>0</v>
          </cell>
          <cell r="H36">
            <v>0</v>
          </cell>
        </row>
        <row r="37">
          <cell r="A37">
            <v>34</v>
          </cell>
          <cell r="C37" t="str">
            <v>total non-spotEnergy purchases</v>
          </cell>
          <cell r="D37" t="str">
            <v>Volume</v>
          </cell>
          <cell r="E37">
            <v>-911473</v>
          </cell>
          <cell r="F37">
            <v>-911473</v>
          </cell>
          <cell r="G37">
            <v>1029448.0759999999</v>
          </cell>
          <cell r="H37">
            <v>1029448.0759999999</v>
          </cell>
        </row>
        <row r="38">
          <cell r="A38">
            <v>35</v>
          </cell>
          <cell r="E38">
            <v>0</v>
          </cell>
          <cell r="F38">
            <v>0</v>
          </cell>
          <cell r="G38">
            <v>0</v>
          </cell>
          <cell r="H38">
            <v>0</v>
          </cell>
        </row>
        <row r="39">
          <cell r="A39">
            <v>36</v>
          </cell>
          <cell r="C39" t="str">
            <v>Sales from Waitaki</v>
          </cell>
          <cell r="D39" t="str">
            <v>Revenue</v>
          </cell>
          <cell r="E39">
            <v>15653</v>
          </cell>
          <cell r="F39">
            <v>15653</v>
          </cell>
          <cell r="G39">
            <v>28185</v>
          </cell>
          <cell r="H39">
            <v>28185</v>
          </cell>
        </row>
        <row r="40">
          <cell r="A40">
            <v>37</v>
          </cell>
          <cell r="C40" t="str">
            <v>Te Apiti Wind sales</v>
          </cell>
          <cell r="D40" t="str">
            <v>Revenue</v>
          </cell>
          <cell r="E40">
            <v>13.71</v>
          </cell>
          <cell r="F40">
            <v>13.71</v>
          </cell>
          <cell r="G40">
            <v>0</v>
          </cell>
          <cell r="H40">
            <v>0</v>
          </cell>
        </row>
        <row r="41">
          <cell r="A41">
            <v>38</v>
          </cell>
          <cell r="C41" t="str">
            <v>Sales from Manapouri</v>
          </cell>
          <cell r="D41" t="str">
            <v>Revenue</v>
          </cell>
          <cell r="E41">
            <v>7669.21</v>
          </cell>
          <cell r="F41">
            <v>7669.21</v>
          </cell>
          <cell r="G41">
            <v>27625.030000000002</v>
          </cell>
          <cell r="H41">
            <v>27625.030000000002</v>
          </cell>
        </row>
        <row r="42">
          <cell r="A42">
            <v>39</v>
          </cell>
          <cell r="E42">
            <v>0</v>
          </cell>
          <cell r="F42">
            <v>0</v>
          </cell>
          <cell r="G42">
            <v>0</v>
          </cell>
          <cell r="H42">
            <v>0</v>
          </cell>
        </row>
        <row r="43">
          <cell r="A43">
            <v>40</v>
          </cell>
          <cell r="C43" t="str">
            <v>Comalco Supplementary Fixed Price</v>
          </cell>
          <cell r="D43" t="str">
            <v>Comalco Supplementary Fixed Price</v>
          </cell>
          <cell r="E43">
            <v>1748.94</v>
          </cell>
          <cell r="F43">
            <v>1748.94</v>
          </cell>
          <cell r="G43">
            <v>0</v>
          </cell>
          <cell r="H43">
            <v>0</v>
          </cell>
        </row>
        <row r="44">
          <cell r="A44">
            <v>41</v>
          </cell>
          <cell r="C44" t="str">
            <v>Comalco Supplementary</v>
          </cell>
          <cell r="D44" t="str">
            <v>Comalco Supplementary</v>
          </cell>
          <cell r="E44">
            <v>167.96</v>
          </cell>
          <cell r="F44">
            <v>167.96</v>
          </cell>
          <cell r="G44">
            <v>1243.82351</v>
          </cell>
          <cell r="H44">
            <v>1243.82351</v>
          </cell>
        </row>
        <row r="45">
          <cell r="A45">
            <v>42</v>
          </cell>
          <cell r="C45" t="str">
            <v>Comalco Sales Revenue</v>
          </cell>
          <cell r="D45" t="str">
            <v>Comalco Sales Revenue</v>
          </cell>
          <cell r="E45">
            <v>18749.100000000002</v>
          </cell>
          <cell r="F45">
            <v>18749.100000000002</v>
          </cell>
          <cell r="G45">
            <v>16023.445099999999</v>
          </cell>
          <cell r="H45">
            <v>16023.445099999999</v>
          </cell>
        </row>
        <row r="46">
          <cell r="A46">
            <v>43</v>
          </cell>
          <cell r="C46" t="str">
            <v>Comalco contracted at fixed price</v>
          </cell>
          <cell r="D46" t="str">
            <v>Comalco Volume at fixed price</v>
          </cell>
          <cell r="E46">
            <v>20498.04</v>
          </cell>
          <cell r="F46">
            <v>20498.04</v>
          </cell>
          <cell r="G46">
            <v>16023.445099999999</v>
          </cell>
          <cell r="H46">
            <v>16023.445099999999</v>
          </cell>
        </row>
        <row r="47">
          <cell r="A47">
            <v>44</v>
          </cell>
          <cell r="C47" t="str">
            <v>Comalco Purchases Fixed Price Contracts</v>
          </cell>
          <cell r="D47" t="str">
            <v>Comalco Purchases from MAN2201 at TWI2201</v>
          </cell>
          <cell r="E47">
            <v>-7919.62</v>
          </cell>
          <cell r="F47">
            <v>-7919.62</v>
          </cell>
          <cell r="G47">
            <v>-21878.006490000003</v>
          </cell>
          <cell r="H47">
            <v>-21878.006490000003</v>
          </cell>
        </row>
        <row r="48">
          <cell r="A48">
            <v>45</v>
          </cell>
          <cell r="C48" t="str">
            <v>Comalco Purchases Supplementary Spot</v>
          </cell>
          <cell r="D48" t="str">
            <v>Comalco Purchases from clearing manager at TWI2201</v>
          </cell>
          <cell r="E48">
            <v>-167.96</v>
          </cell>
          <cell r="F48">
            <v>-167.96</v>
          </cell>
          <cell r="G48">
            <v>-1243.82351</v>
          </cell>
          <cell r="H48">
            <v>-1243.82351</v>
          </cell>
        </row>
        <row r="49">
          <cell r="A49">
            <v>46</v>
          </cell>
          <cell r="B49" t="str">
            <v>11N</v>
          </cell>
          <cell r="C49" t="str">
            <v>tiwai point tranmisiion</v>
          </cell>
          <cell r="E49">
            <v>-2771</v>
          </cell>
          <cell r="F49">
            <v>-2771</v>
          </cell>
          <cell r="G49">
            <v>0</v>
          </cell>
          <cell r="H49">
            <v>0</v>
          </cell>
        </row>
        <row r="50">
          <cell r="A50">
            <v>47</v>
          </cell>
          <cell r="C50" t="str">
            <v>RES/SME</v>
          </cell>
          <cell r="D50" t="str">
            <v>RES/SME</v>
          </cell>
          <cell r="E50">
            <v>21299</v>
          </cell>
          <cell r="F50">
            <v>21299</v>
          </cell>
          <cell r="G50">
            <v>16499.00245</v>
          </cell>
          <cell r="H50">
            <v>16499.00245</v>
          </cell>
        </row>
        <row r="51">
          <cell r="A51">
            <v>48</v>
          </cell>
          <cell r="C51" t="str">
            <v>Contracted TOU</v>
          </cell>
          <cell r="D51" t="str">
            <v>Contracted TOU</v>
          </cell>
          <cell r="E51">
            <v>11290.1</v>
          </cell>
          <cell r="F51">
            <v>11290.1</v>
          </cell>
          <cell r="G51">
            <v>12374.151099999997</v>
          </cell>
          <cell r="H51">
            <v>12374.151099999997</v>
          </cell>
        </row>
        <row r="52">
          <cell r="A52">
            <v>49</v>
          </cell>
          <cell r="C52" t="str">
            <v>Nom Vol TOU</v>
          </cell>
          <cell r="D52" t="str">
            <v>Nom Vol TOU</v>
          </cell>
          <cell r="E52">
            <v>2905.9</v>
          </cell>
          <cell r="F52">
            <v>2905.9</v>
          </cell>
          <cell r="G52">
            <v>0</v>
          </cell>
          <cell r="H52">
            <v>0</v>
          </cell>
        </row>
        <row r="53">
          <cell r="A53">
            <v>50</v>
          </cell>
          <cell r="C53" t="str">
            <v>Discounts</v>
          </cell>
          <cell r="D53" t="str">
            <v>Discounts</v>
          </cell>
          <cell r="E53">
            <v>-3039</v>
          </cell>
          <cell r="F53">
            <v>-3039</v>
          </cell>
          <cell r="G53">
            <v>-2431.75602</v>
          </cell>
          <cell r="H53">
            <v>-2431.75602</v>
          </cell>
        </row>
        <row r="54">
          <cell r="A54">
            <v>51</v>
          </cell>
          <cell r="C54" t="str">
            <v>Provision for Doubtful Debts</v>
          </cell>
          <cell r="D54" t="str">
            <v>Provision for Doubtful Debts</v>
          </cell>
          <cell r="E54">
            <v>-218</v>
          </cell>
          <cell r="F54">
            <v>-218</v>
          </cell>
          <cell r="G54">
            <v>-234</v>
          </cell>
          <cell r="H54">
            <v>-234</v>
          </cell>
        </row>
        <row r="55">
          <cell r="A55">
            <v>52</v>
          </cell>
          <cell r="C55" t="str">
            <v>Discounts &amp; Bad Debts</v>
          </cell>
          <cell r="D55" t="str">
            <v>Discounts &amp; Bad Debts</v>
          </cell>
          <cell r="E55">
            <v>-3257</v>
          </cell>
          <cell r="F55">
            <v>-3257</v>
          </cell>
          <cell r="G55">
            <v>-2665.75602</v>
          </cell>
          <cell r="H55">
            <v>-2665.75602</v>
          </cell>
        </row>
        <row r="56">
          <cell r="A56">
            <v>53</v>
          </cell>
          <cell r="C56" t="str">
            <v>Equip Spot Customers</v>
          </cell>
          <cell r="D56" t="str">
            <v>Equip Spot Customers</v>
          </cell>
          <cell r="E56">
            <v>3294</v>
          </cell>
          <cell r="F56">
            <v>3294</v>
          </cell>
          <cell r="G56">
            <v>1886.08592</v>
          </cell>
          <cell r="H56">
            <v>1886.08592</v>
          </cell>
        </row>
        <row r="57">
          <cell r="A57">
            <v>54</v>
          </cell>
          <cell r="C57" t="str">
            <v>Other Spot customers</v>
          </cell>
          <cell r="D57" t="str">
            <v>Other Spot customers</v>
          </cell>
          <cell r="E57">
            <v>646.88</v>
          </cell>
          <cell r="F57">
            <v>646.88</v>
          </cell>
          <cell r="G57">
            <v>3633.15083</v>
          </cell>
          <cell r="H57">
            <v>3633.15083</v>
          </cell>
        </row>
        <row r="58">
          <cell r="A58">
            <v>55</v>
          </cell>
          <cell r="C58" t="str">
            <v>total spot sales</v>
          </cell>
          <cell r="D58" t="str">
            <v>total spot sales</v>
          </cell>
          <cell r="E58">
            <v>3940.88</v>
          </cell>
          <cell r="F58">
            <v>3940.88</v>
          </cell>
          <cell r="G58">
            <v>5519.23675</v>
          </cell>
          <cell r="H58">
            <v>5519.23675</v>
          </cell>
        </row>
        <row r="59">
          <cell r="A59">
            <v>56</v>
          </cell>
          <cell r="C59" t="str">
            <v>Cost - TOU Spot</v>
          </cell>
          <cell r="D59" t="str">
            <v>Cost - TOU Spot</v>
          </cell>
          <cell r="E59">
            <v>-3835</v>
          </cell>
          <cell r="F59">
            <v>-3835</v>
          </cell>
          <cell r="G59">
            <v>-5519.23675</v>
          </cell>
          <cell r="H59">
            <v>-5519.23675</v>
          </cell>
        </row>
        <row r="60">
          <cell r="A60">
            <v>57</v>
          </cell>
          <cell r="C60" t="str">
            <v>Total Purchases Cost</v>
          </cell>
          <cell r="D60" t="str">
            <v>Total Purchases Cost</v>
          </cell>
          <cell r="E60">
            <v>-23351.5</v>
          </cell>
          <cell r="F60">
            <v>-23351.5</v>
          </cell>
          <cell r="G60">
            <v>-31852</v>
          </cell>
          <cell r="H60">
            <v>-31852</v>
          </cell>
        </row>
        <row r="61">
          <cell r="A61">
            <v>58</v>
          </cell>
          <cell r="C61" t="str">
            <v>Revenue Washups</v>
          </cell>
          <cell r="D61" t="str">
            <v>Revenue Washups</v>
          </cell>
          <cell r="E61">
            <v>0</v>
          </cell>
          <cell r="F61">
            <v>0</v>
          </cell>
          <cell r="G61">
            <v>0</v>
          </cell>
          <cell r="H61">
            <v>0</v>
          </cell>
        </row>
        <row r="62">
          <cell r="A62">
            <v>59</v>
          </cell>
          <cell r="C62" t="str">
            <v>Purchase Washups</v>
          </cell>
          <cell r="D62" t="str">
            <v>Purchase Washups</v>
          </cell>
          <cell r="E62">
            <v>0</v>
          </cell>
          <cell r="F62">
            <v>0</v>
          </cell>
          <cell r="G62">
            <v>0</v>
          </cell>
          <cell r="H62">
            <v>0</v>
          </cell>
        </row>
        <row r="63">
          <cell r="A63">
            <v>60</v>
          </cell>
          <cell r="C63" t="str">
            <v>Retail non spot purchase costs</v>
          </cell>
          <cell r="D63" t="str">
            <v>non spot purchase costs</v>
          </cell>
          <cell r="E63">
            <v>-11428.920000000002</v>
          </cell>
          <cell r="F63">
            <v>-11428.920000000002</v>
          </cell>
          <cell r="G63">
            <v>-26332.76325</v>
          </cell>
          <cell r="H63">
            <v>-26332.76325</v>
          </cell>
        </row>
        <row r="64">
          <cell r="A64">
            <v>61</v>
          </cell>
          <cell r="C64" t="str">
            <v>Retail Sell Hedges - revenue</v>
          </cell>
          <cell r="D64" t="str">
            <v>Revenue</v>
          </cell>
          <cell r="E64">
            <v>2612</v>
          </cell>
          <cell r="F64">
            <v>2612</v>
          </cell>
          <cell r="G64">
            <v>0</v>
          </cell>
          <cell r="H64">
            <v>0</v>
          </cell>
        </row>
        <row r="65">
          <cell r="A65">
            <v>62</v>
          </cell>
          <cell r="C65" t="str">
            <v>Retail Sell Hedges - cost</v>
          </cell>
          <cell r="D65" t="str">
            <v>Cost</v>
          </cell>
          <cell r="E65">
            <v>-891</v>
          </cell>
          <cell r="F65">
            <v>-891</v>
          </cell>
          <cell r="G65">
            <v>0</v>
          </cell>
          <cell r="H65">
            <v>0</v>
          </cell>
        </row>
        <row r="66">
          <cell r="A66">
            <v>63</v>
          </cell>
          <cell r="C66" t="str">
            <v>Total non spot purchase costs incl comalco</v>
          </cell>
          <cell r="E66">
            <v>-19348.54</v>
          </cell>
          <cell r="F66">
            <v>-19348.54</v>
          </cell>
          <cell r="G66">
            <v>-52917.182740000004</v>
          </cell>
          <cell r="H66">
            <v>-52917.182740000004</v>
          </cell>
        </row>
        <row r="67">
          <cell r="A67">
            <v>64</v>
          </cell>
          <cell r="C67" t="str">
            <v>Wholesale Hedges Sell</v>
          </cell>
          <cell r="D67" t="str">
            <v>Revenue - at Fixed</v>
          </cell>
          <cell r="E67">
            <v>7086</v>
          </cell>
          <cell r="F67">
            <v>7086</v>
          </cell>
          <cell r="G67">
            <v>8240.48</v>
          </cell>
          <cell r="H67">
            <v>8240.48</v>
          </cell>
        </row>
        <row r="68">
          <cell r="A68">
            <v>65</v>
          </cell>
          <cell r="D68" t="str">
            <v>Cost - at Spot</v>
          </cell>
          <cell r="E68">
            <v>-3247</v>
          </cell>
          <cell r="F68">
            <v>-3247</v>
          </cell>
          <cell r="G68">
            <v>-10678.599999999999</v>
          </cell>
          <cell r="H68">
            <v>-10678.599999999999</v>
          </cell>
        </row>
        <row r="69">
          <cell r="A69">
            <v>66</v>
          </cell>
          <cell r="E69">
            <v>0</v>
          </cell>
          <cell r="F69">
            <v>0</v>
          </cell>
          <cell r="G69">
            <v>0</v>
          </cell>
          <cell r="H69">
            <v>0</v>
          </cell>
        </row>
        <row r="70">
          <cell r="A70">
            <v>67</v>
          </cell>
          <cell r="C70" t="str">
            <v>Wholesale Hedges Buy</v>
          </cell>
          <cell r="D70" t="str">
            <v>Revenue - at spot</v>
          </cell>
          <cell r="E70">
            <v>2051</v>
          </cell>
          <cell r="F70">
            <v>2051</v>
          </cell>
          <cell r="G70">
            <v>3957.06</v>
          </cell>
          <cell r="H70">
            <v>3957.06</v>
          </cell>
        </row>
        <row r="71">
          <cell r="A71">
            <v>68</v>
          </cell>
          <cell r="D71" t="str">
            <v>Cost- at fixed</v>
          </cell>
          <cell r="E71">
            <v>-5252</v>
          </cell>
          <cell r="F71">
            <v>-5252</v>
          </cell>
          <cell r="G71">
            <v>-5960.82</v>
          </cell>
          <cell r="H71">
            <v>-5960.82</v>
          </cell>
        </row>
        <row r="72">
          <cell r="A72">
            <v>69</v>
          </cell>
          <cell r="E72">
            <v>0</v>
          </cell>
          <cell r="F72">
            <v>0</v>
          </cell>
          <cell r="G72">
            <v>0</v>
          </cell>
          <cell r="H72">
            <v>0</v>
          </cell>
        </row>
        <row r="73">
          <cell r="A73">
            <v>70</v>
          </cell>
          <cell r="C73" t="str">
            <v>Constrain Price Separation Credits</v>
          </cell>
          <cell r="D73" t="str">
            <v>Credit</v>
          </cell>
          <cell r="E73">
            <v>0</v>
          </cell>
          <cell r="F73">
            <v>0</v>
          </cell>
          <cell r="G73">
            <v>103</v>
          </cell>
          <cell r="H73">
            <v>103</v>
          </cell>
        </row>
        <row r="74">
          <cell r="A74">
            <v>71</v>
          </cell>
          <cell r="E74">
            <v>0</v>
          </cell>
          <cell r="F74">
            <v>0</v>
          </cell>
          <cell r="G74">
            <v>0</v>
          </cell>
          <cell r="H74">
            <v>0</v>
          </cell>
        </row>
        <row r="75">
          <cell r="A75">
            <v>72</v>
          </cell>
          <cell r="C75" t="str">
            <v>Internal HEDGE - Trading</v>
          </cell>
          <cell r="E75">
            <v>0</v>
          </cell>
          <cell r="F75">
            <v>0</v>
          </cell>
          <cell r="G75">
            <v>-4706.4130000000005</v>
          </cell>
          <cell r="H75">
            <v>-4706.4130000000005</v>
          </cell>
        </row>
        <row r="76">
          <cell r="A76">
            <v>73</v>
          </cell>
          <cell r="E76">
            <v>0</v>
          </cell>
          <cell r="F76">
            <v>0</v>
          </cell>
          <cell r="G76">
            <v>0</v>
          </cell>
          <cell r="H76">
            <v>0</v>
          </cell>
        </row>
        <row r="77">
          <cell r="A77">
            <v>74</v>
          </cell>
          <cell r="B77" t="str">
            <v>070</v>
          </cell>
          <cell r="C77" t="str">
            <v>Steam/Hot Water Revenues</v>
          </cell>
          <cell r="E77">
            <v>603413.31</v>
          </cell>
          <cell r="F77">
            <v>603413.31</v>
          </cell>
          <cell r="G77">
            <v>307741.82</v>
          </cell>
          <cell r="H77">
            <v>307741.82</v>
          </cell>
        </row>
        <row r="78">
          <cell r="A78">
            <v>75</v>
          </cell>
          <cell r="B78" t="str">
            <v>071</v>
          </cell>
          <cell r="C78" t="str">
            <v>MSOLN - Electricity Revenue</v>
          </cell>
          <cell r="E78">
            <v>-1730</v>
          </cell>
          <cell r="F78">
            <v>-1730</v>
          </cell>
          <cell r="G78">
            <v>0</v>
          </cell>
          <cell r="H78">
            <v>0</v>
          </cell>
        </row>
        <row r="79">
          <cell r="A79">
            <v>76</v>
          </cell>
          <cell r="B79" t="str">
            <v>072</v>
          </cell>
          <cell r="C79" t="str">
            <v>MSOLN - Gas Revenue</v>
          </cell>
          <cell r="E79">
            <v>6863.59</v>
          </cell>
          <cell r="F79">
            <v>6863.59</v>
          </cell>
          <cell r="G79">
            <v>-3343.62</v>
          </cell>
          <cell r="H79">
            <v>-3343.62</v>
          </cell>
        </row>
        <row r="80">
          <cell r="A80">
            <v>77</v>
          </cell>
          <cell r="B80" t="str">
            <v>073</v>
          </cell>
          <cell r="C80" t="str">
            <v>MSOLN- Compressed Air Revenue</v>
          </cell>
          <cell r="E80">
            <v>461.25</v>
          </cell>
          <cell r="F80">
            <v>461.25</v>
          </cell>
          <cell r="G80">
            <v>500</v>
          </cell>
          <cell r="H80">
            <v>500</v>
          </cell>
        </row>
        <row r="81">
          <cell r="A81">
            <v>78</v>
          </cell>
          <cell r="B81" t="str">
            <v>075</v>
          </cell>
          <cell r="C81" t="str">
            <v>EPC Revenue</v>
          </cell>
          <cell r="E81">
            <v>26379.33</v>
          </cell>
          <cell r="F81">
            <v>26379.33</v>
          </cell>
          <cell r="G81">
            <v>27906.03</v>
          </cell>
          <cell r="H81">
            <v>27906.03</v>
          </cell>
        </row>
        <row r="82">
          <cell r="A82">
            <v>79</v>
          </cell>
          <cell r="B82" t="str">
            <v>076</v>
          </cell>
          <cell r="C82" t="str">
            <v>Facilities management Revenue</v>
          </cell>
          <cell r="E82">
            <v>0</v>
          </cell>
          <cell r="F82">
            <v>0</v>
          </cell>
          <cell r="G82">
            <v>119608</v>
          </cell>
          <cell r="H82">
            <v>119608</v>
          </cell>
        </row>
        <row r="83">
          <cell r="A83">
            <v>80</v>
          </cell>
          <cell r="B83" t="str">
            <v>077</v>
          </cell>
          <cell r="C83" t="str">
            <v>MSOLN Line Charges</v>
          </cell>
          <cell r="E83">
            <v>0</v>
          </cell>
          <cell r="F83">
            <v>0</v>
          </cell>
          <cell r="G83">
            <v>0</v>
          </cell>
          <cell r="H83">
            <v>0</v>
          </cell>
        </row>
        <row r="84">
          <cell r="A84">
            <v>81</v>
          </cell>
          <cell r="B84" t="str">
            <v>109</v>
          </cell>
          <cell r="C84" t="str">
            <v>Coal Purchases - DEC</v>
          </cell>
          <cell r="E84">
            <v>-221095.99</v>
          </cell>
          <cell r="F84">
            <v>-221095.99</v>
          </cell>
          <cell r="G84">
            <v>-199016.39</v>
          </cell>
          <cell r="H84">
            <v>-199016.39</v>
          </cell>
        </row>
        <row r="85">
          <cell r="A85">
            <v>82</v>
          </cell>
          <cell r="C85" t="str">
            <v>MSOLN SALES</v>
          </cell>
          <cell r="E85">
            <v>635.38748</v>
          </cell>
          <cell r="F85">
            <v>635.38748</v>
          </cell>
          <cell r="G85">
            <v>452.41222999999997</v>
          </cell>
          <cell r="H85">
            <v>452.41222999999997</v>
          </cell>
        </row>
        <row r="86">
          <cell r="A86">
            <v>83</v>
          </cell>
          <cell r="C86" t="str">
            <v>MSOLN COS</v>
          </cell>
          <cell r="E86">
            <v>-221.09599</v>
          </cell>
          <cell r="F86">
            <v>-221.09599</v>
          </cell>
          <cell r="G86">
            <v>-199.01639</v>
          </cell>
          <cell r="H86">
            <v>-199.01639</v>
          </cell>
        </row>
        <row r="87">
          <cell r="A87">
            <v>84</v>
          </cell>
          <cell r="B87" t="str">
            <v>11P</v>
          </cell>
          <cell r="C87" t="str">
            <v>Line Revenue</v>
          </cell>
          <cell r="E87">
            <v>23797481.5</v>
          </cell>
          <cell r="F87">
            <v>23797481.5</v>
          </cell>
          <cell r="G87">
            <v>22135981.57</v>
          </cell>
          <cell r="H87">
            <v>22135981.57</v>
          </cell>
        </row>
        <row r="88">
          <cell r="A88">
            <v>85</v>
          </cell>
          <cell r="B88" t="str">
            <v>11Q</v>
          </cell>
          <cell r="C88" t="str">
            <v>Line Charges</v>
          </cell>
          <cell r="E88">
            <v>-23062006.35</v>
          </cell>
          <cell r="F88">
            <v>-23062006.35</v>
          </cell>
          <cell r="G88">
            <v>-21823501.9</v>
          </cell>
          <cell r="H88">
            <v>-21823501.9</v>
          </cell>
        </row>
        <row r="89">
          <cell r="A89">
            <v>86</v>
          </cell>
          <cell r="C89" t="str">
            <v>Line Revenue</v>
          </cell>
          <cell r="E89">
            <v>23797.4815</v>
          </cell>
          <cell r="F89">
            <v>23797.4815</v>
          </cell>
          <cell r="G89">
            <v>22135.98157</v>
          </cell>
          <cell r="H89">
            <v>22135.98157</v>
          </cell>
        </row>
        <row r="90">
          <cell r="A90">
            <v>87</v>
          </cell>
          <cell r="C90" t="str">
            <v>Line Charges</v>
          </cell>
          <cell r="E90">
            <v>-23062.006350000003</v>
          </cell>
          <cell r="F90">
            <v>-23062.006350000003</v>
          </cell>
          <cell r="G90">
            <v>-21823.5019</v>
          </cell>
          <cell r="H90">
            <v>-21823.5019</v>
          </cell>
        </row>
        <row r="91">
          <cell r="A91">
            <v>88</v>
          </cell>
          <cell r="B91" t="str">
            <v>017</v>
          </cell>
          <cell r="C91" t="str">
            <v>Energy Transmission Rev (TP)</v>
          </cell>
          <cell r="E91">
            <v>565893.51</v>
          </cell>
          <cell r="F91">
            <v>565893.51</v>
          </cell>
          <cell r="G91">
            <v>752204.7</v>
          </cell>
          <cell r="H91">
            <v>752204.7</v>
          </cell>
        </row>
        <row r="92">
          <cell r="A92">
            <v>89</v>
          </cell>
          <cell r="B92" t="str">
            <v>110</v>
          </cell>
          <cell r="C92" t="str">
            <v>Energy Charges</v>
          </cell>
          <cell r="E92">
            <v>0</v>
          </cell>
          <cell r="F92">
            <v>0</v>
          </cell>
          <cell r="G92">
            <v>0</v>
          </cell>
          <cell r="H92">
            <v>0</v>
          </cell>
        </row>
        <row r="93">
          <cell r="A93">
            <v>90</v>
          </cell>
          <cell r="B93" t="str">
            <v>121</v>
          </cell>
          <cell r="C93" t="str">
            <v>AC Connection Charges</v>
          </cell>
          <cell r="E93">
            <v>-477496.44</v>
          </cell>
          <cell r="F93">
            <v>-477496.44</v>
          </cell>
          <cell r="G93">
            <v>-392897.3</v>
          </cell>
          <cell r="H93">
            <v>-392897.3</v>
          </cell>
        </row>
        <row r="94">
          <cell r="A94">
            <v>91</v>
          </cell>
          <cell r="B94" t="str">
            <v>122</v>
          </cell>
          <cell r="C94" t="str">
            <v>HVDC Charges</v>
          </cell>
          <cell r="E94">
            <v>-4053006.09</v>
          </cell>
          <cell r="F94">
            <v>-4053006.09</v>
          </cell>
          <cell r="G94">
            <v>-3875307</v>
          </cell>
          <cell r="H94">
            <v>-3875307</v>
          </cell>
        </row>
        <row r="95">
          <cell r="A95">
            <v>92</v>
          </cell>
          <cell r="B95" t="str">
            <v>128</v>
          </cell>
          <cell r="C95" t="str">
            <v>Rental Rebates</v>
          </cell>
          <cell r="E95">
            <v>-991.52</v>
          </cell>
          <cell r="F95">
            <v>-991.52</v>
          </cell>
          <cell r="G95">
            <v>418.82</v>
          </cell>
          <cell r="H95">
            <v>418.82</v>
          </cell>
        </row>
        <row r="96">
          <cell r="A96">
            <v>93</v>
          </cell>
          <cell r="B96" t="str">
            <v>129</v>
          </cell>
          <cell r="C96" t="str">
            <v>Anciliary Services Costs</v>
          </cell>
          <cell r="E96">
            <v>0</v>
          </cell>
          <cell r="F96">
            <v>0</v>
          </cell>
          <cell r="G96">
            <v>-29339.95</v>
          </cell>
          <cell r="H96">
            <v>-29339.95</v>
          </cell>
        </row>
        <row r="97">
          <cell r="A97">
            <v>94</v>
          </cell>
          <cell r="B97" t="str">
            <v>12A</v>
          </cell>
          <cell r="C97" t="str">
            <v>Rental Rebates DC</v>
          </cell>
          <cell r="E97">
            <v>3426641.01</v>
          </cell>
          <cell r="F97">
            <v>3426641.01</v>
          </cell>
          <cell r="G97">
            <v>103119.62</v>
          </cell>
          <cell r="H97">
            <v>103119.62</v>
          </cell>
        </row>
        <row r="98">
          <cell r="A98">
            <v>95</v>
          </cell>
          <cell r="B98" t="str">
            <v>12C</v>
          </cell>
          <cell r="C98" t="str">
            <v>Transmission EVA Credits</v>
          </cell>
          <cell r="E98">
            <v>0</v>
          </cell>
          <cell r="F98">
            <v>0</v>
          </cell>
          <cell r="G98">
            <v>425493.44</v>
          </cell>
          <cell r="H98">
            <v>425493.44</v>
          </cell>
        </row>
        <row r="99">
          <cell r="A99">
            <v>96</v>
          </cell>
          <cell r="B99" t="str">
            <v>130</v>
          </cell>
          <cell r="C99" t="str">
            <v>Energy Transmission Costs</v>
          </cell>
          <cell r="E99">
            <v>0</v>
          </cell>
          <cell r="F99">
            <v>0</v>
          </cell>
          <cell r="G99">
            <v>-208358.71</v>
          </cell>
          <cell r="H99">
            <v>-208358.71</v>
          </cell>
        </row>
        <row r="100">
          <cell r="A100">
            <v>97</v>
          </cell>
          <cell r="C100" t="str">
            <v>Ancillary Revenues (Transpower)</v>
          </cell>
          <cell r="E100">
            <v>565.89351</v>
          </cell>
          <cell r="F100">
            <v>565.89351</v>
          </cell>
          <cell r="G100">
            <v>722.86475</v>
          </cell>
          <cell r="H100">
            <v>722.86475</v>
          </cell>
        </row>
        <row r="101">
          <cell r="A101">
            <v>98</v>
          </cell>
          <cell r="C101" t="str">
            <v>HVDC &amp; AC Charges</v>
          </cell>
          <cell r="E101">
            <v>-4530.502530000001</v>
          </cell>
          <cell r="F101">
            <v>-4530.502530000001</v>
          </cell>
          <cell r="G101">
            <v>-4268.204299999999</v>
          </cell>
          <cell r="H101">
            <v>-4268.204299999999</v>
          </cell>
        </row>
        <row r="102">
          <cell r="A102">
            <v>99</v>
          </cell>
          <cell r="C102" t="str">
            <v>Constraint Rental Rebates</v>
          </cell>
          <cell r="E102">
            <v>3425.64949</v>
          </cell>
          <cell r="F102">
            <v>3425.64949</v>
          </cell>
          <cell r="G102">
            <v>320.67317</v>
          </cell>
          <cell r="H102">
            <v>320.67317</v>
          </cell>
        </row>
        <row r="103">
          <cell r="A103">
            <v>100</v>
          </cell>
          <cell r="E103">
            <v>0</v>
          </cell>
          <cell r="F103">
            <v>0</v>
          </cell>
          <cell r="G103">
            <v>0</v>
          </cell>
          <cell r="H103">
            <v>0</v>
          </cell>
        </row>
        <row r="104">
          <cell r="A104">
            <v>101</v>
          </cell>
          <cell r="B104" t="str">
            <v>051</v>
          </cell>
          <cell r="C104" t="str">
            <v>Lease/Rental Income</v>
          </cell>
          <cell r="E104">
            <v>0</v>
          </cell>
          <cell r="F104">
            <v>0</v>
          </cell>
          <cell r="G104">
            <v>0</v>
          </cell>
          <cell r="H104">
            <v>0</v>
          </cell>
        </row>
        <row r="105">
          <cell r="A105">
            <v>102</v>
          </cell>
          <cell r="B105" t="str">
            <v>054</v>
          </cell>
          <cell r="C105" t="str">
            <v>Gain on Sale of Fixed Assets</v>
          </cell>
          <cell r="E105">
            <v>0</v>
          </cell>
          <cell r="F105">
            <v>0</v>
          </cell>
          <cell r="G105">
            <v>2828.41</v>
          </cell>
          <cell r="H105">
            <v>2828.41</v>
          </cell>
        </row>
        <row r="106">
          <cell r="A106">
            <v>103</v>
          </cell>
          <cell r="B106" t="str">
            <v>055</v>
          </cell>
          <cell r="C106" t="str">
            <v>Miscellaneous Income</v>
          </cell>
          <cell r="E106">
            <v>295467.77</v>
          </cell>
          <cell r="F106">
            <v>295467.77</v>
          </cell>
          <cell r="G106">
            <v>172980.18</v>
          </cell>
          <cell r="H106">
            <v>172980.18</v>
          </cell>
        </row>
        <row r="107">
          <cell r="A107">
            <v>104</v>
          </cell>
          <cell r="B107" t="str">
            <v>058</v>
          </cell>
          <cell r="C107" t="str">
            <v>Field Service Revenue</v>
          </cell>
          <cell r="E107">
            <v>178452.65</v>
          </cell>
          <cell r="F107">
            <v>178452.65</v>
          </cell>
          <cell r="G107">
            <v>81616.96</v>
          </cell>
          <cell r="H107">
            <v>81616.96</v>
          </cell>
        </row>
        <row r="108">
          <cell r="A108">
            <v>105</v>
          </cell>
          <cell r="C108" t="str">
            <v>Miscellaneous Fees</v>
          </cell>
          <cell r="E108">
            <v>473.92042000000004</v>
          </cell>
          <cell r="F108">
            <v>473.92042000000004</v>
          </cell>
          <cell r="G108">
            <v>257.42555</v>
          </cell>
          <cell r="H108">
            <v>257.42555</v>
          </cell>
        </row>
        <row r="109">
          <cell r="A109">
            <v>106</v>
          </cell>
          <cell r="E109">
            <v>0</v>
          </cell>
          <cell r="F109">
            <v>0</v>
          </cell>
          <cell r="G109">
            <v>0</v>
          </cell>
          <cell r="H109">
            <v>0</v>
          </cell>
        </row>
        <row r="110">
          <cell r="A110">
            <v>107</v>
          </cell>
          <cell r="E110">
            <v>0</v>
          </cell>
          <cell r="F110">
            <v>0</v>
          </cell>
          <cell r="G110">
            <v>0</v>
          </cell>
          <cell r="H110">
            <v>0</v>
          </cell>
        </row>
        <row r="111">
          <cell r="A111">
            <v>108</v>
          </cell>
          <cell r="E111">
            <v>0</v>
          </cell>
          <cell r="F111">
            <v>0</v>
          </cell>
          <cell r="G111">
            <v>0</v>
          </cell>
          <cell r="H111">
            <v>0</v>
          </cell>
        </row>
      </sheetData>
      <sheetData sheetId="4">
        <row r="4">
          <cell r="A4">
            <v>1</v>
          </cell>
        </row>
        <row r="5">
          <cell r="A5">
            <v>2</v>
          </cell>
          <cell r="C5" t="str">
            <v>Generation</v>
          </cell>
          <cell r="D5" t="str">
            <v>Volume</v>
          </cell>
          <cell r="E5">
            <v>1038408.030769231</v>
          </cell>
          <cell r="F5">
            <v>1038408.030769231</v>
          </cell>
          <cell r="G5">
            <v>1003359</v>
          </cell>
          <cell r="H5">
            <v>1003359</v>
          </cell>
        </row>
        <row r="6">
          <cell r="A6">
            <v>3</v>
          </cell>
          <cell r="C6" t="str">
            <v>Waitaki Gen</v>
          </cell>
          <cell r="D6" t="str">
            <v>Volume</v>
          </cell>
          <cell r="E6">
            <v>637452.4703296705</v>
          </cell>
          <cell r="F6">
            <v>637452.4703296705</v>
          </cell>
          <cell r="G6">
            <v>610311</v>
          </cell>
          <cell r="H6">
            <v>610311</v>
          </cell>
        </row>
        <row r="7">
          <cell r="A7">
            <v>4</v>
          </cell>
          <cell r="C7" t="str">
            <v>Man Gen Comalco - off market</v>
          </cell>
          <cell r="D7" t="str">
            <v>Volume</v>
          </cell>
          <cell r="E7">
            <v>394588.4175824176</v>
          </cell>
          <cell r="F7">
            <v>394588.4175824176</v>
          </cell>
          <cell r="G7">
            <v>393048</v>
          </cell>
          <cell r="H7">
            <v>393048</v>
          </cell>
        </row>
        <row r="8">
          <cell r="A8">
            <v>5</v>
          </cell>
          <cell r="C8" t="str">
            <v>Te Apiti Wind Generation</v>
          </cell>
          <cell r="D8" t="str">
            <v>Volume</v>
          </cell>
          <cell r="E8">
            <v>6367.14285714298</v>
          </cell>
          <cell r="F8">
            <v>6367.14285714298</v>
          </cell>
          <cell r="G8">
            <v>0</v>
          </cell>
          <cell r="H8">
            <v>0</v>
          </cell>
        </row>
        <row r="9">
          <cell r="A9">
            <v>6</v>
          </cell>
          <cell r="E9">
            <v>0</v>
          </cell>
          <cell r="F9">
            <v>0</v>
          </cell>
          <cell r="G9">
            <v>0</v>
          </cell>
          <cell r="H9">
            <v>0</v>
          </cell>
        </row>
        <row r="10">
          <cell r="A10">
            <v>7</v>
          </cell>
          <cell r="C10" t="str">
            <v>Comalco Supplementary Fixed Price Vol</v>
          </cell>
          <cell r="D10" t="str">
            <v>Volume</v>
          </cell>
          <cell r="E10">
            <v>27156</v>
          </cell>
          <cell r="F10">
            <v>27156</v>
          </cell>
          <cell r="G10">
            <v>13838</v>
          </cell>
          <cell r="H10">
            <v>13838</v>
          </cell>
        </row>
        <row r="11">
          <cell r="A11">
            <v>8</v>
          </cell>
          <cell r="C11" t="str">
            <v>Comalco Volume at fixed price</v>
          </cell>
          <cell r="D11" t="str">
            <v>Volume</v>
          </cell>
          <cell r="E11">
            <v>404364.015714286</v>
          </cell>
          <cell r="F11">
            <v>404364.015714286</v>
          </cell>
          <cell r="G11">
            <v>404550</v>
          </cell>
          <cell r="H11">
            <v>404550</v>
          </cell>
        </row>
        <row r="12">
          <cell r="A12">
            <v>9</v>
          </cell>
          <cell r="C12" t="str">
            <v>Comalco Supplementary Spot Vol</v>
          </cell>
          <cell r="D12" t="str">
            <v>Volume</v>
          </cell>
          <cell r="E12">
            <v>11160</v>
          </cell>
          <cell r="F12">
            <v>11160</v>
          </cell>
          <cell r="G12">
            <v>0</v>
          </cell>
          <cell r="H12">
            <v>0</v>
          </cell>
        </row>
        <row r="13">
          <cell r="A13">
            <v>10</v>
          </cell>
          <cell r="C13" t="str">
            <v>Comalco Volume at fixed price</v>
          </cell>
          <cell r="D13" t="str">
            <v>Volume</v>
          </cell>
          <cell r="E13">
            <v>404364.015714286</v>
          </cell>
          <cell r="F13">
            <v>404364.015714286</v>
          </cell>
          <cell r="G13">
            <v>404550</v>
          </cell>
          <cell r="H13">
            <v>404550</v>
          </cell>
        </row>
        <row r="14">
          <cell r="A14">
            <v>11</v>
          </cell>
        </row>
        <row r="15">
          <cell r="A15">
            <v>12</v>
          </cell>
          <cell r="C15" t="str">
            <v>Comalco Purchases Fixed Price Contracts</v>
          </cell>
          <cell r="D15" t="str">
            <v>Volume</v>
          </cell>
          <cell r="E15">
            <v>-431520.015714286</v>
          </cell>
          <cell r="F15">
            <v>-431520.015714286</v>
          </cell>
          <cell r="G15">
            <v>-453840</v>
          </cell>
          <cell r="H15">
            <v>-453840</v>
          </cell>
        </row>
        <row r="16">
          <cell r="A16">
            <v>13</v>
          </cell>
          <cell r="C16" t="str">
            <v>Comalco Purchases Supplementary Spot Volume</v>
          </cell>
          <cell r="D16" t="str">
            <v>Volume</v>
          </cell>
          <cell r="E16">
            <v>-11160</v>
          </cell>
          <cell r="F16">
            <v>-11160</v>
          </cell>
          <cell r="G16">
            <v>0</v>
          </cell>
          <cell r="H16">
            <v>0</v>
          </cell>
        </row>
        <row r="17">
          <cell r="A17">
            <v>14</v>
          </cell>
          <cell r="E17">
            <v>0</v>
          </cell>
          <cell r="F17">
            <v>0</v>
          </cell>
          <cell r="G17">
            <v>0</v>
          </cell>
          <cell r="H17">
            <v>0</v>
          </cell>
        </row>
        <row r="18">
          <cell r="A18">
            <v>15</v>
          </cell>
          <cell r="C18" t="str">
            <v>Retail Contract Purchase Volume</v>
          </cell>
          <cell r="D18" t="str">
            <v>Volume</v>
          </cell>
          <cell r="E18">
            <v>-503973.78</v>
          </cell>
          <cell r="F18">
            <v>-503973.78</v>
          </cell>
          <cell r="G18">
            <v>463685.9179047445</v>
          </cell>
          <cell r="H18">
            <v>463685.9179047445</v>
          </cell>
        </row>
        <row r="19">
          <cell r="A19">
            <v>16</v>
          </cell>
          <cell r="C19" t="str">
            <v>Retail Spot Purchase Volume</v>
          </cell>
          <cell r="D19" t="str">
            <v>Volume</v>
          </cell>
          <cell r="E19">
            <v>-100608.51714285718</v>
          </cell>
          <cell r="F19">
            <v>-100608.51714285718</v>
          </cell>
          <cell r="G19">
            <v>109604</v>
          </cell>
          <cell r="H19">
            <v>109604</v>
          </cell>
        </row>
        <row r="20">
          <cell r="A20">
            <v>17</v>
          </cell>
          <cell r="E20">
            <v>0</v>
          </cell>
          <cell r="F20">
            <v>0</v>
          </cell>
          <cell r="G20">
            <v>0</v>
          </cell>
          <cell r="H20">
            <v>0</v>
          </cell>
        </row>
        <row r="21">
          <cell r="A21">
            <v>18</v>
          </cell>
          <cell r="C21" t="str">
            <v>Retail Hedges</v>
          </cell>
          <cell r="D21" t="str">
            <v>Volume</v>
          </cell>
          <cell r="E21">
            <v>40511.962857142855</v>
          </cell>
          <cell r="F21">
            <v>40511.962857142855</v>
          </cell>
          <cell r="G21">
            <v>0</v>
          </cell>
          <cell r="H21">
            <v>0</v>
          </cell>
        </row>
        <row r="22">
          <cell r="A22">
            <v>19</v>
          </cell>
          <cell r="C22" t="str">
            <v>Wholesale Hedges Sell</v>
          </cell>
          <cell r="D22" t="str">
            <v>Volume</v>
          </cell>
          <cell r="E22">
            <v>104311.75571428573</v>
          </cell>
          <cell r="F22">
            <v>104311.75571428573</v>
          </cell>
          <cell r="G22">
            <v>154206.83285714284</v>
          </cell>
          <cell r="H22">
            <v>154206.83285714284</v>
          </cell>
        </row>
        <row r="23">
          <cell r="A23">
            <v>20</v>
          </cell>
          <cell r="C23" t="str">
            <v>Wholesale Hedges Buy</v>
          </cell>
          <cell r="D23" t="str">
            <v>Volume</v>
          </cell>
          <cell r="E23">
            <v>0</v>
          </cell>
          <cell r="F23">
            <v>0</v>
          </cell>
          <cell r="G23">
            <v>0</v>
          </cell>
          <cell r="H23">
            <v>0</v>
          </cell>
        </row>
        <row r="24">
          <cell r="A24">
            <v>21</v>
          </cell>
          <cell r="E24">
            <v>0</v>
          </cell>
          <cell r="F24">
            <v>0</v>
          </cell>
          <cell r="G24">
            <v>0</v>
          </cell>
          <cell r="H24">
            <v>0</v>
          </cell>
        </row>
        <row r="25">
          <cell r="A25">
            <v>22</v>
          </cell>
          <cell r="C25" t="str">
            <v>RES / SME Sales Volume</v>
          </cell>
          <cell r="D25" t="str">
            <v>Volume</v>
          </cell>
          <cell r="E25">
            <v>275009.61142857146</v>
          </cell>
          <cell r="F25">
            <v>275009.61142857146</v>
          </cell>
          <cell r="G25">
            <v>247249</v>
          </cell>
          <cell r="H25">
            <v>247249</v>
          </cell>
        </row>
        <row r="26">
          <cell r="A26">
            <v>23</v>
          </cell>
          <cell r="C26" t="str">
            <v>Contracted TOU Sales Vol</v>
          </cell>
          <cell r="D26" t="str">
            <v>Volume</v>
          </cell>
          <cell r="E26">
            <v>161668.49714285714</v>
          </cell>
          <cell r="F26">
            <v>161668.49714285714</v>
          </cell>
          <cell r="G26">
            <v>188534.4920524216</v>
          </cell>
          <cell r="H26">
            <v>188534.4920524216</v>
          </cell>
        </row>
        <row r="27">
          <cell r="A27">
            <v>24</v>
          </cell>
          <cell r="C27" t="str">
            <v>Nominated Volume TOU Sales Vol</v>
          </cell>
          <cell r="D27" t="str">
            <v>Volume</v>
          </cell>
          <cell r="E27">
            <v>42433.70285714289</v>
          </cell>
          <cell r="F27">
            <v>42433.70285714289</v>
          </cell>
          <cell r="G27">
            <v>0</v>
          </cell>
          <cell r="H27">
            <v>0</v>
          </cell>
        </row>
        <row r="28">
          <cell r="A28">
            <v>25</v>
          </cell>
          <cell r="C28" t="str">
            <v>TOU Spot volumes</v>
          </cell>
          <cell r="D28" t="str">
            <v>Volume</v>
          </cell>
          <cell r="E28">
            <v>99421.13285714282</v>
          </cell>
          <cell r="F28">
            <v>99421.13285714282</v>
          </cell>
          <cell r="G28">
            <v>109604</v>
          </cell>
          <cell r="H28">
            <v>109604</v>
          </cell>
        </row>
        <row r="29">
          <cell r="A29">
            <v>26</v>
          </cell>
          <cell r="E29">
            <v>0</v>
          </cell>
          <cell r="F29">
            <v>0</v>
          </cell>
          <cell r="G29">
            <v>0</v>
          </cell>
          <cell r="H29">
            <v>0</v>
          </cell>
        </row>
        <row r="30">
          <cell r="A30">
            <v>27</v>
          </cell>
          <cell r="C30" t="str">
            <v>total spot vols</v>
          </cell>
          <cell r="E30">
            <v>99421.13285714282</v>
          </cell>
          <cell r="F30">
            <v>99421.13285714282</v>
          </cell>
          <cell r="G30">
            <v>109604</v>
          </cell>
          <cell r="H30">
            <v>109604</v>
          </cell>
        </row>
        <row r="31">
          <cell r="A31">
            <v>28</v>
          </cell>
          <cell r="C31" t="str">
            <v>Total EGR Purchases for month</v>
          </cell>
          <cell r="E31">
            <v>-1047262.3128571432</v>
          </cell>
          <cell r="F31">
            <v>-1047262.3128571432</v>
          </cell>
          <cell r="G31">
            <v>119449.9179047445</v>
          </cell>
          <cell r="H31">
            <v>119449.9179047445</v>
          </cell>
        </row>
        <row r="32">
          <cell r="A32">
            <v>29</v>
          </cell>
          <cell r="E32">
            <v>0</v>
          </cell>
          <cell r="F32">
            <v>0</v>
          </cell>
          <cell r="G32">
            <v>0</v>
          </cell>
          <cell r="H32">
            <v>0</v>
          </cell>
        </row>
        <row r="33">
          <cell r="A33">
            <v>30</v>
          </cell>
          <cell r="E33">
            <v>0</v>
          </cell>
          <cell r="F33">
            <v>0</v>
          </cell>
          <cell r="G33">
            <v>0</v>
          </cell>
          <cell r="H33">
            <v>0</v>
          </cell>
        </row>
        <row r="34">
          <cell r="A34">
            <v>31</v>
          </cell>
          <cell r="C34" t="str">
            <v>Spot Purchases</v>
          </cell>
          <cell r="E34">
            <v>-111768.51714285718</v>
          </cell>
          <cell r="F34">
            <v>-111768.51714285718</v>
          </cell>
          <cell r="G34">
            <v>109604</v>
          </cell>
          <cell r="H34">
            <v>109604</v>
          </cell>
        </row>
        <row r="35">
          <cell r="A35">
            <v>32</v>
          </cell>
          <cell r="E35">
            <v>0</v>
          </cell>
          <cell r="F35">
            <v>0</v>
          </cell>
          <cell r="G35">
            <v>0</v>
          </cell>
          <cell r="H35">
            <v>0</v>
          </cell>
        </row>
        <row r="36">
          <cell r="A36">
            <v>33</v>
          </cell>
          <cell r="E36">
            <v>0</v>
          </cell>
          <cell r="F36">
            <v>0</v>
          </cell>
          <cell r="G36">
            <v>0</v>
          </cell>
          <cell r="H36">
            <v>0</v>
          </cell>
        </row>
        <row r="37">
          <cell r="A37">
            <v>34</v>
          </cell>
          <cell r="C37" t="str">
            <v>total non-spotEnergy purchases</v>
          </cell>
          <cell r="E37">
            <v>-935493.795714286</v>
          </cell>
          <cell r="F37">
            <v>-935493.795714286</v>
          </cell>
          <cell r="G37">
            <v>9845.917904744507</v>
          </cell>
          <cell r="H37">
            <v>9845.917904744507</v>
          </cell>
        </row>
        <row r="38">
          <cell r="A38">
            <v>35</v>
          </cell>
          <cell r="E38">
            <v>0</v>
          </cell>
          <cell r="F38">
            <v>0</v>
          </cell>
          <cell r="G38">
            <v>0</v>
          </cell>
          <cell r="H38">
            <v>0</v>
          </cell>
        </row>
        <row r="39">
          <cell r="A39">
            <v>36</v>
          </cell>
          <cell r="C39" t="str">
            <v>Sales from Waitaki</v>
          </cell>
          <cell r="D39" t="str">
            <v>Revenue</v>
          </cell>
          <cell r="E39">
            <v>42236.372802918326</v>
          </cell>
          <cell r="F39">
            <v>42236.372802918326</v>
          </cell>
          <cell r="G39">
            <v>46262</v>
          </cell>
          <cell r="H39">
            <v>46262</v>
          </cell>
        </row>
        <row r="40">
          <cell r="A40">
            <v>37</v>
          </cell>
          <cell r="C40" t="str">
            <v>Te Apiti Wind sales</v>
          </cell>
          <cell r="D40" t="str">
            <v>Revenue</v>
          </cell>
          <cell r="E40">
            <v>421.8746211221831</v>
          </cell>
          <cell r="F40">
            <v>421.8746211221831</v>
          </cell>
          <cell r="G40">
            <v>0</v>
          </cell>
          <cell r="H40">
            <v>0</v>
          </cell>
        </row>
        <row r="41">
          <cell r="A41">
            <v>38</v>
          </cell>
          <cell r="C41" t="str">
            <v>Sales from Manapouri</v>
          </cell>
          <cell r="D41" t="str">
            <v>Revenue</v>
          </cell>
          <cell r="E41">
            <v>26144.66848031113</v>
          </cell>
          <cell r="F41">
            <v>26144.66848031113</v>
          </cell>
          <cell r="G41">
            <v>29793</v>
          </cell>
          <cell r="H41">
            <v>29793</v>
          </cell>
        </row>
        <row r="42">
          <cell r="A42">
            <v>39</v>
          </cell>
          <cell r="E42">
            <v>0</v>
          </cell>
          <cell r="F42">
            <v>0</v>
          </cell>
          <cell r="G42">
            <v>0</v>
          </cell>
          <cell r="H42">
            <v>0</v>
          </cell>
        </row>
        <row r="43">
          <cell r="A43">
            <v>40</v>
          </cell>
          <cell r="C43" t="str">
            <v>Comalco</v>
          </cell>
          <cell r="D43" t="str">
            <v>Comalco Supp Fixed Price</v>
          </cell>
          <cell r="E43">
            <v>1771.38588</v>
          </cell>
          <cell r="F43">
            <v>1771.38588</v>
          </cell>
          <cell r="G43">
            <v>0</v>
          </cell>
          <cell r="H43">
            <v>0</v>
          </cell>
        </row>
        <row r="44">
          <cell r="A44">
            <v>41</v>
          </cell>
          <cell r="D44" t="str">
            <v>Comalco Supplementary Spot</v>
          </cell>
          <cell r="E44">
            <v>855.5116170980374</v>
          </cell>
          <cell r="F44">
            <v>855.5116170980374</v>
          </cell>
          <cell r="G44">
            <v>1013</v>
          </cell>
          <cell r="H44">
            <v>1013</v>
          </cell>
        </row>
        <row r="45">
          <cell r="A45">
            <v>42</v>
          </cell>
          <cell r="D45" t="str">
            <v>Comalco fixed price</v>
          </cell>
          <cell r="E45">
            <v>18432.134339999997</v>
          </cell>
          <cell r="F45">
            <v>18432.134339999997</v>
          </cell>
          <cell r="G45">
            <v>15979</v>
          </cell>
          <cell r="H45">
            <v>15979</v>
          </cell>
        </row>
        <row r="46">
          <cell r="A46">
            <v>43</v>
          </cell>
          <cell r="C46" t="str">
            <v>Comalco Volume at fixed price</v>
          </cell>
          <cell r="E46">
            <v>20203.52022</v>
          </cell>
          <cell r="F46">
            <v>20203.52022</v>
          </cell>
          <cell r="G46">
            <v>15979</v>
          </cell>
          <cell r="H46">
            <v>15979</v>
          </cell>
        </row>
        <row r="47">
          <cell r="A47">
            <v>44</v>
          </cell>
          <cell r="D47" t="str">
            <v>Comalco Purchases Fixed Price Contracts</v>
          </cell>
          <cell r="E47">
            <v>-30072.53046312085</v>
          </cell>
          <cell r="F47">
            <v>-30072.53046312085</v>
          </cell>
          <cell r="G47">
            <v>-32681.9412</v>
          </cell>
          <cell r="H47">
            <v>-32681.9412</v>
          </cell>
        </row>
        <row r="48">
          <cell r="A48">
            <v>45</v>
          </cell>
          <cell r="D48" t="str">
            <v>Comalco Purchases Supplementary Spot</v>
          </cell>
          <cell r="E48">
            <v>-777.7378284826528</v>
          </cell>
          <cell r="F48">
            <v>-777.7378284826528</v>
          </cell>
          <cell r="G48">
            <v>-5055.058799999999</v>
          </cell>
          <cell r="H48">
            <v>-5055.058799999999</v>
          </cell>
        </row>
        <row r="49">
          <cell r="A49">
            <v>46</v>
          </cell>
          <cell r="E49">
            <v>-30850.2682916035</v>
          </cell>
          <cell r="F49">
            <v>-30850.2682916035</v>
          </cell>
          <cell r="G49">
            <v>-37737</v>
          </cell>
          <cell r="H49">
            <v>-37737</v>
          </cell>
        </row>
        <row r="50">
          <cell r="A50">
            <v>47</v>
          </cell>
          <cell r="C50" t="str">
            <v>Direct Supply</v>
          </cell>
          <cell r="D50" t="str">
            <v>RES /SME</v>
          </cell>
          <cell r="E50">
            <v>21733.436157142867</v>
          </cell>
          <cell r="F50">
            <v>21733.436157142867</v>
          </cell>
          <cell r="G50">
            <v>17993</v>
          </cell>
          <cell r="H50">
            <v>17993</v>
          </cell>
        </row>
        <row r="51">
          <cell r="A51">
            <v>48</v>
          </cell>
          <cell r="D51" t="str">
            <v>Contracted TOU</v>
          </cell>
          <cell r="E51">
            <v>11624.177815714289</v>
          </cell>
          <cell r="F51">
            <v>11624.177815714289</v>
          </cell>
          <cell r="G51">
            <v>12071</v>
          </cell>
          <cell r="H51">
            <v>12071</v>
          </cell>
        </row>
        <row r="52">
          <cell r="A52">
            <v>49</v>
          </cell>
          <cell r="D52" t="str">
            <v>Nom Vol TOU</v>
          </cell>
          <cell r="E52">
            <v>3508.455475714288</v>
          </cell>
          <cell r="F52">
            <v>3508.455475714288</v>
          </cell>
          <cell r="G52">
            <v>30064</v>
          </cell>
          <cell r="H52">
            <v>30064</v>
          </cell>
        </row>
        <row r="53">
          <cell r="A53">
            <v>50</v>
          </cell>
        </row>
        <row r="54">
          <cell r="A54">
            <v>51</v>
          </cell>
        </row>
        <row r="55">
          <cell r="A55">
            <v>52</v>
          </cell>
          <cell r="D55" t="str">
            <v>Discounts &amp; Doubtful debts</v>
          </cell>
          <cell r="E55">
            <v>-3471.2785157142853</v>
          </cell>
          <cell r="F55">
            <v>-3471.2785157142853</v>
          </cell>
          <cell r="G55">
            <v>-2432</v>
          </cell>
          <cell r="H55">
            <v>-2432</v>
          </cell>
        </row>
        <row r="56">
          <cell r="A56">
            <v>53</v>
          </cell>
        </row>
        <row r="57">
          <cell r="A57">
            <v>54</v>
          </cell>
        </row>
        <row r="58">
          <cell r="A58">
            <v>55</v>
          </cell>
          <cell r="D58" t="str">
            <v>TOU Spot</v>
          </cell>
          <cell r="E58">
            <v>7568.533006145058</v>
          </cell>
          <cell r="F58">
            <v>7568.533006145058</v>
          </cell>
          <cell r="G58">
            <v>8002</v>
          </cell>
          <cell r="H58">
            <v>8002</v>
          </cell>
        </row>
        <row r="59">
          <cell r="A59">
            <v>56</v>
          </cell>
          <cell r="D59" t="str">
            <v>Spot purchase Costs</v>
          </cell>
          <cell r="E59">
            <v>-7654.167022725275</v>
          </cell>
          <cell r="F59">
            <v>-7654.167022725275</v>
          </cell>
          <cell r="G59">
            <v>8002</v>
          </cell>
          <cell r="H59">
            <v>8002</v>
          </cell>
        </row>
        <row r="60">
          <cell r="A60">
            <v>57</v>
          </cell>
          <cell r="D60" t="str">
            <v>Total  purchase costs</v>
          </cell>
          <cell r="E60">
            <v>-75630.04166901887</v>
          </cell>
          <cell r="F60">
            <v>-75630.04166901887</v>
          </cell>
          <cell r="G60">
            <v>0</v>
          </cell>
          <cell r="H60">
            <v>0</v>
          </cell>
        </row>
        <row r="61">
          <cell r="A61">
            <v>58</v>
          </cell>
          <cell r="F61">
            <v>0</v>
          </cell>
          <cell r="G61">
            <v>0</v>
          </cell>
          <cell r="H61">
            <v>0</v>
          </cell>
        </row>
        <row r="62">
          <cell r="A62">
            <v>59</v>
          </cell>
          <cell r="F62">
            <v>0</v>
          </cell>
          <cell r="G62">
            <v>0</v>
          </cell>
          <cell r="H62">
            <v>0</v>
          </cell>
        </row>
        <row r="63">
          <cell r="A63">
            <v>60</v>
          </cell>
          <cell r="D63" t="str">
            <v>total non spot purchase costs</v>
          </cell>
          <cell r="E63">
            <v>-37125.6063546901</v>
          </cell>
          <cell r="F63">
            <v>-37125.6063546901</v>
          </cell>
          <cell r="G63">
            <v>-24021.414</v>
          </cell>
          <cell r="H63">
            <v>-24021.414</v>
          </cell>
        </row>
        <row r="64">
          <cell r="A64">
            <v>61</v>
          </cell>
          <cell r="C64" t="str">
            <v>Retail Hedges Sell</v>
          </cell>
          <cell r="D64" t="str">
            <v>Revenue - at fixed</v>
          </cell>
          <cell r="E64">
            <v>2794.499834285714</v>
          </cell>
          <cell r="F64">
            <v>2794.499834285714</v>
          </cell>
          <cell r="G64">
            <v>6869</v>
          </cell>
          <cell r="H64">
            <v>6869</v>
          </cell>
        </row>
        <row r="65">
          <cell r="A65">
            <v>62</v>
          </cell>
          <cell r="D65" t="str">
            <v>Cost - at spot</v>
          </cell>
          <cell r="E65">
            <v>-2817.717030426374</v>
          </cell>
          <cell r="F65">
            <v>-2817.717030426374</v>
          </cell>
          <cell r="G65">
            <v>-12515</v>
          </cell>
          <cell r="H65">
            <v>-12515</v>
          </cell>
        </row>
        <row r="66">
          <cell r="A66">
            <v>63</v>
          </cell>
          <cell r="D66" t="str">
            <v>Total non spot purchase costs incl comalco</v>
          </cell>
          <cell r="E66">
            <v>-67198.13681781094</v>
          </cell>
          <cell r="F66">
            <v>-67198.13681781094</v>
          </cell>
          <cell r="G66">
            <v>0</v>
          </cell>
          <cell r="H66">
            <v>0</v>
          </cell>
        </row>
        <row r="67">
          <cell r="A67">
            <v>64</v>
          </cell>
          <cell r="C67" t="str">
            <v>Wholesale Hedges Sell</v>
          </cell>
          <cell r="D67" t="str">
            <v>Revenue - at fixed</v>
          </cell>
          <cell r="E67">
            <v>4361.35028285714</v>
          </cell>
          <cell r="F67">
            <v>4361.35028285714</v>
          </cell>
          <cell r="G67">
            <v>0</v>
          </cell>
          <cell r="H67">
            <v>0</v>
          </cell>
        </row>
        <row r="68">
          <cell r="A68">
            <v>65</v>
          </cell>
          <cell r="D68" t="str">
            <v>Cost - at spot</v>
          </cell>
          <cell r="E68">
            <v>-6956.350434509892</v>
          </cell>
          <cell r="F68">
            <v>-6956.350434509892</v>
          </cell>
          <cell r="G68">
            <v>0</v>
          </cell>
          <cell r="H68">
            <v>0</v>
          </cell>
        </row>
        <row r="69">
          <cell r="A69">
            <v>66</v>
          </cell>
          <cell r="E69">
            <v>0</v>
          </cell>
          <cell r="F69">
            <v>0</v>
          </cell>
          <cell r="G69">
            <v>0</v>
          </cell>
          <cell r="H69">
            <v>0</v>
          </cell>
        </row>
        <row r="70">
          <cell r="A70">
            <v>67</v>
          </cell>
          <cell r="C70" t="str">
            <v>Wholesale Hedges Buy</v>
          </cell>
          <cell r="D70" t="str">
            <v>Cost - at fixed</v>
          </cell>
          <cell r="E70">
            <v>0</v>
          </cell>
          <cell r="F70">
            <v>0</v>
          </cell>
          <cell r="G70">
            <v>0</v>
          </cell>
          <cell r="H70">
            <v>0</v>
          </cell>
        </row>
        <row r="71">
          <cell r="A71">
            <v>68</v>
          </cell>
          <cell r="D71" t="str">
            <v>Revenue - at spot</v>
          </cell>
          <cell r="E71">
            <v>0</v>
          </cell>
          <cell r="F71">
            <v>0</v>
          </cell>
          <cell r="G71">
            <v>0</v>
          </cell>
          <cell r="H71">
            <v>0</v>
          </cell>
        </row>
        <row r="72">
          <cell r="A72">
            <v>69</v>
          </cell>
          <cell r="C72" t="str">
            <v>RISK ADJUSTMENT TO 25th %ile</v>
          </cell>
          <cell r="E72">
            <v>-3166</v>
          </cell>
          <cell r="F72">
            <v>-3166</v>
          </cell>
          <cell r="G72">
            <v>0</v>
          </cell>
          <cell r="H72">
            <v>0</v>
          </cell>
        </row>
        <row r="73">
          <cell r="A73">
            <v>70</v>
          </cell>
          <cell r="E73">
            <v>0</v>
          </cell>
          <cell r="F73">
            <v>0</v>
          </cell>
          <cell r="G73">
            <v>0</v>
          </cell>
          <cell r="H73">
            <v>0</v>
          </cell>
        </row>
        <row r="74">
          <cell r="A74">
            <v>71</v>
          </cell>
          <cell r="E74">
            <v>0</v>
          </cell>
          <cell r="F74">
            <v>0</v>
          </cell>
          <cell r="G74">
            <v>0</v>
          </cell>
          <cell r="H74">
            <v>0</v>
          </cell>
        </row>
        <row r="75">
          <cell r="A75">
            <v>72</v>
          </cell>
          <cell r="E75">
            <v>0</v>
          </cell>
          <cell r="F75">
            <v>0</v>
          </cell>
          <cell r="G75">
            <v>0</v>
          </cell>
          <cell r="H75">
            <v>0</v>
          </cell>
        </row>
        <row r="76">
          <cell r="A76">
            <v>73</v>
          </cell>
          <cell r="E76">
            <v>0</v>
          </cell>
          <cell r="F76">
            <v>0</v>
          </cell>
          <cell r="G76">
            <v>0</v>
          </cell>
          <cell r="H76">
            <v>0</v>
          </cell>
        </row>
        <row r="77">
          <cell r="A77">
            <v>74</v>
          </cell>
          <cell r="C77" t="str">
            <v>070</v>
          </cell>
          <cell r="D77" t="str">
            <v>Steam/Hot Water Revenues</v>
          </cell>
          <cell r="E77">
            <v>612911.06</v>
          </cell>
          <cell r="F77">
            <v>612911.06</v>
          </cell>
          <cell r="G77">
            <v>0</v>
          </cell>
          <cell r="H77">
            <v>0</v>
          </cell>
        </row>
        <row r="78">
          <cell r="A78">
            <v>75</v>
          </cell>
          <cell r="C78" t="str">
            <v>071</v>
          </cell>
          <cell r="D78" t="str">
            <v>MSOLN - Electricity Revenue</v>
          </cell>
          <cell r="E78">
            <v>0</v>
          </cell>
          <cell r="F78">
            <v>0</v>
          </cell>
          <cell r="G78">
            <v>0</v>
          </cell>
          <cell r="H78">
            <v>0</v>
          </cell>
        </row>
        <row r="79">
          <cell r="A79">
            <v>76</v>
          </cell>
          <cell r="C79" t="str">
            <v>072</v>
          </cell>
          <cell r="D79" t="str">
            <v>MSOLN - Gas Revenue</v>
          </cell>
          <cell r="E79">
            <v>5866</v>
          </cell>
          <cell r="F79">
            <v>5866</v>
          </cell>
          <cell r="G79">
            <v>0</v>
          </cell>
          <cell r="H79">
            <v>0</v>
          </cell>
        </row>
        <row r="80">
          <cell r="A80">
            <v>77</v>
          </cell>
          <cell r="C80" t="str">
            <v>073</v>
          </cell>
          <cell r="D80" t="str">
            <v>MSOLN- Compressed Air Revenue</v>
          </cell>
          <cell r="E80">
            <v>500</v>
          </cell>
          <cell r="F80">
            <v>500</v>
          </cell>
          <cell r="G80">
            <v>0</v>
          </cell>
          <cell r="H80">
            <v>0</v>
          </cell>
        </row>
        <row r="81">
          <cell r="A81">
            <v>78</v>
          </cell>
          <cell r="C81" t="str">
            <v>075</v>
          </cell>
          <cell r="D81" t="str">
            <v>EPC Revenue</v>
          </cell>
          <cell r="E81">
            <v>30000</v>
          </cell>
          <cell r="F81">
            <v>30000</v>
          </cell>
          <cell r="G81">
            <v>0</v>
          </cell>
          <cell r="H81">
            <v>0</v>
          </cell>
        </row>
        <row r="82">
          <cell r="A82">
            <v>79</v>
          </cell>
          <cell r="C82" t="str">
            <v>076</v>
          </cell>
          <cell r="D82" t="str">
            <v>Facilities management Revenue</v>
          </cell>
          <cell r="E82">
            <v>240</v>
          </cell>
          <cell r="F82">
            <v>240</v>
          </cell>
          <cell r="G82">
            <v>0</v>
          </cell>
          <cell r="H82">
            <v>0</v>
          </cell>
        </row>
        <row r="83">
          <cell r="A83">
            <v>80</v>
          </cell>
          <cell r="C83" t="str">
            <v>077</v>
          </cell>
          <cell r="D83" t="str">
            <v>MSOLN Line Charges</v>
          </cell>
          <cell r="F83">
            <v>0</v>
          </cell>
        </row>
        <row r="84">
          <cell r="A84">
            <v>81</v>
          </cell>
          <cell r="C84" t="str">
            <v>109</v>
          </cell>
          <cell r="D84" t="str">
            <v>Coal Purchases - DEC</v>
          </cell>
          <cell r="E84">
            <v>-206666.66</v>
          </cell>
          <cell r="F84">
            <v>-206666.66</v>
          </cell>
          <cell r="G84">
            <v>0</v>
          </cell>
          <cell r="H84">
            <v>0</v>
          </cell>
        </row>
        <row r="85">
          <cell r="A85">
            <v>82</v>
          </cell>
          <cell r="D85" t="str">
            <v>MSOLN SALES</v>
          </cell>
          <cell r="E85">
            <v>649.51706</v>
          </cell>
          <cell r="F85">
            <v>649.51706</v>
          </cell>
          <cell r="G85">
            <v>0</v>
          </cell>
          <cell r="H85">
            <v>0</v>
          </cell>
        </row>
        <row r="86">
          <cell r="A86">
            <v>83</v>
          </cell>
          <cell r="D86" t="str">
            <v>MSOLN COS</v>
          </cell>
          <cell r="E86">
            <v>-206.66666</v>
          </cell>
          <cell r="F86">
            <v>-206.66666</v>
          </cell>
          <cell r="G86">
            <v>0</v>
          </cell>
          <cell r="H86">
            <v>0</v>
          </cell>
        </row>
        <row r="87">
          <cell r="A87">
            <v>84</v>
          </cell>
          <cell r="C87" t="str">
            <v>11P</v>
          </cell>
          <cell r="D87" t="str">
            <v>Line Revenue</v>
          </cell>
          <cell r="E87">
            <v>22029733.07</v>
          </cell>
          <cell r="F87">
            <v>22029733.07</v>
          </cell>
          <cell r="G87">
            <v>0</v>
          </cell>
          <cell r="H87">
            <v>0</v>
          </cell>
        </row>
        <row r="88">
          <cell r="A88">
            <v>85</v>
          </cell>
          <cell r="C88" t="str">
            <v>11Q</v>
          </cell>
          <cell r="D88" t="str">
            <v>Line Charges</v>
          </cell>
          <cell r="E88">
            <v>-22029733.03</v>
          </cell>
          <cell r="F88">
            <v>-22029733.03</v>
          </cell>
          <cell r="G88">
            <v>0</v>
          </cell>
          <cell r="H88">
            <v>0</v>
          </cell>
        </row>
        <row r="89">
          <cell r="A89">
            <v>86</v>
          </cell>
          <cell r="D89" t="str">
            <v>Line Revenue</v>
          </cell>
          <cell r="E89">
            <v>22029.733070000002</v>
          </cell>
          <cell r="F89">
            <v>22029.733070000002</v>
          </cell>
          <cell r="G89">
            <v>0</v>
          </cell>
          <cell r="H89">
            <v>0</v>
          </cell>
        </row>
        <row r="90">
          <cell r="A90">
            <v>87</v>
          </cell>
          <cell r="D90" t="str">
            <v>Line Charges</v>
          </cell>
          <cell r="E90">
            <v>-22029.73303</v>
          </cell>
          <cell r="F90">
            <v>-22029.73303</v>
          </cell>
          <cell r="G90">
            <v>0</v>
          </cell>
          <cell r="H90">
            <v>0</v>
          </cell>
        </row>
        <row r="91">
          <cell r="A91">
            <v>88</v>
          </cell>
          <cell r="C91" t="str">
            <v>017</v>
          </cell>
          <cell r="D91" t="str">
            <v>Energy Transmission Rev (TP)</v>
          </cell>
          <cell r="E91">
            <v>587002</v>
          </cell>
          <cell r="F91">
            <v>587002</v>
          </cell>
          <cell r="G91">
            <v>0</v>
          </cell>
          <cell r="H91">
            <v>0</v>
          </cell>
        </row>
        <row r="92">
          <cell r="A92">
            <v>89</v>
          </cell>
          <cell r="C92" t="str">
            <v>110</v>
          </cell>
          <cell r="D92" t="str">
            <v>Energy Charges</v>
          </cell>
          <cell r="E92">
            <v>0</v>
          </cell>
          <cell r="F92">
            <v>0</v>
          </cell>
          <cell r="G92">
            <v>0</v>
          </cell>
          <cell r="H92">
            <v>0</v>
          </cell>
        </row>
        <row r="93">
          <cell r="A93">
            <v>90</v>
          </cell>
          <cell r="C93" t="str">
            <v>121</v>
          </cell>
          <cell r="D93" t="str">
            <v>AC Connection Charges</v>
          </cell>
          <cell r="E93">
            <v>-497066.43</v>
          </cell>
          <cell r="F93">
            <v>-497066.43</v>
          </cell>
          <cell r="G93">
            <v>0</v>
          </cell>
          <cell r="H93">
            <v>0</v>
          </cell>
        </row>
        <row r="94">
          <cell r="A94">
            <v>91</v>
          </cell>
          <cell r="C94" t="str">
            <v>122</v>
          </cell>
          <cell r="D94" t="str">
            <v>HVDC Charges</v>
          </cell>
          <cell r="E94">
            <v>-4044470.58</v>
          </cell>
          <cell r="F94">
            <v>-4044470.58</v>
          </cell>
          <cell r="G94">
            <v>0</v>
          </cell>
          <cell r="H94">
            <v>0</v>
          </cell>
        </row>
        <row r="95">
          <cell r="A95">
            <v>92</v>
          </cell>
          <cell r="C95" t="str">
            <v>128</v>
          </cell>
          <cell r="D95" t="str">
            <v>Rental Rebates</v>
          </cell>
          <cell r="E95">
            <v>15000</v>
          </cell>
          <cell r="F95">
            <v>15000</v>
          </cell>
          <cell r="G95">
            <v>0</v>
          </cell>
          <cell r="H95">
            <v>0</v>
          </cell>
        </row>
        <row r="96">
          <cell r="A96">
            <v>93</v>
          </cell>
          <cell r="C96" t="str">
            <v>129</v>
          </cell>
          <cell r="D96" t="str">
            <v>Anciliary Services Costs</v>
          </cell>
          <cell r="E96">
            <v>-38976.49</v>
          </cell>
          <cell r="F96">
            <v>-38976.49</v>
          </cell>
          <cell r="G96">
            <v>0</v>
          </cell>
          <cell r="H96">
            <v>0</v>
          </cell>
        </row>
        <row r="97">
          <cell r="A97">
            <v>94</v>
          </cell>
          <cell r="C97" t="str">
            <v>12A</v>
          </cell>
          <cell r="D97" t="str">
            <v>Rental Rebates DC</v>
          </cell>
          <cell r="E97">
            <v>135000</v>
          </cell>
          <cell r="F97">
            <v>135000</v>
          </cell>
          <cell r="G97">
            <v>0</v>
          </cell>
          <cell r="H97">
            <v>0</v>
          </cell>
        </row>
        <row r="98">
          <cell r="A98">
            <v>95</v>
          </cell>
          <cell r="C98" t="str">
            <v>12C</v>
          </cell>
          <cell r="D98" t="str">
            <v>Transmission EVA Credits</v>
          </cell>
          <cell r="E98">
            <v>0</v>
          </cell>
          <cell r="F98">
            <v>0</v>
          </cell>
          <cell r="G98">
            <v>0</v>
          </cell>
          <cell r="H98">
            <v>0</v>
          </cell>
        </row>
        <row r="99">
          <cell r="A99">
            <v>96</v>
          </cell>
          <cell r="C99" t="str">
            <v>130</v>
          </cell>
          <cell r="D99" t="str">
            <v>Energy Transmission Costs</v>
          </cell>
          <cell r="E99">
            <v>0</v>
          </cell>
          <cell r="F99">
            <v>0</v>
          </cell>
          <cell r="G99">
            <v>0</v>
          </cell>
          <cell r="H99">
            <v>0</v>
          </cell>
        </row>
        <row r="100">
          <cell r="A100">
            <v>97</v>
          </cell>
          <cell r="D100" t="str">
            <v>Ancillary Revenues (Transpower)</v>
          </cell>
          <cell r="E100">
            <v>548.02551</v>
          </cell>
          <cell r="F100">
            <v>548.02551</v>
          </cell>
          <cell r="G100">
            <v>0</v>
          </cell>
          <cell r="H100">
            <v>0</v>
          </cell>
        </row>
        <row r="101">
          <cell r="A101">
            <v>98</v>
          </cell>
          <cell r="D101" t="str">
            <v>HVDC &amp; AC Charges</v>
          </cell>
          <cell r="E101">
            <v>-4541.53701</v>
          </cell>
          <cell r="F101">
            <v>-4541.53701</v>
          </cell>
          <cell r="G101">
            <v>0</v>
          </cell>
          <cell r="H101">
            <v>0</v>
          </cell>
        </row>
        <row r="102">
          <cell r="A102">
            <v>99</v>
          </cell>
          <cell r="D102" t="str">
            <v>Constraint Rental Rebates</v>
          </cell>
          <cell r="E102">
            <v>150</v>
          </cell>
          <cell r="F102">
            <v>150</v>
          </cell>
          <cell r="G102">
            <v>0</v>
          </cell>
          <cell r="H102">
            <v>0</v>
          </cell>
        </row>
        <row r="103">
          <cell r="A103">
            <v>100</v>
          </cell>
          <cell r="E103">
            <v>0</v>
          </cell>
          <cell r="F103">
            <v>0</v>
          </cell>
          <cell r="G103">
            <v>0</v>
          </cell>
          <cell r="H103">
            <v>0</v>
          </cell>
        </row>
        <row r="104">
          <cell r="A104">
            <v>101</v>
          </cell>
          <cell r="C104" t="str">
            <v>051</v>
          </cell>
          <cell r="D104" t="str">
            <v>Lease/Rental Income</v>
          </cell>
          <cell r="E104">
            <v>0</v>
          </cell>
          <cell r="F104">
            <v>0</v>
          </cell>
          <cell r="G104">
            <v>0</v>
          </cell>
          <cell r="H104">
            <v>0</v>
          </cell>
        </row>
        <row r="105">
          <cell r="A105">
            <v>102</v>
          </cell>
          <cell r="C105" t="str">
            <v>054</v>
          </cell>
          <cell r="D105" t="str">
            <v>Gain on Sale of Fixed Assets</v>
          </cell>
          <cell r="E105">
            <v>0</v>
          </cell>
          <cell r="F105">
            <v>0</v>
          </cell>
          <cell r="G105">
            <v>0</v>
          </cell>
          <cell r="H105">
            <v>0</v>
          </cell>
        </row>
        <row r="106">
          <cell r="A106">
            <v>103</v>
          </cell>
          <cell r="C106" t="str">
            <v>055</v>
          </cell>
          <cell r="D106" t="str">
            <v>Miscellaneous Income</v>
          </cell>
          <cell r="E106">
            <v>299074.44</v>
          </cell>
          <cell r="F106">
            <v>299074.44</v>
          </cell>
          <cell r="G106">
            <v>0</v>
          </cell>
          <cell r="H106">
            <v>0</v>
          </cell>
        </row>
        <row r="107">
          <cell r="A107">
            <v>104</v>
          </cell>
          <cell r="C107" t="str">
            <v>058</v>
          </cell>
          <cell r="D107" t="str">
            <v>Field Service Revenue</v>
          </cell>
          <cell r="E107">
            <v>302842</v>
          </cell>
          <cell r="F107">
            <v>302842</v>
          </cell>
          <cell r="G107">
            <v>0</v>
          </cell>
          <cell r="H107">
            <v>0</v>
          </cell>
        </row>
        <row r="108">
          <cell r="A108">
            <v>105</v>
          </cell>
          <cell r="D108" t="str">
            <v>Miscellaneous Fees</v>
          </cell>
          <cell r="E108">
            <v>601.91644</v>
          </cell>
          <cell r="F108">
            <v>601.91644</v>
          </cell>
          <cell r="G108">
            <v>0</v>
          </cell>
          <cell r="H108">
            <v>0</v>
          </cell>
        </row>
      </sheetData>
      <sheetData sheetId="5"/>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MELGL020_July"/>
      <sheetName val="bs_bud"/>
      <sheetName val="pl_bud"/>
    </sheetNames>
    <sheetDataSet>
      <sheetData sheetId="0" refreshError="1"/>
      <sheetData sheetId="1" refreshError="1"/>
      <sheetData sheetId="2"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pandl"/>
      <sheetName val="bs"/>
      <sheetName val="pl_act"/>
      <sheetName val="pl_onenergy"/>
      <sheetName val="bs_act"/>
      <sheetName val="tables_for_board_report"/>
      <sheetName val="budget2002"/>
      <sheetName val="lst_yr_act"/>
      <sheetName val="cashflow"/>
    </sheetNames>
    <sheetDataSet>
      <sheetData sheetId="0"/>
      <sheetData sheetId="1"/>
      <sheetData sheetId="2"/>
      <sheetData sheetId="3"/>
      <sheetData sheetId="4"/>
      <sheetData sheetId="5"/>
      <sheetData sheetId="6" refreshError="1">
        <row r="119">
          <cell r="A119">
            <v>2</v>
          </cell>
          <cell r="B119" t="str">
            <v>Inventories</v>
          </cell>
          <cell r="C119">
            <v>2688</v>
          </cell>
          <cell r="D119">
            <v>2688</v>
          </cell>
          <cell r="E119">
            <v>2688</v>
          </cell>
          <cell r="F119">
            <v>2688</v>
          </cell>
          <cell r="G119">
            <v>2688</v>
          </cell>
          <cell r="H119">
            <v>2688</v>
          </cell>
          <cell r="I119">
            <v>2688</v>
          </cell>
          <cell r="J119">
            <v>2688</v>
          </cell>
          <cell r="K119">
            <v>2688</v>
          </cell>
          <cell r="L119">
            <v>2688</v>
          </cell>
          <cell r="M119">
            <v>2688</v>
          </cell>
          <cell r="N119">
            <v>2688</v>
          </cell>
        </row>
        <row r="120">
          <cell r="A120">
            <v>3</v>
          </cell>
          <cell r="B120" t="str">
            <v>Accounts Receivable</v>
          </cell>
          <cell r="C120">
            <v>104821</v>
          </cell>
          <cell r="D120">
            <v>111789</v>
          </cell>
          <cell r="E120">
            <v>115001</v>
          </cell>
          <cell r="F120">
            <v>99184</v>
          </cell>
          <cell r="G120">
            <v>79734</v>
          </cell>
          <cell r="H120">
            <v>80821</v>
          </cell>
          <cell r="I120">
            <v>67234</v>
          </cell>
          <cell r="J120">
            <v>76551</v>
          </cell>
          <cell r="K120">
            <v>89131</v>
          </cell>
          <cell r="L120">
            <v>76896</v>
          </cell>
          <cell r="M120">
            <v>88338</v>
          </cell>
          <cell r="N120">
            <v>101692</v>
          </cell>
        </row>
        <row r="121">
          <cell r="A121">
            <v>4</v>
          </cell>
          <cell r="B121" t="str">
            <v>ECNZ Settlement Funds</v>
          </cell>
          <cell r="C121">
            <v>0</v>
          </cell>
          <cell r="D121">
            <v>0</v>
          </cell>
          <cell r="E121">
            <v>0</v>
          </cell>
          <cell r="F121">
            <v>0</v>
          </cell>
          <cell r="G121">
            <v>0</v>
          </cell>
          <cell r="H121">
            <v>0</v>
          </cell>
          <cell r="I121">
            <v>0</v>
          </cell>
          <cell r="J121">
            <v>0</v>
          </cell>
          <cell r="K121">
            <v>0</v>
          </cell>
          <cell r="L121">
            <v>0</v>
          </cell>
          <cell r="M121">
            <v>0</v>
          </cell>
          <cell r="N121">
            <v>0</v>
          </cell>
        </row>
        <row r="122">
          <cell r="B122" t="str">
            <v>Current Assets</v>
          </cell>
          <cell r="C122">
            <v>107651</v>
          </cell>
          <cell r="D122">
            <v>115316</v>
          </cell>
          <cell r="E122">
            <v>119024</v>
          </cell>
          <cell r="F122">
            <v>104418</v>
          </cell>
          <cell r="G122">
            <v>84614</v>
          </cell>
          <cell r="H122">
            <v>84576</v>
          </cell>
          <cell r="I122">
            <v>71004</v>
          </cell>
          <cell r="J122">
            <v>81265</v>
          </cell>
          <cell r="K122">
            <v>93222</v>
          </cell>
          <cell r="L122">
            <v>80876</v>
          </cell>
          <cell r="M122">
            <v>92364</v>
          </cell>
          <cell r="N122">
            <v>105620</v>
          </cell>
        </row>
        <row r="124">
          <cell r="A124">
            <v>5</v>
          </cell>
          <cell r="B124" t="str">
            <v>Investment in Energy Companies</v>
          </cell>
          <cell r="C124">
            <v>7630</v>
          </cell>
          <cell r="D124">
            <v>7630</v>
          </cell>
          <cell r="E124">
            <v>7630</v>
          </cell>
          <cell r="F124">
            <v>10630</v>
          </cell>
          <cell r="G124">
            <v>10630</v>
          </cell>
          <cell r="H124">
            <v>10630</v>
          </cell>
          <cell r="I124">
            <v>10630</v>
          </cell>
          <cell r="J124">
            <v>10630</v>
          </cell>
          <cell r="K124">
            <v>10630</v>
          </cell>
          <cell r="L124">
            <v>10630</v>
          </cell>
          <cell r="M124">
            <v>10630</v>
          </cell>
          <cell r="N124">
            <v>10630</v>
          </cell>
        </row>
        <row r="125">
          <cell r="A125">
            <v>6</v>
          </cell>
          <cell r="B125" t="str">
            <v>Acquisition Goodwill</v>
          </cell>
          <cell r="C125">
            <v>19606</v>
          </cell>
          <cell r="D125">
            <v>19361</v>
          </cell>
          <cell r="E125">
            <v>19116</v>
          </cell>
          <cell r="F125">
            <v>18871</v>
          </cell>
          <cell r="G125">
            <v>18626</v>
          </cell>
          <cell r="H125">
            <v>18381</v>
          </cell>
          <cell r="I125">
            <v>18136</v>
          </cell>
          <cell r="J125">
            <v>17891</v>
          </cell>
          <cell r="K125">
            <v>17646</v>
          </cell>
          <cell r="L125">
            <v>17401</v>
          </cell>
          <cell r="M125">
            <v>17156</v>
          </cell>
          <cell r="N125">
            <v>16911</v>
          </cell>
        </row>
        <row r="126">
          <cell r="A126">
            <v>7</v>
          </cell>
          <cell r="B126" t="str">
            <v>Loans Receivable</v>
          </cell>
          <cell r="C126">
            <v>0</v>
          </cell>
          <cell r="D126">
            <v>0</v>
          </cell>
          <cell r="E126">
            <v>0</v>
          </cell>
          <cell r="F126">
            <v>0</v>
          </cell>
          <cell r="G126">
            <v>0</v>
          </cell>
          <cell r="H126">
            <v>0</v>
          </cell>
          <cell r="I126">
            <v>0</v>
          </cell>
          <cell r="J126">
            <v>0</v>
          </cell>
          <cell r="K126">
            <v>0</v>
          </cell>
          <cell r="L126">
            <v>0</v>
          </cell>
          <cell r="M126">
            <v>0</v>
          </cell>
          <cell r="N126">
            <v>0</v>
          </cell>
        </row>
        <row r="127">
          <cell r="A127">
            <v>8</v>
          </cell>
          <cell r="B127" t="str">
            <v>Customer Acquisition Costs</v>
          </cell>
          <cell r="C127">
            <v>1606</v>
          </cell>
          <cell r="D127">
            <v>1956</v>
          </cell>
          <cell r="E127">
            <v>2298</v>
          </cell>
          <cell r="F127">
            <v>2633</v>
          </cell>
          <cell r="G127">
            <v>2960</v>
          </cell>
          <cell r="H127">
            <v>3280</v>
          </cell>
          <cell r="I127">
            <v>3592</v>
          </cell>
          <cell r="J127">
            <v>3896</v>
          </cell>
          <cell r="K127">
            <v>4193</v>
          </cell>
          <cell r="L127">
            <v>4482</v>
          </cell>
          <cell r="M127">
            <v>4764</v>
          </cell>
          <cell r="N127">
            <v>5038</v>
          </cell>
        </row>
        <row r="128">
          <cell r="B128" t="str">
            <v>Term Assets</v>
          </cell>
          <cell r="C128">
            <v>28842</v>
          </cell>
          <cell r="D128">
            <v>28947</v>
          </cell>
          <cell r="E128">
            <v>29044</v>
          </cell>
          <cell r="F128">
            <v>32134</v>
          </cell>
          <cell r="G128">
            <v>32216</v>
          </cell>
          <cell r="H128">
            <v>32291</v>
          </cell>
          <cell r="I128">
            <v>32358</v>
          </cell>
          <cell r="J128">
            <v>32417</v>
          </cell>
          <cell r="K128">
            <v>32469</v>
          </cell>
          <cell r="L128">
            <v>32513</v>
          </cell>
          <cell r="M128">
            <v>32550</v>
          </cell>
          <cell r="N128">
            <v>32579</v>
          </cell>
        </row>
        <row r="130">
          <cell r="A130">
            <v>9</v>
          </cell>
          <cell r="B130" t="str">
            <v>Fixed Assets</v>
          </cell>
          <cell r="C130">
            <v>2154663</v>
          </cell>
          <cell r="D130">
            <v>2149781</v>
          </cell>
          <cell r="E130">
            <v>2146314</v>
          </cell>
          <cell r="F130">
            <v>2141656</v>
          </cell>
          <cell r="G130">
            <v>2136652</v>
          </cell>
          <cell r="H130">
            <v>2132339</v>
          </cell>
          <cell r="I130">
            <v>2127182</v>
          </cell>
          <cell r="J130">
            <v>2122152</v>
          </cell>
          <cell r="K130">
            <v>2303345</v>
          </cell>
          <cell r="L130">
            <v>2299131</v>
          </cell>
          <cell r="M130">
            <v>2294626</v>
          </cell>
          <cell r="N130">
            <v>2304282</v>
          </cell>
        </row>
        <row r="132">
          <cell r="A132">
            <v>10</v>
          </cell>
          <cell r="B132" t="str">
            <v>Work in Progress</v>
          </cell>
          <cell r="C132">
            <v>175039</v>
          </cell>
          <cell r="D132">
            <v>183371</v>
          </cell>
          <cell r="E132">
            <v>186319</v>
          </cell>
          <cell r="F132">
            <v>191068</v>
          </cell>
          <cell r="G132">
            <v>196113</v>
          </cell>
          <cell r="H132">
            <v>203079</v>
          </cell>
          <cell r="I132">
            <v>208900</v>
          </cell>
          <cell r="J132">
            <v>215722</v>
          </cell>
          <cell r="K132">
            <v>37143</v>
          </cell>
          <cell r="L132">
            <v>41038</v>
          </cell>
          <cell r="M132">
            <v>44187</v>
          </cell>
          <cell r="N132">
            <v>33946</v>
          </cell>
        </row>
        <row r="134">
          <cell r="B134" t="str">
            <v>Total Assets</v>
          </cell>
          <cell r="C134">
            <v>2466195</v>
          </cell>
          <cell r="D134">
            <v>2477415</v>
          </cell>
          <cell r="E134">
            <v>2480701</v>
          </cell>
          <cell r="F134">
            <v>2469276</v>
          </cell>
          <cell r="G134">
            <v>2449595</v>
          </cell>
          <cell r="H134">
            <v>2452285</v>
          </cell>
          <cell r="I134">
            <v>2439444</v>
          </cell>
          <cell r="J134">
            <v>2451556</v>
          </cell>
          <cell r="K134">
            <v>2466179</v>
          </cell>
          <cell r="L134">
            <v>2453558</v>
          </cell>
          <cell r="M134">
            <v>2463727</v>
          </cell>
          <cell r="N134">
            <v>2476427</v>
          </cell>
        </row>
        <row r="137">
          <cell r="B137" t="str">
            <v>Liabilities</v>
          </cell>
        </row>
        <row r="139">
          <cell r="A139">
            <v>11</v>
          </cell>
          <cell r="B139" t="str">
            <v>Accounts Payable &amp; Accruals </v>
          </cell>
          <cell r="C139">
            <v>156485</v>
          </cell>
          <cell r="D139">
            <v>162051</v>
          </cell>
          <cell r="E139">
            <v>163526</v>
          </cell>
          <cell r="F139">
            <v>152671</v>
          </cell>
          <cell r="G139">
            <v>40225</v>
          </cell>
          <cell r="H139">
            <v>42664</v>
          </cell>
          <cell r="I139">
            <v>39893</v>
          </cell>
          <cell r="J139">
            <v>42466</v>
          </cell>
          <cell r="K139">
            <v>49243</v>
          </cell>
          <cell r="L139">
            <v>45134</v>
          </cell>
          <cell r="M139">
            <v>46788</v>
          </cell>
          <cell r="N139">
            <v>52516</v>
          </cell>
        </row>
        <row r="140">
          <cell r="A140">
            <v>12</v>
          </cell>
          <cell r="B140" t="str">
            <v>Transalta Income in Advance</v>
          </cell>
          <cell r="C140">
            <v>0</v>
          </cell>
          <cell r="D140">
            <v>0</v>
          </cell>
          <cell r="E140">
            <v>0</v>
          </cell>
          <cell r="F140">
            <v>0</v>
          </cell>
          <cell r="G140">
            <v>0</v>
          </cell>
          <cell r="H140">
            <v>0</v>
          </cell>
          <cell r="I140">
            <v>0</v>
          </cell>
          <cell r="J140">
            <v>0</v>
          </cell>
          <cell r="K140">
            <v>0</v>
          </cell>
          <cell r="L140">
            <v>0</v>
          </cell>
          <cell r="M140">
            <v>0</v>
          </cell>
          <cell r="N140">
            <v>0</v>
          </cell>
        </row>
        <row r="141">
          <cell r="A141">
            <v>13</v>
          </cell>
          <cell r="B141" t="str">
            <v>Comalco Income in Advance</v>
          </cell>
          <cell r="C141">
            <v>3073</v>
          </cell>
          <cell r="D141">
            <v>2859</v>
          </cell>
          <cell r="E141">
            <v>2644</v>
          </cell>
          <cell r="F141">
            <v>2429</v>
          </cell>
          <cell r="G141">
            <v>2214</v>
          </cell>
          <cell r="H141">
            <v>2000</v>
          </cell>
          <cell r="I141">
            <v>1785</v>
          </cell>
          <cell r="J141">
            <v>1570</v>
          </cell>
          <cell r="K141">
            <v>1356</v>
          </cell>
          <cell r="L141">
            <v>1141</v>
          </cell>
          <cell r="M141">
            <v>926</v>
          </cell>
          <cell r="N141">
            <v>711</v>
          </cell>
        </row>
        <row r="142">
          <cell r="A142">
            <v>14</v>
          </cell>
          <cell r="B142" t="str">
            <v>Current Accounts Subsidiaries</v>
          </cell>
          <cell r="C142">
            <v>0</v>
          </cell>
          <cell r="D142">
            <v>0</v>
          </cell>
          <cell r="E142">
            <v>0</v>
          </cell>
          <cell r="F142">
            <v>0</v>
          </cell>
          <cell r="G142">
            <v>0</v>
          </cell>
          <cell r="H142">
            <v>0</v>
          </cell>
          <cell r="I142">
            <v>0</v>
          </cell>
          <cell r="J142">
            <v>0</v>
          </cell>
          <cell r="K142">
            <v>0</v>
          </cell>
          <cell r="L142">
            <v>0</v>
          </cell>
          <cell r="M142">
            <v>0</v>
          </cell>
          <cell r="N142">
            <v>0</v>
          </cell>
        </row>
        <row r="143">
          <cell r="A143">
            <v>15</v>
          </cell>
          <cell r="B143" t="str">
            <v>Current Portion of Term Debt</v>
          </cell>
          <cell r="C143">
            <v>278000</v>
          </cell>
          <cell r="D143">
            <v>278000</v>
          </cell>
          <cell r="E143">
            <v>278000</v>
          </cell>
          <cell r="F143">
            <v>0</v>
          </cell>
          <cell r="G143">
            <v>0</v>
          </cell>
          <cell r="H143">
            <v>0</v>
          </cell>
          <cell r="I143">
            <v>0</v>
          </cell>
          <cell r="J143">
            <v>100000</v>
          </cell>
          <cell r="K143">
            <v>100000</v>
          </cell>
          <cell r="L143">
            <v>100000</v>
          </cell>
          <cell r="M143">
            <v>100000</v>
          </cell>
          <cell r="N143">
            <v>100000</v>
          </cell>
        </row>
        <row r="144">
          <cell r="A144">
            <v>16</v>
          </cell>
          <cell r="B144" t="str">
            <v>Provision for Dividends</v>
          </cell>
          <cell r="C144">
            <v>30500</v>
          </cell>
          <cell r="D144">
            <v>30500</v>
          </cell>
          <cell r="E144">
            <v>30500</v>
          </cell>
          <cell r="F144">
            <v>0</v>
          </cell>
          <cell r="G144">
            <v>0</v>
          </cell>
          <cell r="H144">
            <v>42432</v>
          </cell>
          <cell r="I144">
            <v>42432</v>
          </cell>
          <cell r="J144">
            <v>42432</v>
          </cell>
          <cell r="K144">
            <v>0</v>
          </cell>
          <cell r="L144">
            <v>0</v>
          </cell>
          <cell r="M144">
            <v>0</v>
          </cell>
          <cell r="N144">
            <v>38476</v>
          </cell>
        </row>
        <row r="145">
          <cell r="A145">
            <v>17</v>
          </cell>
          <cell r="B145" t="str">
            <v>Provision for Taxation</v>
          </cell>
          <cell r="C145">
            <v>4367</v>
          </cell>
          <cell r="D145">
            <v>11063</v>
          </cell>
          <cell r="E145">
            <v>16493</v>
          </cell>
          <cell r="F145">
            <v>2822</v>
          </cell>
          <cell r="G145">
            <v>7251</v>
          </cell>
          <cell r="H145">
            <v>11514</v>
          </cell>
          <cell r="I145">
            <v>16168</v>
          </cell>
          <cell r="J145">
            <v>2761</v>
          </cell>
          <cell r="K145">
            <v>8360</v>
          </cell>
          <cell r="L145">
            <v>14819</v>
          </cell>
          <cell r="M145">
            <v>19511</v>
          </cell>
          <cell r="N145">
            <v>5795</v>
          </cell>
        </row>
        <row r="146">
          <cell r="B146" t="str">
            <v>Current Liabilities</v>
          </cell>
          <cell r="C146">
            <v>472425</v>
          </cell>
          <cell r="D146">
            <v>484473</v>
          </cell>
          <cell r="E146">
            <v>491163</v>
          </cell>
          <cell r="F146">
            <v>157922</v>
          </cell>
          <cell r="G146">
            <v>49690</v>
          </cell>
          <cell r="H146">
            <v>98610</v>
          </cell>
          <cell r="I146">
            <v>100278</v>
          </cell>
          <cell r="J146">
            <v>189229</v>
          </cell>
          <cell r="K146">
            <v>158959</v>
          </cell>
          <cell r="L146">
            <v>161094</v>
          </cell>
          <cell r="M146">
            <v>167225</v>
          </cell>
          <cell r="N146">
            <v>197498</v>
          </cell>
        </row>
        <row r="148">
          <cell r="A148">
            <v>18</v>
          </cell>
          <cell r="B148" t="str">
            <v>ECNZ Term Debt</v>
          </cell>
          <cell r="C148">
            <v>219072</v>
          </cell>
          <cell r="D148">
            <v>219072</v>
          </cell>
          <cell r="E148">
            <v>219072</v>
          </cell>
          <cell r="F148">
            <v>222706</v>
          </cell>
          <cell r="G148">
            <v>222706</v>
          </cell>
          <cell r="H148">
            <v>222706</v>
          </cell>
          <cell r="I148">
            <v>222706</v>
          </cell>
          <cell r="J148">
            <v>126340</v>
          </cell>
          <cell r="K148">
            <v>126340</v>
          </cell>
          <cell r="L148">
            <v>126340</v>
          </cell>
          <cell r="M148">
            <v>126340</v>
          </cell>
          <cell r="N148">
            <v>129974</v>
          </cell>
        </row>
        <row r="149">
          <cell r="A149">
            <v>19</v>
          </cell>
          <cell r="B149" t="str">
            <v>New Debt</v>
          </cell>
          <cell r="C149">
            <v>3224</v>
          </cell>
          <cell r="D149">
            <v>3018</v>
          </cell>
          <cell r="E149">
            <v>2813</v>
          </cell>
          <cell r="F149">
            <v>2607</v>
          </cell>
          <cell r="G149">
            <v>2402</v>
          </cell>
          <cell r="H149">
            <v>2196</v>
          </cell>
          <cell r="I149">
            <v>1991</v>
          </cell>
          <cell r="J149">
            <v>1785</v>
          </cell>
          <cell r="K149">
            <v>1580</v>
          </cell>
          <cell r="L149">
            <v>1374</v>
          </cell>
          <cell r="M149">
            <v>1169</v>
          </cell>
          <cell r="N149">
            <v>963</v>
          </cell>
        </row>
        <row r="150">
          <cell r="A150">
            <v>20</v>
          </cell>
          <cell r="B150" t="str">
            <v>Deferred Tax</v>
          </cell>
          <cell r="C150">
            <v>131466</v>
          </cell>
          <cell r="D150">
            <v>117466</v>
          </cell>
          <cell r="E150">
            <v>103466</v>
          </cell>
          <cell r="F150">
            <v>411466</v>
          </cell>
          <cell r="G150">
            <v>491466</v>
          </cell>
          <cell r="H150">
            <v>479466</v>
          </cell>
          <cell r="I150">
            <v>455966</v>
          </cell>
          <cell r="J150">
            <v>465466</v>
          </cell>
          <cell r="K150">
            <v>499466</v>
          </cell>
          <cell r="L150">
            <v>476966</v>
          </cell>
          <cell r="M150">
            <v>471966</v>
          </cell>
          <cell r="N150">
            <v>477966</v>
          </cell>
        </row>
        <row r="151">
          <cell r="B151" t="str">
            <v>Term Liabilities</v>
          </cell>
          <cell r="C151">
            <v>353762</v>
          </cell>
          <cell r="D151">
            <v>339556</v>
          </cell>
          <cell r="E151">
            <v>325351</v>
          </cell>
          <cell r="F151">
            <v>636779</v>
          </cell>
          <cell r="G151">
            <v>716574</v>
          </cell>
          <cell r="H151">
            <v>704368</v>
          </cell>
          <cell r="I151">
            <v>680663</v>
          </cell>
          <cell r="J151">
            <v>593591</v>
          </cell>
          <cell r="K151">
            <v>627386</v>
          </cell>
          <cell r="L151">
            <v>604680</v>
          </cell>
          <cell r="M151">
            <v>599475</v>
          </cell>
          <cell r="N151">
            <v>608903</v>
          </cell>
        </row>
        <row r="153">
          <cell r="B153" t="str">
            <v>Shareholder Equity</v>
          </cell>
        </row>
        <row r="155">
          <cell r="A155">
            <v>21</v>
          </cell>
          <cell r="B155" t="str">
            <v>Share Capital</v>
          </cell>
          <cell r="C155">
            <v>1600000</v>
          </cell>
          <cell r="D155">
            <v>1600000</v>
          </cell>
          <cell r="E155">
            <v>1600000</v>
          </cell>
          <cell r="F155">
            <v>1600000</v>
          </cell>
          <cell r="G155">
            <v>1600000</v>
          </cell>
          <cell r="H155">
            <v>1600000</v>
          </cell>
          <cell r="I155">
            <v>1600000</v>
          </cell>
          <cell r="J155">
            <v>1600000</v>
          </cell>
          <cell r="K155">
            <v>1600000</v>
          </cell>
          <cell r="L155">
            <v>1600000</v>
          </cell>
          <cell r="M155">
            <v>1600000</v>
          </cell>
          <cell r="N155">
            <v>1600000</v>
          </cell>
        </row>
        <row r="156">
          <cell r="A156">
            <v>22</v>
          </cell>
          <cell r="B156" t="str">
            <v>Retained Earnings</v>
          </cell>
          <cell r="C156">
            <v>-37794</v>
          </cell>
          <cell r="D156">
            <v>-24417</v>
          </cell>
          <cell r="E156">
            <v>-13615</v>
          </cell>
          <cell r="F156">
            <v>-3226</v>
          </cell>
          <cell r="G156">
            <v>5531</v>
          </cell>
          <cell r="H156">
            <v>-28496</v>
          </cell>
          <cell r="I156">
            <v>-19297</v>
          </cell>
          <cell r="J156">
            <v>-9066</v>
          </cell>
          <cell r="K156">
            <v>2032</v>
          </cell>
          <cell r="L156">
            <v>9982</v>
          </cell>
          <cell r="M156">
            <v>19224</v>
          </cell>
          <cell r="N156">
            <v>-7778</v>
          </cell>
        </row>
        <row r="157">
          <cell r="A157">
            <v>23</v>
          </cell>
          <cell r="B157" t="str">
            <v>Fair value adjustment</v>
          </cell>
          <cell r="C157">
            <v>77802</v>
          </cell>
          <cell r="D157">
            <v>77802</v>
          </cell>
          <cell r="E157">
            <v>77802</v>
          </cell>
          <cell r="F157">
            <v>77802</v>
          </cell>
          <cell r="G157">
            <v>77802</v>
          </cell>
          <cell r="H157">
            <v>77802</v>
          </cell>
          <cell r="I157">
            <v>77802</v>
          </cell>
          <cell r="J157">
            <v>77802</v>
          </cell>
          <cell r="K157">
            <v>77802</v>
          </cell>
          <cell r="L157">
            <v>77802</v>
          </cell>
          <cell r="M157">
            <v>77802</v>
          </cell>
          <cell r="N157">
            <v>77802</v>
          </cell>
        </row>
        <row r="158">
          <cell r="B158" t="str">
            <v>Total Equity</v>
          </cell>
          <cell r="C158">
            <v>1640008</v>
          </cell>
          <cell r="D158">
            <v>1653385</v>
          </cell>
          <cell r="E158">
            <v>1664187</v>
          </cell>
          <cell r="F158">
            <v>1674576</v>
          </cell>
          <cell r="G158">
            <v>1683333</v>
          </cell>
          <cell r="H158">
            <v>1649306</v>
          </cell>
          <cell r="I158">
            <v>1658505</v>
          </cell>
          <cell r="J158">
            <v>1668736</v>
          </cell>
          <cell r="K158">
            <v>1679834</v>
          </cell>
          <cell r="L158">
            <v>1687784</v>
          </cell>
          <cell r="M158">
            <v>1697026</v>
          </cell>
          <cell r="N158">
            <v>1670024</v>
          </cell>
        </row>
        <row r="160">
          <cell r="B160" t="str">
            <v>Total Liabilities &amp; Equity</v>
          </cell>
          <cell r="C160">
            <v>2466195</v>
          </cell>
          <cell r="D160">
            <v>2477414</v>
          </cell>
          <cell r="E160">
            <v>2480701</v>
          </cell>
          <cell r="F160">
            <v>2469277</v>
          </cell>
          <cell r="G160">
            <v>2449597</v>
          </cell>
          <cell r="H160">
            <v>2452284</v>
          </cell>
          <cell r="I160">
            <v>2439446</v>
          </cell>
          <cell r="J160">
            <v>2451556</v>
          </cell>
          <cell r="K160">
            <v>2466179</v>
          </cell>
          <cell r="L160">
            <v>2453558</v>
          </cell>
          <cell r="M160">
            <v>2463726</v>
          </cell>
          <cell r="N160">
            <v>2476425</v>
          </cell>
        </row>
      </sheetData>
      <sheetData sheetId="7"/>
      <sheetData sheetId="8"/>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begin"/>
      <sheetName val="Financial Position"/>
      <sheetName val="lstr_act"/>
      <sheetName val="Lstr_act_2"/>
      <sheetName val="MELGL020_ mar"/>
      <sheetName val="MELGL020_Apr"/>
      <sheetName val="MELGL020_May"/>
      <sheetName val="MELGL020_june"/>
      <sheetName val="MELGL020_July"/>
      <sheetName val="MELGL020_Aug"/>
      <sheetName val="MELGL020_SEPT"/>
      <sheetName val="MELGL020_oCT"/>
      <sheetName val="MELGL020_nOV"/>
      <sheetName val="MELGL020_dEC"/>
      <sheetName val="MELGL020_jAN"/>
      <sheetName val="MELGL020_feb"/>
      <sheetName val="pl_bud"/>
      <sheetName val="Financial Performance"/>
      <sheetName val="Retail Performance"/>
      <sheetName val="meapl"/>
      <sheetName val="mealp_bud"/>
      <sheetName val="pmd_bud"/>
      <sheetName val="Operating Costs"/>
      <sheetName val="cash_flow_report"/>
      <sheetName val="bs_bud"/>
      <sheetName val="tables - board rpt"/>
      <sheetName val="Debt Covenants"/>
      <sheetName val="congl029"/>
    </sheetNames>
    <sheetDataSet>
      <sheetData sheetId="0" refreshError="1"/>
      <sheetData sheetId="1" refreshError="1"/>
      <sheetData sheetId="2" refreshError="1">
        <row r="5">
          <cell r="A5">
            <v>51</v>
          </cell>
          <cell r="B5" t="str">
            <v>Cash &amp; Deposits Held</v>
          </cell>
          <cell r="C5">
            <v>3875708.42</v>
          </cell>
          <cell r="D5">
            <v>6122769.04</v>
          </cell>
          <cell r="E5">
            <v>2784678.53</v>
          </cell>
          <cell r="F5">
            <v>7940847.990000001</v>
          </cell>
          <cell r="G5">
            <v>9060257.57</v>
          </cell>
          <cell r="H5">
            <v>7134295.34</v>
          </cell>
          <cell r="I5">
            <v>8343673.8</v>
          </cell>
          <cell r="J5">
            <v>9084579.26</v>
          </cell>
          <cell r="K5">
            <v>9989778.849999998</v>
          </cell>
          <cell r="L5">
            <v>8926492.66</v>
          </cell>
          <cell r="M5">
            <v>8156327.989999999</v>
          </cell>
          <cell r="N5">
            <v>9678929.34</v>
          </cell>
        </row>
        <row r="6">
          <cell r="A6">
            <v>52</v>
          </cell>
          <cell r="B6" t="str">
            <v>Inventories</v>
          </cell>
          <cell r="C6">
            <v>2749242.69</v>
          </cell>
          <cell r="D6">
            <v>2726405.48</v>
          </cell>
          <cell r="E6">
            <v>2804768.65</v>
          </cell>
          <cell r="F6">
            <v>2799186.75</v>
          </cell>
          <cell r="G6">
            <v>2879947.09</v>
          </cell>
          <cell r="H6">
            <v>2876971.04</v>
          </cell>
          <cell r="I6">
            <v>2873806.69</v>
          </cell>
          <cell r="J6">
            <v>2809773.86</v>
          </cell>
          <cell r="K6">
            <v>2886024.27</v>
          </cell>
          <cell r="L6">
            <v>2899830.9</v>
          </cell>
          <cell r="M6">
            <v>2906963.93</v>
          </cell>
          <cell r="N6">
            <v>2908264.74</v>
          </cell>
        </row>
        <row r="7">
          <cell r="A7">
            <v>53</v>
          </cell>
          <cell r="B7" t="str">
            <v>Accounts Receivable</v>
          </cell>
          <cell r="C7">
            <v>288581224.68</v>
          </cell>
          <cell r="D7">
            <v>185045683.80999997</v>
          </cell>
          <cell r="E7">
            <v>181421666.35999995</v>
          </cell>
          <cell r="F7">
            <v>128606312.79000002</v>
          </cell>
          <cell r="G7">
            <v>115936038.24999999</v>
          </cell>
          <cell r="H7">
            <v>126520327.96000001</v>
          </cell>
          <cell r="I7">
            <v>105633572.28</v>
          </cell>
          <cell r="J7">
            <v>112105625.79</v>
          </cell>
          <cell r="K7">
            <v>124218209.29</v>
          </cell>
          <cell r="L7">
            <v>139725528.96</v>
          </cell>
          <cell r="M7">
            <v>145199113.02</v>
          </cell>
          <cell r="N7">
            <v>150935166.37999997</v>
          </cell>
        </row>
        <row r="8">
          <cell r="B8" t="str">
            <v>Current Assets</v>
          </cell>
          <cell r="C8">
            <v>295206175.79</v>
          </cell>
          <cell r="D8">
            <v>193894858.32999998</v>
          </cell>
          <cell r="E8">
            <v>187011113.53999996</v>
          </cell>
          <cell r="F8">
            <v>139346347.53000003</v>
          </cell>
          <cell r="G8">
            <v>127876242.90999998</v>
          </cell>
          <cell r="H8">
            <v>136531594.34</v>
          </cell>
          <cell r="I8">
            <v>116851052.77</v>
          </cell>
          <cell r="J8">
            <v>123999978.91000001</v>
          </cell>
          <cell r="K8">
            <v>137094012.41</v>
          </cell>
          <cell r="L8">
            <v>151551852.52</v>
          </cell>
          <cell r="M8">
            <v>156262404.94</v>
          </cell>
          <cell r="N8">
            <v>163522360.45999998</v>
          </cell>
        </row>
        <row r="10">
          <cell r="A10">
            <v>56</v>
          </cell>
          <cell r="B10" t="str">
            <v>Goodwill</v>
          </cell>
          <cell r="C10">
            <v>19851265.58</v>
          </cell>
          <cell r="D10">
            <v>19606265.58</v>
          </cell>
          <cell r="E10">
            <v>19361265.58</v>
          </cell>
          <cell r="F10">
            <v>19116265.58</v>
          </cell>
          <cell r="G10">
            <v>18871265.58</v>
          </cell>
          <cell r="H10">
            <v>18626265.58</v>
          </cell>
          <cell r="I10">
            <v>18381265.58</v>
          </cell>
          <cell r="J10">
            <v>18136265.58</v>
          </cell>
          <cell r="K10">
            <v>17891265.58</v>
          </cell>
          <cell r="L10">
            <v>17646265.58</v>
          </cell>
          <cell r="M10">
            <v>17401265.58</v>
          </cell>
          <cell r="N10">
            <v>17156265.58</v>
          </cell>
        </row>
        <row r="11">
          <cell r="A11">
            <v>57</v>
          </cell>
          <cell r="B11" t="str">
            <v>Investments</v>
          </cell>
          <cell r="C11">
            <v>7093440.279999999</v>
          </cell>
          <cell r="D11">
            <v>7093440.279999999</v>
          </cell>
          <cell r="E11">
            <v>7093440.279999999</v>
          </cell>
          <cell r="F11">
            <v>7093440.26</v>
          </cell>
          <cell r="G11">
            <v>7993440.27</v>
          </cell>
          <cell r="H11">
            <v>7993440.289999999</v>
          </cell>
          <cell r="I11">
            <v>7993440.279999999</v>
          </cell>
          <cell r="J11">
            <v>7993440.279999999</v>
          </cell>
          <cell r="K11">
            <v>7993440.279999999</v>
          </cell>
          <cell r="L11">
            <v>10533540.780000001</v>
          </cell>
          <cell r="M11">
            <v>10533540.780000001</v>
          </cell>
          <cell r="N11">
            <v>8561540.81</v>
          </cell>
        </row>
        <row r="12">
          <cell r="A12">
            <v>58</v>
          </cell>
          <cell r="B12" t="str">
            <v>Customer Acquisition Costs</v>
          </cell>
          <cell r="C12">
            <v>3403357.55</v>
          </cell>
          <cell r="D12">
            <v>3843628.1</v>
          </cell>
          <cell r="E12">
            <v>3791525.6</v>
          </cell>
          <cell r="F12">
            <v>3711678.98</v>
          </cell>
          <cell r="G12">
            <v>3631562.71</v>
          </cell>
          <cell r="H12">
            <v>3602900.92</v>
          </cell>
          <cell r="I12">
            <v>3518104.26</v>
          </cell>
          <cell r="J12">
            <v>3436085.37</v>
          </cell>
          <cell r="K12">
            <v>3354066.48</v>
          </cell>
          <cell r="L12">
            <v>3272047.59</v>
          </cell>
          <cell r="M12">
            <v>3205628.7</v>
          </cell>
          <cell r="N12">
            <v>3123609.81</v>
          </cell>
        </row>
        <row r="13">
          <cell r="B13" t="str">
            <v>Term Assets</v>
          </cell>
          <cell r="C13">
            <v>30348063.41</v>
          </cell>
          <cell r="D13">
            <v>30543333.96</v>
          </cell>
          <cell r="E13">
            <v>30246231.46</v>
          </cell>
          <cell r="F13">
            <v>29921384.819999997</v>
          </cell>
          <cell r="G13">
            <v>30496268.56</v>
          </cell>
          <cell r="H13">
            <v>30222606.79</v>
          </cell>
          <cell r="I13">
            <v>29892810.119999997</v>
          </cell>
          <cell r="J13">
            <v>29565791.23</v>
          </cell>
          <cell r="K13">
            <v>29238772.34</v>
          </cell>
          <cell r="L13">
            <v>31451853.95</v>
          </cell>
          <cell r="M13">
            <v>31140435.06</v>
          </cell>
          <cell r="N13">
            <v>28841416.2</v>
          </cell>
        </row>
        <row r="15">
          <cell r="A15">
            <v>59</v>
          </cell>
          <cell r="B15" t="str">
            <v>Fixed Assets</v>
          </cell>
          <cell r="C15">
            <v>2150946657.58</v>
          </cell>
          <cell r="D15">
            <v>2146274202.9299998</v>
          </cell>
          <cell r="E15">
            <v>2141642878.5900002</v>
          </cell>
          <cell r="F15">
            <v>2135939808.5100007</v>
          </cell>
          <cell r="G15">
            <v>2135360630.25</v>
          </cell>
          <cell r="H15">
            <v>2162520178.7899995</v>
          </cell>
          <cell r="I15">
            <v>2157532407.7899995</v>
          </cell>
          <cell r="J15">
            <v>2153304078.85</v>
          </cell>
          <cell r="K15">
            <v>2147507258.28</v>
          </cell>
          <cell r="L15">
            <v>2142958149.4399996</v>
          </cell>
          <cell r="M15">
            <v>2137105495.1799998</v>
          </cell>
          <cell r="N15">
            <v>2365776598.3999996</v>
          </cell>
        </row>
        <row r="17">
          <cell r="A17">
            <v>60</v>
          </cell>
          <cell r="B17" t="str">
            <v>Work in Progress</v>
          </cell>
          <cell r="C17">
            <v>256821112.85</v>
          </cell>
          <cell r="D17">
            <v>261689840.23000002</v>
          </cell>
          <cell r="E17">
            <v>265825857.03</v>
          </cell>
          <cell r="F17">
            <v>269642381.49</v>
          </cell>
          <cell r="G17">
            <v>275357837.82</v>
          </cell>
          <cell r="H17">
            <v>245555387.99</v>
          </cell>
          <cell r="I17">
            <v>249268165.62</v>
          </cell>
          <cell r="J17">
            <v>254506524.78</v>
          </cell>
          <cell r="K17">
            <v>261142649.6</v>
          </cell>
          <cell r="L17">
            <v>270260860.87</v>
          </cell>
          <cell r="M17">
            <v>288418913.75</v>
          </cell>
          <cell r="N17">
            <v>52836110.68</v>
          </cell>
        </row>
        <row r="19">
          <cell r="B19" t="str">
            <v>Total Assets</v>
          </cell>
          <cell r="C19">
            <v>2733322009.6299996</v>
          </cell>
          <cell r="D19">
            <v>2632402235.45</v>
          </cell>
          <cell r="E19">
            <v>2624726080.6200004</v>
          </cell>
          <cell r="F19">
            <v>2574849922.3500004</v>
          </cell>
          <cell r="G19">
            <v>2569090979.54</v>
          </cell>
          <cell r="H19">
            <v>2574829767.91</v>
          </cell>
          <cell r="I19">
            <v>2553544436.299999</v>
          </cell>
          <cell r="J19">
            <v>2561376373.77</v>
          </cell>
          <cell r="K19">
            <v>2574982692.63</v>
          </cell>
          <cell r="L19">
            <v>2596222716.7799993</v>
          </cell>
          <cell r="M19">
            <v>2612927248.93</v>
          </cell>
          <cell r="N19">
            <v>2610976485.7399993</v>
          </cell>
        </row>
        <row r="22">
          <cell r="B22" t="str">
            <v>Liabilities</v>
          </cell>
        </row>
        <row r="24">
          <cell r="A24">
            <v>61</v>
          </cell>
          <cell r="B24" t="str">
            <v>Accounts Payable &amp; Accruals </v>
          </cell>
          <cell r="C24">
            <v>360941911.70000005</v>
          </cell>
          <cell r="D24">
            <v>253034074.14999977</v>
          </cell>
          <cell r="E24">
            <v>210453428.79</v>
          </cell>
          <cell r="F24">
            <v>197826156.0199998</v>
          </cell>
          <cell r="G24">
            <v>107832752.95999986</v>
          </cell>
          <cell r="H24">
            <v>532139736.6899999</v>
          </cell>
          <cell r="I24">
            <v>588021652.9599999</v>
          </cell>
          <cell r="J24">
            <v>580758553.9000003</v>
          </cell>
          <cell r="K24">
            <v>280459681.0999999</v>
          </cell>
          <cell r="L24">
            <v>282599200.0300002</v>
          </cell>
          <cell r="M24">
            <v>271156480.47</v>
          </cell>
          <cell r="N24">
            <v>107326359.79999983</v>
          </cell>
        </row>
        <row r="25">
          <cell r="A25">
            <v>63</v>
          </cell>
          <cell r="B25" t="str">
            <v>Comalco Income in Advance</v>
          </cell>
          <cell r="C25">
            <v>3458687.69</v>
          </cell>
          <cell r="D25">
            <v>3236821.14</v>
          </cell>
          <cell r="E25">
            <v>3014954.59</v>
          </cell>
          <cell r="F25">
            <v>2349354.94</v>
          </cell>
          <cell r="G25">
            <v>2127488.39</v>
          </cell>
          <cell r="H25">
            <v>1905621.84</v>
          </cell>
          <cell r="I25">
            <v>1683755.29</v>
          </cell>
          <cell r="J25">
            <v>1483359.7</v>
          </cell>
          <cell r="K25">
            <v>1261493.15</v>
          </cell>
          <cell r="L25">
            <v>1046783.59</v>
          </cell>
          <cell r="M25">
            <v>824917.04</v>
          </cell>
          <cell r="N25">
            <v>610207.48</v>
          </cell>
        </row>
        <row r="26">
          <cell r="A26">
            <v>64</v>
          </cell>
          <cell r="B26" t="str">
            <v>Current Accounts Subsidiaries</v>
          </cell>
          <cell r="C26">
            <v>0</v>
          </cell>
          <cell r="D26">
            <v>0</v>
          </cell>
          <cell r="E26">
            <v>0</v>
          </cell>
          <cell r="F26">
            <v>0</v>
          </cell>
          <cell r="G26">
            <v>0</v>
          </cell>
          <cell r="H26">
            <v>0</v>
          </cell>
          <cell r="I26">
            <v>0</v>
          </cell>
          <cell r="J26">
            <v>0</v>
          </cell>
          <cell r="K26">
            <v>0</v>
          </cell>
          <cell r="L26">
            <v>0</v>
          </cell>
          <cell r="M26">
            <v>0</v>
          </cell>
          <cell r="N26">
            <v>0</v>
          </cell>
        </row>
        <row r="27">
          <cell r="A27">
            <v>65</v>
          </cell>
          <cell r="B27" t="str">
            <v>Current Portion of Term Debt</v>
          </cell>
          <cell r="C27">
            <v>278000000</v>
          </cell>
          <cell r="D27">
            <v>278000000</v>
          </cell>
          <cell r="E27">
            <v>278000000</v>
          </cell>
          <cell r="F27">
            <v>0</v>
          </cell>
          <cell r="G27">
            <v>0</v>
          </cell>
          <cell r="H27">
            <v>100362000</v>
          </cell>
          <cell r="I27">
            <v>0</v>
          </cell>
          <cell r="J27">
            <v>0</v>
          </cell>
          <cell r="K27">
            <v>0</v>
          </cell>
          <cell r="L27">
            <v>0</v>
          </cell>
          <cell r="M27">
            <v>0</v>
          </cell>
          <cell r="N27">
            <v>184500000</v>
          </cell>
        </row>
        <row r="28">
          <cell r="A28">
            <v>66</v>
          </cell>
          <cell r="B28" t="str">
            <v>Provision for Dividends</v>
          </cell>
          <cell r="C28">
            <v>142479000</v>
          </cell>
          <cell r="D28">
            <v>92479000</v>
          </cell>
          <cell r="E28">
            <v>92479000</v>
          </cell>
          <cell r="F28">
            <v>0</v>
          </cell>
          <cell r="G28">
            <v>0</v>
          </cell>
          <cell r="H28">
            <v>31000000</v>
          </cell>
          <cell r="I28">
            <v>31000000</v>
          </cell>
          <cell r="J28">
            <v>31000000</v>
          </cell>
          <cell r="K28">
            <v>0</v>
          </cell>
          <cell r="L28">
            <v>0</v>
          </cell>
          <cell r="M28">
            <v>0</v>
          </cell>
          <cell r="N28">
            <v>0</v>
          </cell>
        </row>
        <row r="29">
          <cell r="A29">
            <v>67</v>
          </cell>
          <cell r="B29" t="str">
            <v>Provision for Taxation</v>
          </cell>
          <cell r="C29">
            <v>-11260734.35</v>
          </cell>
          <cell r="D29">
            <v>-20665734.35</v>
          </cell>
          <cell r="E29">
            <v>-17246533.51</v>
          </cell>
          <cell r="F29">
            <v>-39578855.51</v>
          </cell>
          <cell r="G29">
            <v>-35938525.76</v>
          </cell>
          <cell r="H29">
            <v>-27490224.04</v>
          </cell>
          <cell r="I29">
            <v>-22464102.04</v>
          </cell>
          <cell r="J29">
            <v>-21383172.53</v>
          </cell>
          <cell r="K29">
            <v>-15197635.66</v>
          </cell>
          <cell r="L29">
            <v>-11022575.14</v>
          </cell>
          <cell r="M29">
            <v>-6109937.44</v>
          </cell>
          <cell r="N29">
            <v>-18505883.16</v>
          </cell>
        </row>
        <row r="30">
          <cell r="B30" t="str">
            <v>Current Liabilities</v>
          </cell>
          <cell r="C30">
            <v>773618865.0400001</v>
          </cell>
          <cell r="D30">
            <v>606084160.9399997</v>
          </cell>
          <cell r="E30">
            <v>566700849.87</v>
          </cell>
          <cell r="F30">
            <v>160596655.4499998</v>
          </cell>
          <cell r="G30">
            <v>74021715.58999985</v>
          </cell>
          <cell r="H30">
            <v>637917134.4899999</v>
          </cell>
          <cell r="I30">
            <v>598241306.2099999</v>
          </cell>
          <cell r="J30">
            <v>591858741.0700004</v>
          </cell>
          <cell r="K30">
            <v>266523538.58999988</v>
          </cell>
          <cell r="L30">
            <v>272623408.4800002</v>
          </cell>
          <cell r="M30">
            <v>265871460.07000005</v>
          </cell>
          <cell r="N30">
            <v>273930684.1199998</v>
          </cell>
        </row>
        <row r="32">
          <cell r="A32">
            <v>68</v>
          </cell>
          <cell r="B32" t="str">
            <v>ECNZ Debt</v>
          </cell>
          <cell r="C32">
            <v>179335023.41</v>
          </cell>
          <cell r="D32">
            <v>179129523.41</v>
          </cell>
          <cell r="E32">
            <v>178924023.41</v>
          </cell>
          <cell r="F32">
            <v>178214451.51</v>
          </cell>
          <cell r="G32">
            <v>178008951.51</v>
          </cell>
          <cell r="H32">
            <v>177803451.51</v>
          </cell>
          <cell r="I32">
            <v>177597951.51</v>
          </cell>
          <cell r="J32">
            <v>177392451.51</v>
          </cell>
          <cell r="K32">
            <v>177186951.51</v>
          </cell>
          <cell r="L32">
            <v>176981451.51</v>
          </cell>
          <cell r="M32">
            <v>176775951.51</v>
          </cell>
          <cell r="N32">
            <v>77074523.41</v>
          </cell>
        </row>
        <row r="33">
          <cell r="A33">
            <v>69</v>
          </cell>
          <cell r="B33" t="str">
            <v>Term Debt</v>
          </cell>
          <cell r="C33">
            <v>101274345.54</v>
          </cell>
          <cell r="D33">
            <v>186274345.54</v>
          </cell>
          <cell r="E33">
            <v>211274345.54</v>
          </cell>
          <cell r="F33">
            <v>566892366.1</v>
          </cell>
          <cell r="G33">
            <v>636590263.21</v>
          </cell>
          <cell r="H33">
            <v>68758175.93</v>
          </cell>
          <cell r="I33">
            <v>77579129</v>
          </cell>
          <cell r="J33">
            <v>77519778.12</v>
          </cell>
          <cell r="K33">
            <v>406387744.61</v>
          </cell>
          <cell r="L33">
            <v>414224111.74</v>
          </cell>
          <cell r="M33">
            <v>429212249.51</v>
          </cell>
          <cell r="N33">
            <v>505692839.49</v>
          </cell>
        </row>
        <row r="34">
          <cell r="A34">
            <v>70</v>
          </cell>
          <cell r="B34" t="str">
            <v>Deferred Tax</v>
          </cell>
          <cell r="C34">
            <v>66401282.13</v>
          </cell>
          <cell r="D34">
            <v>66401282.13</v>
          </cell>
          <cell r="E34">
            <v>66401282.13</v>
          </cell>
          <cell r="F34">
            <v>65601640.44</v>
          </cell>
          <cell r="G34">
            <v>66216566.1</v>
          </cell>
          <cell r="H34">
            <v>75812893.94</v>
          </cell>
          <cell r="I34">
            <v>75788379.9</v>
          </cell>
          <cell r="J34">
            <v>75839936.26</v>
          </cell>
          <cell r="K34">
            <v>75704166.56</v>
          </cell>
          <cell r="L34">
            <v>75649803.64</v>
          </cell>
          <cell r="M34">
            <v>75466214.58</v>
          </cell>
          <cell r="N34">
            <v>92031150.56</v>
          </cell>
        </row>
        <row r="35">
          <cell r="B35" t="str">
            <v>Term Liabilities</v>
          </cell>
          <cell r="C35">
            <v>347010651.08</v>
          </cell>
          <cell r="D35">
            <v>431805151.08</v>
          </cell>
          <cell r="E35">
            <v>456599651.08</v>
          </cell>
          <cell r="F35">
            <v>810708458.05</v>
          </cell>
          <cell r="G35">
            <v>880815780.82</v>
          </cell>
          <cell r="H35">
            <v>322374521.38</v>
          </cell>
          <cell r="I35">
            <v>330965460.40999997</v>
          </cell>
          <cell r="J35">
            <v>330752165.89</v>
          </cell>
          <cell r="K35">
            <v>659278862.6800001</v>
          </cell>
          <cell r="L35">
            <v>666855366.89</v>
          </cell>
          <cell r="M35">
            <v>681454415.6</v>
          </cell>
          <cell r="N35">
            <v>674798513.46</v>
          </cell>
        </row>
        <row r="37">
          <cell r="B37" t="str">
            <v>Shareholder Equity</v>
          </cell>
        </row>
        <row r="39">
          <cell r="A39">
            <v>71</v>
          </cell>
          <cell r="B39" t="str">
            <v>Share Capital</v>
          </cell>
          <cell r="C39">
            <v>1599999999.57</v>
          </cell>
          <cell r="D39">
            <v>1599999999.57</v>
          </cell>
          <cell r="E39">
            <v>1600000000</v>
          </cell>
          <cell r="F39">
            <v>1600000000</v>
          </cell>
          <cell r="G39">
            <v>1599999999.57</v>
          </cell>
          <cell r="H39">
            <v>1599999999.57</v>
          </cell>
          <cell r="I39">
            <v>1599999999.57</v>
          </cell>
          <cell r="J39">
            <v>1599999999.57</v>
          </cell>
          <cell r="K39">
            <v>1600000000</v>
          </cell>
          <cell r="L39">
            <v>1600000000</v>
          </cell>
          <cell r="M39">
            <v>1600000000</v>
          </cell>
          <cell r="N39">
            <v>1600000000</v>
          </cell>
        </row>
        <row r="40">
          <cell r="A40">
            <v>72</v>
          </cell>
          <cell r="B40" t="str">
            <v>Retained Earnings</v>
          </cell>
          <cell r="C40">
            <v>-65109335.500000015</v>
          </cell>
          <cell r="D40">
            <v>-83288905.58000001</v>
          </cell>
          <cell r="E40">
            <v>-76376249.34000002</v>
          </cell>
          <cell r="F40">
            <v>-74257020.16000001</v>
          </cell>
          <cell r="G40">
            <v>-63548345.88000001</v>
          </cell>
          <cell r="H40">
            <v>-63263717.19000001</v>
          </cell>
          <cell r="I40">
            <v>-53464159.55000001</v>
          </cell>
          <cell r="J40">
            <v>-39036362.42000001</v>
          </cell>
          <cell r="K40">
            <v>-28621537.870000012</v>
          </cell>
          <cell r="L40">
            <v>-21057887.82000001</v>
          </cell>
          <cell r="M40">
            <v>-12200455.97000001</v>
          </cell>
          <cell r="N40">
            <v>-15554541.060000014</v>
          </cell>
        </row>
        <row r="41">
          <cell r="A41">
            <v>73</v>
          </cell>
          <cell r="B41" t="str">
            <v>Fair value adjustment</v>
          </cell>
          <cell r="C41">
            <v>77801829.44</v>
          </cell>
          <cell r="D41">
            <v>77801829.44</v>
          </cell>
          <cell r="E41">
            <v>77801829.44</v>
          </cell>
          <cell r="F41">
            <v>77801829.44</v>
          </cell>
          <cell r="G41">
            <v>77801829.44</v>
          </cell>
          <cell r="H41">
            <v>77801829.66</v>
          </cell>
          <cell r="I41">
            <v>77801829.66</v>
          </cell>
          <cell r="J41">
            <v>77801829.66</v>
          </cell>
          <cell r="K41">
            <v>77801829.66</v>
          </cell>
          <cell r="L41">
            <v>77801829.66</v>
          </cell>
          <cell r="M41">
            <v>77801829.66</v>
          </cell>
          <cell r="N41">
            <v>77801829.65</v>
          </cell>
        </row>
        <row r="42">
          <cell r="A42">
            <v>74</v>
          </cell>
          <cell r="B42" t="str">
            <v>Foreign Exchange Reserve</v>
          </cell>
          <cell r="C42">
            <v>1387685.35</v>
          </cell>
          <cell r="D42">
            <v>1387685.35</v>
          </cell>
          <cell r="E42">
            <v>1387685.35</v>
          </cell>
          <cell r="F42">
            <v>-1476543.24</v>
          </cell>
          <cell r="G42">
            <v>2127207.6</v>
          </cell>
          <cell r="H42">
            <v>-1133342.05</v>
          </cell>
          <cell r="I42">
            <v>-1370185.19</v>
          </cell>
          <cell r="J42">
            <v>-863225.62</v>
          </cell>
          <cell r="K42">
            <v>-2233014.54</v>
          </cell>
          <cell r="L42">
            <v>-2773893.63</v>
          </cell>
          <cell r="M42">
            <v>-4593745.81</v>
          </cell>
          <cell r="N42">
            <v>-7569096.45</v>
          </cell>
        </row>
        <row r="43">
          <cell r="B43" t="str">
            <v>Total Equity</v>
          </cell>
          <cell r="C43">
            <v>1612692493.51</v>
          </cell>
          <cell r="D43">
            <v>1594512923.43</v>
          </cell>
          <cell r="E43">
            <v>1601425580.1000001</v>
          </cell>
          <cell r="F43">
            <v>1603544809.28</v>
          </cell>
          <cell r="G43">
            <v>1614253483.1299999</v>
          </cell>
          <cell r="H43">
            <v>1614538112.04</v>
          </cell>
          <cell r="I43">
            <v>1624337669.68</v>
          </cell>
          <cell r="J43">
            <v>1638765466.81</v>
          </cell>
          <cell r="K43">
            <v>1649180291.79</v>
          </cell>
          <cell r="L43">
            <v>1656743941.8400002</v>
          </cell>
          <cell r="M43">
            <v>1665601373.69</v>
          </cell>
          <cell r="N43">
            <v>1662247288.5900002</v>
          </cell>
        </row>
        <row r="45">
          <cell r="B45" t="str">
            <v>Total Liabilities &amp; Equity</v>
          </cell>
          <cell r="C45">
            <v>2733322009.63</v>
          </cell>
          <cell r="D45">
            <v>2632402235.45</v>
          </cell>
          <cell r="E45">
            <v>2624726081.05</v>
          </cell>
          <cell r="F45">
            <v>2574849922.7799997</v>
          </cell>
          <cell r="G45">
            <v>2569090979.54</v>
          </cell>
          <cell r="H45">
            <v>2574829767.91</v>
          </cell>
          <cell r="I45">
            <v>2553544436.3</v>
          </cell>
          <cell r="J45">
            <v>2561376373.7700005</v>
          </cell>
          <cell r="K45">
            <v>2574982693.06</v>
          </cell>
          <cell r="L45">
            <v>2596222717.21</v>
          </cell>
          <cell r="M45">
            <v>2612927249.36</v>
          </cell>
          <cell r="N45">
            <v>2610976486.17</v>
          </cell>
        </row>
        <row r="47">
          <cell r="C47">
            <v>0</v>
          </cell>
          <cell r="D47">
            <v>0</v>
          </cell>
          <cell r="E47">
            <v>0.42999982833862305</v>
          </cell>
          <cell r="F47">
            <v>0.42999935150146484</v>
          </cell>
          <cell r="G47">
            <v>0</v>
          </cell>
          <cell r="H47">
            <v>0</v>
          </cell>
          <cell r="I47">
            <v>0</v>
          </cell>
          <cell r="J47">
            <v>0</v>
          </cell>
          <cell r="K47">
            <v>0.42999982833862305</v>
          </cell>
          <cell r="L47">
            <v>0.43000078201293945</v>
          </cell>
          <cell r="M47">
            <v>0.43000030517578125</v>
          </cell>
          <cell r="N47">
            <v>0.43000078201293945</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row r="6">
          <cell r="E6" t="str">
            <v>Annual Total</v>
          </cell>
          <cell r="F6" t="str">
            <v>July</v>
          </cell>
          <cell r="G6" t="str">
            <v>August</v>
          </cell>
          <cell r="H6" t="str">
            <v>September</v>
          </cell>
          <cell r="I6" t="str">
            <v>October</v>
          </cell>
          <cell r="J6" t="str">
            <v>November</v>
          </cell>
          <cell r="K6" t="str">
            <v>December</v>
          </cell>
          <cell r="L6" t="str">
            <v>January</v>
          </cell>
          <cell r="M6" t="str">
            <v>February</v>
          </cell>
          <cell r="N6" t="str">
            <v>March</v>
          </cell>
          <cell r="O6" t="str">
            <v>April</v>
          </cell>
          <cell r="P6" t="str">
            <v>May</v>
          </cell>
          <cell r="Q6" t="str">
            <v>June</v>
          </cell>
        </row>
        <row r="7">
          <cell r="C7" t="str">
            <v>Energy Revenue</v>
          </cell>
        </row>
        <row r="9">
          <cell r="D9" t="str">
            <v>Generation Revenue</v>
          </cell>
        </row>
        <row r="10">
          <cell r="D10" t="str">
            <v>Energy Revenue - Spot Sales</v>
          </cell>
          <cell r="E10">
            <v>298366127.10999995</v>
          </cell>
          <cell r="F10">
            <v>28872159.03</v>
          </cell>
          <cell r="G10">
            <v>27564142.66</v>
          </cell>
          <cell r="H10">
            <v>24882181.28</v>
          </cell>
          <cell r="I10">
            <v>23714015.32</v>
          </cell>
          <cell r="J10">
            <v>22065523.46</v>
          </cell>
          <cell r="K10">
            <v>18055197.02</v>
          </cell>
          <cell r="L10">
            <v>23738972.88</v>
          </cell>
          <cell r="M10">
            <v>24758461.45</v>
          </cell>
          <cell r="N10">
            <v>28382111.25</v>
          </cell>
          <cell r="O10">
            <v>24652079.94</v>
          </cell>
          <cell r="P10">
            <v>24862721.17</v>
          </cell>
          <cell r="Q10">
            <v>26818561.65</v>
          </cell>
        </row>
        <row r="11">
          <cell r="D11" t="str">
            <v>Energy Revenue - Off Mkt Sales</v>
          </cell>
          <cell r="E11">
            <v>172978000</v>
          </cell>
          <cell r="F11">
            <v>17932000</v>
          </cell>
          <cell r="G11">
            <v>16924000</v>
          </cell>
          <cell r="H11">
            <v>14515000</v>
          </cell>
          <cell r="I11">
            <v>13170000</v>
          </cell>
          <cell r="J11">
            <v>10404000</v>
          </cell>
          <cell r="K11">
            <v>10070000</v>
          </cell>
          <cell r="L11">
            <v>11060000</v>
          </cell>
          <cell r="M11">
            <v>12003000</v>
          </cell>
          <cell r="N11">
            <v>13787000</v>
          </cell>
          <cell r="O11">
            <v>14474000</v>
          </cell>
          <cell r="P11">
            <v>17967000</v>
          </cell>
          <cell r="Q11">
            <v>20672000</v>
          </cell>
        </row>
        <row r="12">
          <cell r="B12">
            <v>1</v>
          </cell>
          <cell r="D12" t="str">
            <v>Energy Revenue</v>
          </cell>
          <cell r="E12">
            <v>471344127.10999995</v>
          </cell>
          <cell r="F12">
            <v>46804159.03</v>
          </cell>
          <cell r="G12">
            <v>44488142.66</v>
          </cell>
          <cell r="H12">
            <v>39397181.28</v>
          </cell>
          <cell r="I12">
            <v>36884015.32</v>
          </cell>
          <cell r="J12">
            <v>32469523.46</v>
          </cell>
          <cell r="K12">
            <v>28125197.02</v>
          </cell>
          <cell r="L12">
            <v>34798972.879999995</v>
          </cell>
          <cell r="M12">
            <v>36761461.45</v>
          </cell>
          <cell r="N12">
            <v>42169111.25</v>
          </cell>
          <cell r="O12">
            <v>39126079.94</v>
          </cell>
          <cell r="P12">
            <v>42829721.17</v>
          </cell>
          <cell r="Q12">
            <v>47490561.65</v>
          </cell>
        </row>
        <row r="13">
          <cell r="B13">
            <v>2</v>
          </cell>
          <cell r="D13" t="str">
            <v>Energy Revenue - MEAL</v>
          </cell>
          <cell r="E13">
            <v>13415264.72</v>
          </cell>
          <cell r="F13">
            <v>87755.09</v>
          </cell>
          <cell r="G13">
            <v>596653.93</v>
          </cell>
          <cell r="H13">
            <v>1193125.49</v>
          </cell>
          <cell r="I13">
            <v>1722327.07</v>
          </cell>
          <cell r="J13">
            <v>1750174.26</v>
          </cell>
          <cell r="K13">
            <v>2117256.68</v>
          </cell>
          <cell r="L13">
            <v>1798764.31</v>
          </cell>
          <cell r="M13">
            <v>1665365.74</v>
          </cell>
          <cell r="N13">
            <v>1491908.82</v>
          </cell>
          <cell r="O13">
            <v>764249.88</v>
          </cell>
          <cell r="P13">
            <v>194988.94</v>
          </cell>
          <cell r="Q13">
            <v>32694.51</v>
          </cell>
        </row>
        <row r="14">
          <cell r="D14" t="str">
            <v>Total Generation Revenue</v>
          </cell>
          <cell r="E14">
            <v>484759391.83</v>
          </cell>
          <cell r="F14">
            <v>46891914.120000005</v>
          </cell>
          <cell r="G14">
            <v>45084796.589999996</v>
          </cell>
          <cell r="H14">
            <v>40590306.77</v>
          </cell>
          <cell r="I14">
            <v>38606342.39</v>
          </cell>
          <cell r="J14">
            <v>34219697.72</v>
          </cell>
          <cell r="K14">
            <v>30242453.7</v>
          </cell>
          <cell r="L14">
            <v>36597737.19</v>
          </cell>
          <cell r="M14">
            <v>38426827.190000005</v>
          </cell>
          <cell r="N14">
            <v>43661020.07</v>
          </cell>
          <cell r="O14">
            <v>39890329.82</v>
          </cell>
          <cell r="P14">
            <v>43024710.11</v>
          </cell>
          <cell r="Q14">
            <v>47523256.16</v>
          </cell>
        </row>
        <row r="16">
          <cell r="D16" t="str">
            <v>Retail</v>
          </cell>
        </row>
        <row r="17">
          <cell r="D17" t="str">
            <v>Energy Sales - Comalco</v>
          </cell>
          <cell r="E17">
            <v>180995620.49</v>
          </cell>
          <cell r="F17">
            <v>13916518.21</v>
          </cell>
          <cell r="G17">
            <v>13916520.12</v>
          </cell>
          <cell r="H17">
            <v>13389299.39</v>
          </cell>
          <cell r="I17">
            <v>15804048.78</v>
          </cell>
          <cell r="J17">
            <v>15597000.6</v>
          </cell>
          <cell r="K17">
            <v>16197811.6</v>
          </cell>
          <cell r="L17">
            <v>16197814.46</v>
          </cell>
          <cell r="M17">
            <v>14447580.58</v>
          </cell>
          <cell r="N17">
            <v>16197815.66</v>
          </cell>
          <cell r="O17">
            <v>15048899.65</v>
          </cell>
          <cell r="P17">
            <v>15429163.46</v>
          </cell>
          <cell r="Q17">
            <v>14853147.98</v>
          </cell>
        </row>
        <row r="18">
          <cell r="D18" t="str">
            <v>Energy Cost - Comalco</v>
          </cell>
          <cell r="E18">
            <v>-210271000</v>
          </cell>
          <cell r="F18">
            <v>-19822000</v>
          </cell>
          <cell r="G18">
            <v>-18473000</v>
          </cell>
          <cell r="H18">
            <v>-17206000</v>
          </cell>
          <cell r="I18">
            <v>-17383000</v>
          </cell>
          <cell r="J18">
            <v>-13975000</v>
          </cell>
          <cell r="K18">
            <v>-12422000</v>
          </cell>
          <cell r="L18">
            <v>-13640000</v>
          </cell>
          <cell r="M18">
            <v>-14108000</v>
          </cell>
          <cell r="N18">
            <v>-17414000</v>
          </cell>
          <cell r="O18">
            <v>-18872000</v>
          </cell>
          <cell r="P18">
            <v>-22623000</v>
          </cell>
          <cell r="Q18">
            <v>-24333000</v>
          </cell>
        </row>
        <row r="19">
          <cell r="B19">
            <v>3</v>
          </cell>
          <cell r="D19" t="str">
            <v>Comalco Margin</v>
          </cell>
          <cell r="E19">
            <v>-29275379.509999998</v>
          </cell>
          <cell r="F19">
            <v>-5905481.789999999</v>
          </cell>
          <cell r="G19">
            <v>-4556479.88</v>
          </cell>
          <cell r="H19">
            <v>-3816700.61</v>
          </cell>
          <cell r="I19">
            <v>-1578951.22</v>
          </cell>
          <cell r="J19">
            <v>1622000.6</v>
          </cell>
          <cell r="K19">
            <v>3775811.6</v>
          </cell>
          <cell r="L19">
            <v>2557814.46</v>
          </cell>
          <cell r="M19">
            <v>339580.58</v>
          </cell>
          <cell r="N19">
            <v>-1216184.34</v>
          </cell>
          <cell r="O19">
            <v>-3823100.35</v>
          </cell>
          <cell r="P19">
            <v>-7193836.539999999</v>
          </cell>
          <cell r="Q19">
            <v>-9479852.02</v>
          </cell>
        </row>
        <row r="21">
          <cell r="D21" t="str">
            <v>Energy Sales -Direct Supp</v>
          </cell>
          <cell r="E21">
            <v>267181125.21</v>
          </cell>
          <cell r="F21">
            <v>28583029.35</v>
          </cell>
          <cell r="G21">
            <v>27743608.05</v>
          </cell>
          <cell r="H21">
            <v>23730419.56</v>
          </cell>
          <cell r="I21">
            <v>21118627.88</v>
          </cell>
          <cell r="J21">
            <v>19682013.43</v>
          </cell>
          <cell r="K21">
            <v>18586411.38</v>
          </cell>
          <cell r="L21">
            <v>18486699.69</v>
          </cell>
          <cell r="M21">
            <v>18997970.04</v>
          </cell>
          <cell r="N21">
            <v>19910816.14</v>
          </cell>
          <cell r="O21">
            <v>19993236.99</v>
          </cell>
          <cell r="P21">
            <v>24445595.02</v>
          </cell>
          <cell r="Q21">
            <v>25902697.68</v>
          </cell>
        </row>
        <row r="22">
          <cell r="D22" t="str">
            <v>Discounts</v>
          </cell>
          <cell r="E22">
            <v>-19571046.530000005</v>
          </cell>
          <cell r="F22">
            <v>-2171446.14</v>
          </cell>
          <cell r="G22">
            <v>-2117066.77</v>
          </cell>
          <cell r="H22">
            <v>-1802546.13</v>
          </cell>
          <cell r="I22">
            <v>-1525316.39</v>
          </cell>
          <cell r="J22">
            <v>-1416730.56</v>
          </cell>
          <cell r="K22">
            <v>-1341648.64</v>
          </cell>
          <cell r="L22">
            <v>-1305755.89</v>
          </cell>
          <cell r="M22">
            <v>-1320152.82</v>
          </cell>
          <cell r="N22">
            <v>-1377346.82</v>
          </cell>
          <cell r="O22">
            <v>-1434540.73</v>
          </cell>
          <cell r="P22">
            <v>-1814867.88</v>
          </cell>
          <cell r="Q22">
            <v>-1943627.76</v>
          </cell>
        </row>
        <row r="23">
          <cell r="D23" t="str">
            <v>Energy Cost - Direct Supply</v>
          </cell>
          <cell r="E23">
            <v>-201546023.98000002</v>
          </cell>
          <cell r="F23">
            <v>-24268876.72</v>
          </cell>
          <cell r="G23">
            <v>-22381170.21</v>
          </cell>
          <cell r="H23">
            <v>-18672426.42</v>
          </cell>
          <cell r="I23">
            <v>-15021699.7</v>
          </cell>
          <cell r="J23">
            <v>-11986020.7</v>
          </cell>
          <cell r="K23">
            <v>-10239314.05</v>
          </cell>
          <cell r="L23">
            <v>-11061343.47</v>
          </cell>
          <cell r="M23">
            <v>-12679659</v>
          </cell>
          <cell r="N23">
            <v>-14486544.85</v>
          </cell>
          <cell r="O23">
            <v>-15559980.23</v>
          </cell>
          <cell r="P23">
            <v>-21058632.71</v>
          </cell>
          <cell r="Q23">
            <v>-24130355.92</v>
          </cell>
        </row>
        <row r="24">
          <cell r="D24" t="str">
            <v>Doubtful Debt Adjustments</v>
          </cell>
          <cell r="E24">
            <v>-1364838.77</v>
          </cell>
          <cell r="F24">
            <v>-145004.44</v>
          </cell>
          <cell r="G24">
            <v>-141785.04</v>
          </cell>
          <cell r="H24">
            <v>-123298.87</v>
          </cell>
          <cell r="I24">
            <v>-108313.36</v>
          </cell>
          <cell r="J24">
            <v>-101284.01</v>
          </cell>
          <cell r="K24">
            <v>-96384.13</v>
          </cell>
          <cell r="L24">
            <v>-96150.49</v>
          </cell>
          <cell r="M24">
            <v>-97202.76</v>
          </cell>
          <cell r="N24">
            <v>-100441.1</v>
          </cell>
          <cell r="O24">
            <v>-101083.82</v>
          </cell>
          <cell r="P24">
            <v>-123513.95</v>
          </cell>
          <cell r="Q24">
            <v>-130376.8</v>
          </cell>
        </row>
        <row r="25">
          <cell r="B25">
            <v>4</v>
          </cell>
          <cell r="D25" t="str">
            <v>Direct Supply Margin</v>
          </cell>
          <cell r="E25">
            <v>44699215.92999999</v>
          </cell>
          <cell r="F25">
            <v>1997702.05</v>
          </cell>
          <cell r="G25">
            <v>3103586.03</v>
          </cell>
          <cell r="H25">
            <v>3132148.14</v>
          </cell>
          <cell r="I25">
            <v>4463298.43</v>
          </cell>
          <cell r="J25">
            <v>6177978.160000002</v>
          </cell>
          <cell r="K25">
            <v>6909064.559999998</v>
          </cell>
          <cell r="L25">
            <v>6023449.84</v>
          </cell>
          <cell r="M25">
            <v>4900955.46</v>
          </cell>
          <cell r="N25">
            <v>3946483.37</v>
          </cell>
          <cell r="O25">
            <v>2897632.21</v>
          </cell>
          <cell r="P25">
            <v>1448580.48</v>
          </cell>
          <cell r="Q25">
            <v>-301662.8000000037</v>
          </cell>
        </row>
        <row r="26">
          <cell r="D26" t="str">
            <v>Total Retail Revenue</v>
          </cell>
          <cell r="E26">
            <v>15423836.419999996</v>
          </cell>
          <cell r="F26">
            <v>-3907779.739999998</v>
          </cell>
          <cell r="G26">
            <v>-1452893.8500000008</v>
          </cell>
          <cell r="H26">
            <v>-684552.4700000004</v>
          </cell>
          <cell r="I26">
            <v>2884347.2099999986</v>
          </cell>
          <cell r="J26">
            <v>7799978.760000002</v>
          </cell>
          <cell r="K26">
            <v>10684876.159999996</v>
          </cell>
          <cell r="L26">
            <v>8581264.3</v>
          </cell>
          <cell r="M26">
            <v>5240536.039999999</v>
          </cell>
          <cell r="N26">
            <v>2730299.0300000003</v>
          </cell>
          <cell r="O26">
            <v>-925468.1400000011</v>
          </cell>
          <cell r="P26">
            <v>-5745256.059999999</v>
          </cell>
          <cell r="Q26">
            <v>-9781514.820000002</v>
          </cell>
        </row>
        <row r="28">
          <cell r="D28" t="str">
            <v>Wholesale</v>
          </cell>
        </row>
        <row r="29">
          <cell r="D29" t="str">
            <v>Energy Sales - ECNZ Hedges</v>
          </cell>
          <cell r="E29">
            <v>109191.29000000001</v>
          </cell>
          <cell r="F29">
            <v>36187.87</v>
          </cell>
          <cell r="G29">
            <v>46263.17</v>
          </cell>
          <cell r="H29">
            <v>26740.25</v>
          </cell>
          <cell r="I29">
            <v>0</v>
          </cell>
          <cell r="J29">
            <v>0</v>
          </cell>
          <cell r="K29">
            <v>0</v>
          </cell>
          <cell r="L29">
            <v>0</v>
          </cell>
          <cell r="M29">
            <v>0</v>
          </cell>
          <cell r="N29">
            <v>0</v>
          </cell>
          <cell r="O29">
            <v>0</v>
          </cell>
          <cell r="P29">
            <v>0</v>
          </cell>
          <cell r="Q29">
            <v>0</v>
          </cell>
        </row>
        <row r="30">
          <cell r="D30" t="str">
            <v>Energy Sales-ECNZ Buy Hedges</v>
          </cell>
          <cell r="E30">
            <v>60302.11</v>
          </cell>
          <cell r="F30">
            <v>13304</v>
          </cell>
          <cell r="G30">
            <v>20976.09</v>
          </cell>
          <cell r="H30">
            <v>26571.04</v>
          </cell>
          <cell r="I30">
            <v>-549.02</v>
          </cell>
          <cell r="J30">
            <v>0</v>
          </cell>
          <cell r="K30">
            <v>0</v>
          </cell>
          <cell r="L30">
            <v>0</v>
          </cell>
          <cell r="M30">
            <v>0</v>
          </cell>
          <cell r="N30">
            <v>0</v>
          </cell>
          <cell r="O30">
            <v>0</v>
          </cell>
          <cell r="P30">
            <v>0</v>
          </cell>
          <cell r="Q30">
            <v>0</v>
          </cell>
        </row>
        <row r="31">
          <cell r="D31" t="str">
            <v>Energy Sales - Other Hedges</v>
          </cell>
          <cell r="E31">
            <v>6769364.040000001</v>
          </cell>
          <cell r="F31">
            <v>-422338.23</v>
          </cell>
          <cell r="G31">
            <v>16148.68</v>
          </cell>
          <cell r="H31">
            <v>349650.32</v>
          </cell>
          <cell r="I31">
            <v>1051694.11</v>
          </cell>
          <cell r="J31">
            <v>1420554.07</v>
          </cell>
          <cell r="K31">
            <v>1778191.57</v>
          </cell>
          <cell r="L31">
            <v>1384585.73</v>
          </cell>
          <cell r="M31">
            <v>992365.31</v>
          </cell>
          <cell r="N31">
            <v>711330.52</v>
          </cell>
          <cell r="O31">
            <v>463860.08</v>
          </cell>
          <cell r="P31">
            <v>-145304.64</v>
          </cell>
          <cell r="Q31">
            <v>-831373.48</v>
          </cell>
        </row>
        <row r="32">
          <cell r="B32">
            <v>5</v>
          </cell>
          <cell r="D32" t="str">
            <v>Total Hedge Margin</v>
          </cell>
          <cell r="E32">
            <v>6938857.440000001</v>
          </cell>
          <cell r="F32">
            <v>-372846.36</v>
          </cell>
          <cell r="G32">
            <v>83387.94</v>
          </cell>
          <cell r="H32">
            <v>402961.61</v>
          </cell>
          <cell r="I32">
            <v>1051145.09</v>
          </cell>
          <cell r="J32">
            <v>1420554.07</v>
          </cell>
          <cell r="K32">
            <v>1778191.57</v>
          </cell>
          <cell r="L32">
            <v>1384585.73</v>
          </cell>
          <cell r="M32">
            <v>992365.31</v>
          </cell>
          <cell r="N32">
            <v>711330.52</v>
          </cell>
          <cell r="O32">
            <v>463860.08</v>
          </cell>
          <cell r="P32">
            <v>-145304.64</v>
          </cell>
          <cell r="Q32">
            <v>-831373.48</v>
          </cell>
        </row>
        <row r="34">
          <cell r="C34" t="str">
            <v>TOTAL ENERGY REVENUE</v>
          </cell>
          <cell r="E34">
            <v>507122085.69000006</v>
          </cell>
          <cell r="F34">
            <v>42611288.02000001</v>
          </cell>
          <cell r="G34">
            <v>43715290.67999999</v>
          </cell>
          <cell r="H34">
            <v>40308715.910000004</v>
          </cell>
          <cell r="I34">
            <v>42541834.690000005</v>
          </cell>
          <cell r="J34">
            <v>43440230.550000004</v>
          </cell>
          <cell r="K34">
            <v>42705521.43</v>
          </cell>
          <cell r="L34">
            <v>46563587.21999999</v>
          </cell>
          <cell r="M34">
            <v>44659728.54000001</v>
          </cell>
          <cell r="N34">
            <v>47102649.620000005</v>
          </cell>
          <cell r="O34">
            <v>39428721.76</v>
          </cell>
          <cell r="P34">
            <v>37134149.41</v>
          </cell>
          <cell r="Q34">
            <v>36910367.86</v>
          </cell>
        </row>
        <row r="36">
          <cell r="C36" t="str">
            <v>Transmission and Distribution Costs</v>
          </cell>
        </row>
        <row r="37">
          <cell r="D37" t="str">
            <v>Cost of Generation</v>
          </cell>
          <cell r="E37">
            <v>-980874.4500000001</v>
          </cell>
          <cell r="F37">
            <v>-7951.09</v>
          </cell>
          <cell r="G37">
            <v>-57159.91</v>
          </cell>
          <cell r="H37">
            <v>-89602.78</v>
          </cell>
          <cell r="I37">
            <v>-114995.16</v>
          </cell>
          <cell r="J37">
            <v>-118354.68</v>
          </cell>
          <cell r="K37">
            <v>-139437.74</v>
          </cell>
          <cell r="L37">
            <v>-141970.02</v>
          </cell>
          <cell r="M37">
            <v>-129360.67</v>
          </cell>
          <cell r="N37">
            <v>-113962.34</v>
          </cell>
          <cell r="O37">
            <v>-46465.53</v>
          </cell>
          <cell r="P37">
            <v>-18321.5</v>
          </cell>
          <cell r="Q37">
            <v>-3293.03</v>
          </cell>
        </row>
        <row r="38">
          <cell r="D38" t="str">
            <v>AC Connection Charges</v>
          </cell>
          <cell r="E38">
            <v>887683.68</v>
          </cell>
          <cell r="F38">
            <v>73973.64</v>
          </cell>
          <cell r="G38">
            <v>73973.64</v>
          </cell>
          <cell r="H38">
            <v>73973.64</v>
          </cell>
          <cell r="I38">
            <v>73973.64</v>
          </cell>
          <cell r="J38">
            <v>73973.64</v>
          </cell>
          <cell r="K38">
            <v>73973.64</v>
          </cell>
          <cell r="L38">
            <v>73973.64</v>
          </cell>
          <cell r="M38">
            <v>73973.64</v>
          </cell>
          <cell r="N38">
            <v>73973.64</v>
          </cell>
          <cell r="O38">
            <v>73973.64</v>
          </cell>
          <cell r="P38">
            <v>73973.64</v>
          </cell>
          <cell r="Q38">
            <v>73973.64</v>
          </cell>
        </row>
        <row r="39">
          <cell r="D39" t="str">
            <v>HVDC Charges</v>
          </cell>
          <cell r="E39">
            <v>-43358268.839999996</v>
          </cell>
          <cell r="F39">
            <v>-3613189.07</v>
          </cell>
          <cell r="G39">
            <v>-3613189.07</v>
          </cell>
          <cell r="H39">
            <v>-3613189.07</v>
          </cell>
          <cell r="I39">
            <v>-3613189.07</v>
          </cell>
          <cell r="J39">
            <v>-3613189.07</v>
          </cell>
          <cell r="K39">
            <v>-3613189.07</v>
          </cell>
          <cell r="L39">
            <v>-3613189.07</v>
          </cell>
          <cell r="M39">
            <v>-3613189.07</v>
          </cell>
          <cell r="N39">
            <v>-3613189.07</v>
          </cell>
          <cell r="O39">
            <v>-3613189.07</v>
          </cell>
          <cell r="P39">
            <v>-3613189.07</v>
          </cell>
          <cell r="Q39">
            <v>-3613189.07</v>
          </cell>
        </row>
        <row r="40">
          <cell r="D40" t="str">
            <v>Grid Exit Points</v>
          </cell>
          <cell r="E40">
            <v>-244133.76000000004</v>
          </cell>
          <cell r="F40">
            <v>-20338.98</v>
          </cell>
          <cell r="G40">
            <v>-20339.98</v>
          </cell>
          <cell r="H40">
            <v>-20340.98</v>
          </cell>
          <cell r="I40">
            <v>-20341.98</v>
          </cell>
          <cell r="J40">
            <v>-20342.98</v>
          </cell>
          <cell r="K40">
            <v>-20343.98</v>
          </cell>
          <cell r="L40">
            <v>-20344.98</v>
          </cell>
          <cell r="M40">
            <v>-20345.98</v>
          </cell>
          <cell r="N40">
            <v>-20346.98</v>
          </cell>
          <cell r="O40">
            <v>-20347.98</v>
          </cell>
          <cell r="P40">
            <v>-20348.98</v>
          </cell>
          <cell r="Q40">
            <v>-20349.98</v>
          </cell>
        </row>
        <row r="41">
          <cell r="D41" t="str">
            <v>Connection Charges</v>
          </cell>
          <cell r="E41">
            <v>-43695593.36999999</v>
          </cell>
          <cell r="F41">
            <v>-3567505.5</v>
          </cell>
          <cell r="G41">
            <v>-3616715.32</v>
          </cell>
          <cell r="H41">
            <v>-3649159.19</v>
          </cell>
          <cell r="I41">
            <v>-3674552.57</v>
          </cell>
          <cell r="J41">
            <v>-3677913.09</v>
          </cell>
          <cell r="K41">
            <v>-3698997.15</v>
          </cell>
          <cell r="L41">
            <v>-3701530.43</v>
          </cell>
          <cell r="M41">
            <v>-3688922.08</v>
          </cell>
          <cell r="N41">
            <v>-3673524.75</v>
          </cell>
          <cell r="O41">
            <v>-3606028.94</v>
          </cell>
          <cell r="P41">
            <v>-3577885.91</v>
          </cell>
          <cell r="Q41">
            <v>-3562858.44</v>
          </cell>
        </row>
        <row r="43">
          <cell r="D43" t="str">
            <v>Network</v>
          </cell>
        </row>
        <row r="44">
          <cell r="D44" t="str">
            <v>Connection'Wheeling Charge</v>
          </cell>
          <cell r="E44">
            <v>-266163.95999999996</v>
          </cell>
          <cell r="F44">
            <v>-3630.72</v>
          </cell>
          <cell r="G44">
            <v>-20284.75</v>
          </cell>
          <cell r="H44">
            <v>-23128.12</v>
          </cell>
          <cell r="I44">
            <v>-27190.08</v>
          </cell>
          <cell r="J44">
            <v>-34907.8</v>
          </cell>
          <cell r="K44">
            <v>-39375.96</v>
          </cell>
          <cell r="L44">
            <v>-35720.19</v>
          </cell>
          <cell r="M44">
            <v>-32064.43</v>
          </cell>
          <cell r="N44">
            <v>-30439.65</v>
          </cell>
          <cell r="O44">
            <v>-11754.63</v>
          </cell>
          <cell r="P44">
            <v>-6067.89</v>
          </cell>
          <cell r="Q44">
            <v>-1599.74</v>
          </cell>
        </row>
        <row r="45">
          <cell r="D45" t="str">
            <v>Comalco Transmission Revenue</v>
          </cell>
          <cell r="E45">
            <v>25320696</v>
          </cell>
          <cell r="F45">
            <v>2110058</v>
          </cell>
          <cell r="G45">
            <v>2110058</v>
          </cell>
          <cell r="H45">
            <v>2110058</v>
          </cell>
          <cell r="I45">
            <v>2110058</v>
          </cell>
          <cell r="J45">
            <v>2110058</v>
          </cell>
          <cell r="K45">
            <v>2110058</v>
          </cell>
          <cell r="L45">
            <v>2110058</v>
          </cell>
          <cell r="M45">
            <v>2110058</v>
          </cell>
          <cell r="N45">
            <v>2110058</v>
          </cell>
          <cell r="O45">
            <v>2110058</v>
          </cell>
          <cell r="P45">
            <v>2110058</v>
          </cell>
          <cell r="Q45">
            <v>2110058</v>
          </cell>
        </row>
        <row r="46">
          <cell r="D46" t="str">
            <v>Tiwai Pt Transmission Charge</v>
          </cell>
          <cell r="E46">
            <v>-25320696</v>
          </cell>
          <cell r="F46">
            <v>-2110058</v>
          </cell>
          <cell r="G46">
            <v>-2110058</v>
          </cell>
          <cell r="H46">
            <v>-2110058</v>
          </cell>
          <cell r="I46">
            <v>-2110058</v>
          </cell>
          <cell r="J46">
            <v>-2110058</v>
          </cell>
          <cell r="K46">
            <v>-2110058</v>
          </cell>
          <cell r="L46">
            <v>-2110058</v>
          </cell>
          <cell r="M46">
            <v>-2110058</v>
          </cell>
          <cell r="N46">
            <v>-2110058</v>
          </cell>
          <cell r="O46">
            <v>-2110058</v>
          </cell>
          <cell r="P46">
            <v>-2110058</v>
          </cell>
          <cell r="Q46">
            <v>-2110058</v>
          </cell>
        </row>
        <row r="47">
          <cell r="D47" t="str">
            <v>Line Revenue</v>
          </cell>
          <cell r="E47">
            <v>183451132.17999998</v>
          </cell>
          <cell r="F47">
            <v>19392284.34</v>
          </cell>
          <cell r="G47">
            <v>19158573.55</v>
          </cell>
          <cell r="H47">
            <v>17009703.56</v>
          </cell>
          <cell r="I47">
            <v>14626325.18</v>
          </cell>
          <cell r="J47">
            <v>13719824.7</v>
          </cell>
          <cell r="K47">
            <v>13182130.78</v>
          </cell>
          <cell r="L47">
            <v>13203962.61</v>
          </cell>
          <cell r="M47">
            <v>13043451.09</v>
          </cell>
          <cell r="N47">
            <v>13210049.73</v>
          </cell>
          <cell r="O47">
            <v>13341869.86</v>
          </cell>
          <cell r="P47">
            <v>16366222.74</v>
          </cell>
          <cell r="Q47">
            <v>17196734.04</v>
          </cell>
        </row>
        <row r="48">
          <cell r="D48" t="str">
            <v>Line Charges</v>
          </cell>
          <cell r="E48">
            <v>-185285643.51</v>
          </cell>
          <cell r="F48">
            <v>-19586207.18</v>
          </cell>
          <cell r="G48">
            <v>-19350159.29</v>
          </cell>
          <cell r="H48">
            <v>-17179800.6</v>
          </cell>
          <cell r="I48">
            <v>-14772588.43</v>
          </cell>
          <cell r="J48">
            <v>-13857022.94</v>
          </cell>
          <cell r="K48">
            <v>-13313952.09</v>
          </cell>
          <cell r="L48">
            <v>-13336002.24</v>
          </cell>
          <cell r="M48">
            <v>-13173885.6</v>
          </cell>
          <cell r="N48">
            <v>-13342150.23</v>
          </cell>
          <cell r="O48">
            <v>-13475288.56</v>
          </cell>
          <cell r="P48">
            <v>-16529884.97</v>
          </cell>
          <cell r="Q48">
            <v>-17368701.38</v>
          </cell>
        </row>
        <row r="49">
          <cell r="D49" t="str">
            <v>Total Network Loses</v>
          </cell>
          <cell r="E49">
            <v>-2100675.290000004</v>
          </cell>
          <cell r="F49">
            <v>-197553.55999999866</v>
          </cell>
          <cell r="G49">
            <v>-211870.48999999836</v>
          </cell>
          <cell r="H49">
            <v>-193225.16000000387</v>
          </cell>
          <cell r="I49">
            <v>-173453.33</v>
          </cell>
          <cell r="J49">
            <v>-172106.04000000097</v>
          </cell>
          <cell r="K49">
            <v>-171197.27</v>
          </cell>
          <cell r="L49">
            <v>-167759.82</v>
          </cell>
          <cell r="M49">
            <v>-162498.93999999948</v>
          </cell>
          <cell r="N49">
            <v>-162540.15</v>
          </cell>
          <cell r="O49">
            <v>-145173.33</v>
          </cell>
          <cell r="P49">
            <v>-169730.12000000104</v>
          </cell>
          <cell r="Q49">
            <v>-173567.08000000194</v>
          </cell>
        </row>
        <row r="50">
          <cell r="B50">
            <v>6</v>
          </cell>
          <cell r="D50" t="str">
            <v>Total Transmission &amp; Distribution Costs</v>
          </cell>
          <cell r="E50">
            <v>-45796268.66000001</v>
          </cell>
          <cell r="F50">
            <v>-3765059.0599999987</v>
          </cell>
          <cell r="G50">
            <v>-3828585.8099999987</v>
          </cell>
          <cell r="H50">
            <v>-3842384.3500000034</v>
          </cell>
          <cell r="I50">
            <v>-3848005.9</v>
          </cell>
          <cell r="J50">
            <v>-3850019.1300000004</v>
          </cell>
          <cell r="K50">
            <v>-3870194.42</v>
          </cell>
          <cell r="L50">
            <v>-3869290.2500000005</v>
          </cell>
          <cell r="M50">
            <v>-3851421.0199999996</v>
          </cell>
          <cell r="N50">
            <v>-3836064.9000000004</v>
          </cell>
          <cell r="O50">
            <v>-3751202.2700000005</v>
          </cell>
          <cell r="P50">
            <v>-3747616.0300000003</v>
          </cell>
          <cell r="Q50">
            <v>-3736425.5200000014</v>
          </cell>
        </row>
        <row r="52">
          <cell r="D52" t="str">
            <v>Other Income</v>
          </cell>
        </row>
        <row r="53">
          <cell r="D53" t="str">
            <v>Energy Transmission Rev (TP)</v>
          </cell>
          <cell r="E53">
            <v>5040000</v>
          </cell>
          <cell r="F53">
            <v>420000</v>
          </cell>
          <cell r="G53">
            <v>420000</v>
          </cell>
          <cell r="H53">
            <v>420000</v>
          </cell>
          <cell r="I53">
            <v>420000</v>
          </cell>
          <cell r="J53">
            <v>420000</v>
          </cell>
          <cell r="K53">
            <v>420000</v>
          </cell>
          <cell r="L53">
            <v>420000</v>
          </cell>
          <cell r="M53">
            <v>420000</v>
          </cell>
          <cell r="N53">
            <v>420000</v>
          </cell>
          <cell r="O53">
            <v>420000</v>
          </cell>
          <cell r="P53">
            <v>420000</v>
          </cell>
          <cell r="Q53">
            <v>420000</v>
          </cell>
        </row>
        <row r="54">
          <cell r="D54" t="str">
            <v>Lease/Rental Income</v>
          </cell>
          <cell r="E54">
            <v>163199.66</v>
          </cell>
          <cell r="F54">
            <v>15801.33</v>
          </cell>
          <cell r="G54">
            <v>15800</v>
          </cell>
          <cell r="H54">
            <v>15800</v>
          </cell>
          <cell r="I54">
            <v>15800</v>
          </cell>
          <cell r="J54">
            <v>12500</v>
          </cell>
          <cell r="K54">
            <v>12500</v>
          </cell>
          <cell r="L54">
            <v>12500</v>
          </cell>
          <cell r="M54">
            <v>12500</v>
          </cell>
          <cell r="N54">
            <v>12500</v>
          </cell>
          <cell r="O54">
            <v>12500</v>
          </cell>
          <cell r="P54">
            <v>12500</v>
          </cell>
          <cell r="Q54">
            <v>12498.33</v>
          </cell>
        </row>
        <row r="55">
          <cell r="D55" t="str">
            <v>Miscellaneous Income</v>
          </cell>
          <cell r="E55">
            <v>4535344.04</v>
          </cell>
          <cell r="F55">
            <v>366695.67</v>
          </cell>
          <cell r="G55">
            <v>366695.67</v>
          </cell>
          <cell r="H55">
            <v>419195.67</v>
          </cell>
          <cell r="I55">
            <v>361695.67</v>
          </cell>
          <cell r="J55">
            <v>361695.67</v>
          </cell>
          <cell r="K55">
            <v>414195.67</v>
          </cell>
          <cell r="L55">
            <v>356695.67</v>
          </cell>
          <cell r="M55">
            <v>356695.67</v>
          </cell>
          <cell r="N55">
            <v>409194.67</v>
          </cell>
          <cell r="O55">
            <v>356694.67</v>
          </cell>
          <cell r="P55">
            <v>356694.67</v>
          </cell>
          <cell r="Q55">
            <v>409194.67</v>
          </cell>
        </row>
        <row r="56">
          <cell r="D56" t="str">
            <v>Retail Meter Revenue</v>
          </cell>
          <cell r="E56">
            <v>3387972</v>
          </cell>
          <cell r="F56">
            <v>286193.37</v>
          </cell>
          <cell r="G56">
            <v>285728.54</v>
          </cell>
          <cell r="H56">
            <v>282954.53</v>
          </cell>
          <cell r="I56">
            <v>284798.87</v>
          </cell>
          <cell r="J56">
            <v>282054.85</v>
          </cell>
          <cell r="K56">
            <v>283869.2</v>
          </cell>
          <cell r="L56">
            <v>283404.37</v>
          </cell>
          <cell r="M56">
            <v>276236.92</v>
          </cell>
          <cell r="N56">
            <v>282474.7</v>
          </cell>
          <cell r="O56">
            <v>279805.65</v>
          </cell>
          <cell r="P56">
            <v>281545.03</v>
          </cell>
          <cell r="Q56">
            <v>278905.97</v>
          </cell>
        </row>
        <row r="57">
          <cell r="D57" t="str">
            <v>Steam/Hot Water Revenues</v>
          </cell>
          <cell r="E57">
            <v>4787510</v>
          </cell>
          <cell r="F57">
            <v>317655</v>
          </cell>
          <cell r="G57">
            <v>317655</v>
          </cell>
          <cell r="H57">
            <v>411238</v>
          </cell>
          <cell r="I57">
            <v>411238</v>
          </cell>
          <cell r="J57">
            <v>411238</v>
          </cell>
          <cell r="K57">
            <v>411238</v>
          </cell>
          <cell r="L57">
            <v>411238</v>
          </cell>
          <cell r="M57">
            <v>411238</v>
          </cell>
          <cell r="N57">
            <v>411238</v>
          </cell>
          <cell r="O57">
            <v>411238</v>
          </cell>
          <cell r="P57">
            <v>411238</v>
          </cell>
          <cell r="Q57">
            <v>451058</v>
          </cell>
        </row>
        <row r="58">
          <cell r="D58" t="str">
            <v>Coal Purchases - DEC</v>
          </cell>
          <cell r="E58">
            <v>-1200000</v>
          </cell>
          <cell r="F58">
            <v>-100000</v>
          </cell>
          <cell r="G58">
            <v>-100000</v>
          </cell>
          <cell r="H58">
            <v>-100000</v>
          </cell>
          <cell r="I58">
            <v>-100000</v>
          </cell>
          <cell r="J58">
            <v>-100000</v>
          </cell>
          <cell r="K58">
            <v>-100000</v>
          </cell>
          <cell r="L58">
            <v>-100000</v>
          </cell>
          <cell r="M58">
            <v>-100000</v>
          </cell>
          <cell r="N58">
            <v>-100000</v>
          </cell>
          <cell r="O58">
            <v>-100000</v>
          </cell>
          <cell r="P58">
            <v>-100000</v>
          </cell>
          <cell r="Q58">
            <v>-100000</v>
          </cell>
        </row>
        <row r="59">
          <cell r="B59">
            <v>7</v>
          </cell>
          <cell r="D59" t="str">
            <v>Other Income</v>
          </cell>
          <cell r="E59">
            <v>16714025.7</v>
          </cell>
          <cell r="F59">
            <v>1306345.37</v>
          </cell>
          <cell r="G59">
            <v>1305879.21</v>
          </cell>
          <cell r="H59">
            <v>1449188.2</v>
          </cell>
          <cell r="I59">
            <v>1393532.54</v>
          </cell>
          <cell r="J59">
            <v>1387488.52</v>
          </cell>
          <cell r="K59">
            <v>1441802.8699999999</v>
          </cell>
          <cell r="L59">
            <v>1383838.04</v>
          </cell>
          <cell r="M59">
            <v>1376670.5899999999</v>
          </cell>
          <cell r="N59">
            <v>1435407.3699999999</v>
          </cell>
          <cell r="O59">
            <v>1380238.3199999998</v>
          </cell>
          <cell r="P59">
            <v>1381977.7</v>
          </cell>
          <cell r="Q59">
            <v>1471656.97</v>
          </cell>
        </row>
        <row r="61">
          <cell r="C61" t="str">
            <v>GROSS CONTRIBUTION</v>
          </cell>
          <cell r="E61">
            <v>478039842.72999996</v>
          </cell>
          <cell r="F61">
            <v>40152574.330000006</v>
          </cell>
          <cell r="G61">
            <v>41192584.07999999</v>
          </cell>
          <cell r="H61">
            <v>37915519.760000005</v>
          </cell>
          <cell r="I61">
            <v>40087361.330000006</v>
          </cell>
          <cell r="J61">
            <v>40977699.940000005</v>
          </cell>
          <cell r="K61">
            <v>40277129.879999995</v>
          </cell>
          <cell r="L61">
            <v>44078135.00999999</v>
          </cell>
          <cell r="M61">
            <v>42184978.110000014</v>
          </cell>
          <cell r="N61">
            <v>44701992.09</v>
          </cell>
          <cell r="O61">
            <v>37057757.809999995</v>
          </cell>
          <cell r="P61">
            <v>34768511.08</v>
          </cell>
          <cell r="Q61">
            <v>34645599.309999995</v>
          </cell>
        </row>
        <row r="63">
          <cell r="C63" t="str">
            <v>Expenses</v>
          </cell>
        </row>
        <row r="64">
          <cell r="D64" t="str">
            <v>Staff costs</v>
          </cell>
        </row>
        <row r="65">
          <cell r="D65" t="str">
            <v>Salary / Pay</v>
          </cell>
          <cell r="E65">
            <v>19790061.74</v>
          </cell>
          <cell r="F65">
            <v>1640985.44</v>
          </cell>
          <cell r="G65">
            <v>1640985.44</v>
          </cell>
          <cell r="H65">
            <v>1640985.44</v>
          </cell>
          <cell r="I65">
            <v>1640985.44</v>
          </cell>
          <cell r="J65">
            <v>1640985.44</v>
          </cell>
          <cell r="K65">
            <v>1611360</v>
          </cell>
          <cell r="L65">
            <v>1611360</v>
          </cell>
          <cell r="M65">
            <v>1640985.44</v>
          </cell>
          <cell r="N65">
            <v>1640985.44</v>
          </cell>
          <cell r="O65">
            <v>1693481.22</v>
          </cell>
          <cell r="P65">
            <v>1693481.22</v>
          </cell>
          <cell r="Q65">
            <v>1693481.22</v>
          </cell>
        </row>
        <row r="66">
          <cell r="D66" t="str">
            <v>Bonus</v>
          </cell>
          <cell r="E66">
            <v>3010689.689999999</v>
          </cell>
          <cell r="F66">
            <v>248832.36</v>
          </cell>
          <cell r="G66">
            <v>248832.36</v>
          </cell>
          <cell r="H66">
            <v>248832.36</v>
          </cell>
          <cell r="I66">
            <v>248832.36</v>
          </cell>
          <cell r="J66">
            <v>248832.36</v>
          </cell>
          <cell r="K66">
            <v>248832.36</v>
          </cell>
          <cell r="L66">
            <v>248832.36</v>
          </cell>
          <cell r="M66">
            <v>248832.36</v>
          </cell>
          <cell r="N66">
            <v>248832.36</v>
          </cell>
          <cell r="O66">
            <v>257066.15</v>
          </cell>
          <cell r="P66">
            <v>257066.15</v>
          </cell>
          <cell r="Q66">
            <v>257066.15</v>
          </cell>
        </row>
        <row r="67">
          <cell r="D67" t="str">
            <v>Temp Employees  Wages</v>
          </cell>
          <cell r="E67">
            <v>346852.2399999999</v>
          </cell>
          <cell r="F67">
            <v>31487.87</v>
          </cell>
          <cell r="G67">
            <v>31487.67</v>
          </cell>
          <cell r="H67">
            <v>31487.67</v>
          </cell>
          <cell r="I67">
            <v>31487.67</v>
          </cell>
          <cell r="J67">
            <v>31487.67</v>
          </cell>
          <cell r="K67">
            <v>32487.67</v>
          </cell>
          <cell r="L67">
            <v>29487.67</v>
          </cell>
          <cell r="M67">
            <v>26487.67</v>
          </cell>
          <cell r="N67">
            <v>25237.67</v>
          </cell>
          <cell r="O67">
            <v>25237.67</v>
          </cell>
          <cell r="P67">
            <v>25237.67</v>
          </cell>
          <cell r="Q67">
            <v>25237.67</v>
          </cell>
        </row>
        <row r="68">
          <cell r="D68" t="str">
            <v>Capitalised Salary</v>
          </cell>
          <cell r="E68">
            <v>-246000</v>
          </cell>
          <cell r="F68">
            <v>-20500</v>
          </cell>
          <cell r="G68">
            <v>-20500</v>
          </cell>
          <cell r="H68">
            <v>-20500</v>
          </cell>
          <cell r="I68">
            <v>-20500</v>
          </cell>
          <cell r="J68">
            <v>-20500</v>
          </cell>
          <cell r="K68">
            <v>-20500</v>
          </cell>
          <cell r="L68">
            <v>-20500</v>
          </cell>
          <cell r="M68">
            <v>-20500</v>
          </cell>
          <cell r="N68">
            <v>-20500</v>
          </cell>
          <cell r="O68">
            <v>-20500</v>
          </cell>
          <cell r="P68">
            <v>-20500</v>
          </cell>
          <cell r="Q68">
            <v>-20500</v>
          </cell>
        </row>
        <row r="69">
          <cell r="D69" t="str">
            <v>Accident Insurance</v>
          </cell>
          <cell r="E69">
            <v>329560.70999999996</v>
          </cell>
          <cell r="F69">
            <v>27475.01</v>
          </cell>
          <cell r="G69">
            <v>27475.01</v>
          </cell>
          <cell r="H69">
            <v>27475.01</v>
          </cell>
          <cell r="I69">
            <v>27385.64</v>
          </cell>
          <cell r="J69">
            <v>27249</v>
          </cell>
          <cell r="K69">
            <v>26825.36</v>
          </cell>
          <cell r="L69">
            <v>26825.36</v>
          </cell>
          <cell r="M69">
            <v>27249</v>
          </cell>
          <cell r="N69">
            <v>27249</v>
          </cell>
          <cell r="O69">
            <v>28117.44</v>
          </cell>
          <cell r="P69">
            <v>28117.44</v>
          </cell>
          <cell r="Q69">
            <v>28117.44</v>
          </cell>
        </row>
        <row r="70">
          <cell r="D70" t="str">
            <v>Fringe Benefit Tax</v>
          </cell>
          <cell r="E70">
            <v>39900.03999999999</v>
          </cell>
          <cell r="F70">
            <v>2616.67</v>
          </cell>
          <cell r="G70">
            <v>2341.67</v>
          </cell>
          <cell r="H70">
            <v>5016.67</v>
          </cell>
          <cell r="I70">
            <v>2616.67</v>
          </cell>
          <cell r="J70">
            <v>2341.67</v>
          </cell>
          <cell r="K70">
            <v>5016.67</v>
          </cell>
          <cell r="L70">
            <v>2341.67</v>
          </cell>
          <cell r="M70">
            <v>2616.67</v>
          </cell>
          <cell r="N70">
            <v>5016.67</v>
          </cell>
          <cell r="O70">
            <v>2341.67</v>
          </cell>
          <cell r="P70">
            <v>2341.67</v>
          </cell>
          <cell r="Q70">
            <v>5291.67</v>
          </cell>
        </row>
        <row r="71">
          <cell r="D71" t="str">
            <v>Membership Fees - Staff</v>
          </cell>
          <cell r="E71">
            <v>75550</v>
          </cell>
          <cell r="F71">
            <v>8625</v>
          </cell>
          <cell r="G71">
            <v>7925</v>
          </cell>
          <cell r="H71">
            <v>7125</v>
          </cell>
          <cell r="I71">
            <v>4925</v>
          </cell>
          <cell r="J71">
            <v>6725</v>
          </cell>
          <cell r="K71">
            <v>5425</v>
          </cell>
          <cell r="L71">
            <v>5675</v>
          </cell>
          <cell r="M71">
            <v>4925</v>
          </cell>
          <cell r="N71">
            <v>7925</v>
          </cell>
          <cell r="O71">
            <v>5925</v>
          </cell>
          <cell r="P71">
            <v>4925</v>
          </cell>
          <cell r="Q71">
            <v>5425</v>
          </cell>
        </row>
        <row r="72">
          <cell r="D72" t="str">
            <v>Recruitment Costs</v>
          </cell>
          <cell r="E72">
            <v>457636.36</v>
          </cell>
          <cell r="F72">
            <v>350526.61</v>
          </cell>
          <cell r="G72">
            <v>9737.25</v>
          </cell>
          <cell r="H72">
            <v>9737.25</v>
          </cell>
          <cell r="I72">
            <v>9737.25</v>
          </cell>
          <cell r="J72">
            <v>9737.25</v>
          </cell>
          <cell r="K72">
            <v>9737.25</v>
          </cell>
          <cell r="L72">
            <v>9737.25</v>
          </cell>
          <cell r="M72">
            <v>9737.25</v>
          </cell>
          <cell r="N72">
            <v>9737.25</v>
          </cell>
          <cell r="O72">
            <v>9737.25</v>
          </cell>
          <cell r="P72">
            <v>9737.25</v>
          </cell>
          <cell r="Q72">
            <v>9737.25</v>
          </cell>
        </row>
        <row r="73">
          <cell r="D73" t="str">
            <v>Training &amp; Conference Costs</v>
          </cell>
          <cell r="E73">
            <v>924618.0500000003</v>
          </cell>
          <cell r="F73">
            <v>91519.55</v>
          </cell>
          <cell r="G73">
            <v>65019.15</v>
          </cell>
          <cell r="H73">
            <v>63519.15</v>
          </cell>
          <cell r="I73">
            <v>116528.8</v>
          </cell>
          <cell r="J73">
            <v>65528.8</v>
          </cell>
          <cell r="K73">
            <v>58028.8</v>
          </cell>
          <cell r="L73">
            <v>93571.8</v>
          </cell>
          <cell r="M73">
            <v>80528.8</v>
          </cell>
          <cell r="N73">
            <v>61028.8</v>
          </cell>
          <cell r="O73">
            <v>106528.8</v>
          </cell>
          <cell r="P73">
            <v>63782.8</v>
          </cell>
          <cell r="Q73">
            <v>59032.8</v>
          </cell>
        </row>
        <row r="74">
          <cell r="D74" t="str">
            <v>Training-TRAVEL &amp; ACCOMM costs</v>
          </cell>
          <cell r="E74">
            <v>301377.61000000004</v>
          </cell>
          <cell r="F74">
            <v>23539.23</v>
          </cell>
          <cell r="G74">
            <v>29239.23</v>
          </cell>
          <cell r="H74">
            <v>27389.23</v>
          </cell>
          <cell r="I74">
            <v>25248.88</v>
          </cell>
          <cell r="J74">
            <v>23548.88</v>
          </cell>
          <cell r="K74">
            <v>24548.88</v>
          </cell>
          <cell r="L74">
            <v>25918.88</v>
          </cell>
          <cell r="M74">
            <v>24548.88</v>
          </cell>
          <cell r="N74">
            <v>23548.88</v>
          </cell>
          <cell r="O74">
            <v>25748.88</v>
          </cell>
          <cell r="P74">
            <v>23548.88</v>
          </cell>
          <cell r="Q74">
            <v>24548.88</v>
          </cell>
        </row>
        <row r="75">
          <cell r="D75" t="str">
            <v>Human Resource Programs</v>
          </cell>
          <cell r="E75">
            <v>459312</v>
          </cell>
          <cell r="F75">
            <v>46361</v>
          </cell>
          <cell r="G75">
            <v>51361</v>
          </cell>
          <cell r="H75">
            <v>41361</v>
          </cell>
          <cell r="I75">
            <v>41361</v>
          </cell>
          <cell r="J75">
            <v>41361</v>
          </cell>
          <cell r="K75">
            <v>41361</v>
          </cell>
          <cell r="L75">
            <v>32691</v>
          </cell>
          <cell r="M75">
            <v>32691</v>
          </cell>
          <cell r="N75">
            <v>32691</v>
          </cell>
          <cell r="O75">
            <v>32691</v>
          </cell>
          <cell r="P75">
            <v>32691</v>
          </cell>
          <cell r="Q75">
            <v>32691</v>
          </cell>
        </row>
        <row r="76">
          <cell r="B76">
            <v>8</v>
          </cell>
          <cell r="D76" t="str">
            <v>Staff Costs</v>
          </cell>
          <cell r="E76">
            <v>25489558.439999998</v>
          </cell>
          <cell r="F76">
            <v>2451468.74</v>
          </cell>
          <cell r="G76">
            <v>2093903.78</v>
          </cell>
          <cell r="H76">
            <v>2082428.78</v>
          </cell>
          <cell r="I76">
            <v>2128608.71</v>
          </cell>
          <cell r="J76">
            <v>2077297.07</v>
          </cell>
          <cell r="K76">
            <v>2043122.99</v>
          </cell>
          <cell r="L76">
            <v>2065940.99</v>
          </cell>
          <cell r="M76">
            <v>2078102.07</v>
          </cell>
          <cell r="N76">
            <v>2061752.07</v>
          </cell>
          <cell r="O76">
            <v>2166375.08</v>
          </cell>
          <cell r="P76">
            <v>2120429.08</v>
          </cell>
          <cell r="Q76">
            <v>2120129.08</v>
          </cell>
        </row>
        <row r="78">
          <cell r="D78" t="str">
            <v>Outsourced Services</v>
          </cell>
        </row>
        <row r="79">
          <cell r="D79" t="str">
            <v>Contractor/Consultant Travel</v>
          </cell>
          <cell r="E79">
            <v>76404.07999999997</v>
          </cell>
          <cell r="F79">
            <v>8100.34</v>
          </cell>
          <cell r="G79">
            <v>6100.34</v>
          </cell>
          <cell r="H79">
            <v>6100.34</v>
          </cell>
          <cell r="I79">
            <v>8100.34</v>
          </cell>
          <cell r="J79">
            <v>5500.34</v>
          </cell>
          <cell r="K79">
            <v>5500.34</v>
          </cell>
          <cell r="L79">
            <v>7500.34</v>
          </cell>
          <cell r="M79">
            <v>5500.34</v>
          </cell>
          <cell r="N79">
            <v>5500.34</v>
          </cell>
          <cell r="O79">
            <v>7500.34</v>
          </cell>
          <cell r="P79">
            <v>5500.34</v>
          </cell>
          <cell r="Q79">
            <v>5500.34</v>
          </cell>
        </row>
        <row r="80">
          <cell r="D80" t="str">
            <v>Contractor/Consultant General</v>
          </cell>
          <cell r="E80">
            <v>11692346.159999998</v>
          </cell>
          <cell r="F80">
            <v>902155.8299999998</v>
          </cell>
          <cell r="G80">
            <v>1137399.9699999997</v>
          </cell>
          <cell r="H80">
            <v>1265534.47</v>
          </cell>
          <cell r="I80">
            <v>1326284.7000000002</v>
          </cell>
          <cell r="J80">
            <v>818018.6900000002</v>
          </cell>
          <cell r="K80">
            <v>762423.54</v>
          </cell>
          <cell r="L80">
            <v>860287.8800000001</v>
          </cell>
          <cell r="M80">
            <v>919825.7500000002</v>
          </cell>
          <cell r="N80">
            <v>747376.74</v>
          </cell>
          <cell r="O80">
            <v>886092.2</v>
          </cell>
          <cell r="P80">
            <v>1009182.95</v>
          </cell>
          <cell r="Q80">
            <v>1057763.4400000002</v>
          </cell>
        </row>
        <row r="81">
          <cell r="B81">
            <v>9</v>
          </cell>
          <cell r="D81" t="str">
            <v>Generation Outsourced Services</v>
          </cell>
          <cell r="E81">
            <v>18739683.759999998</v>
          </cell>
          <cell r="F81">
            <v>1737807.74</v>
          </cell>
          <cell r="G81">
            <v>1874510.06</v>
          </cell>
          <cell r="H81">
            <v>1713190.82</v>
          </cell>
          <cell r="I81">
            <v>2317680.42</v>
          </cell>
          <cell r="J81">
            <v>1786901.66</v>
          </cell>
          <cell r="K81">
            <v>1462841.35</v>
          </cell>
          <cell r="L81">
            <v>1540207.57</v>
          </cell>
          <cell r="M81">
            <v>1640775.93</v>
          </cell>
          <cell r="N81">
            <v>1132918.92</v>
          </cell>
          <cell r="O81">
            <v>1191917.04</v>
          </cell>
          <cell r="P81">
            <v>1084507.22</v>
          </cell>
          <cell r="Q81">
            <v>1256425.03</v>
          </cell>
        </row>
        <row r="82">
          <cell r="D82" t="str">
            <v>Finance Outsourcing</v>
          </cell>
          <cell r="E82">
            <v>1274666.6600000001</v>
          </cell>
          <cell r="F82">
            <v>112333.33</v>
          </cell>
          <cell r="G82">
            <v>112333.33</v>
          </cell>
          <cell r="H82">
            <v>105000</v>
          </cell>
          <cell r="I82">
            <v>105000</v>
          </cell>
          <cell r="J82">
            <v>105000</v>
          </cell>
          <cell r="K82">
            <v>105000</v>
          </cell>
          <cell r="L82">
            <v>105000</v>
          </cell>
          <cell r="M82">
            <v>105000</v>
          </cell>
          <cell r="N82">
            <v>105000</v>
          </cell>
          <cell r="O82">
            <v>105000</v>
          </cell>
          <cell r="P82">
            <v>105000</v>
          </cell>
          <cell r="Q82">
            <v>105000</v>
          </cell>
        </row>
        <row r="83">
          <cell r="D83" t="str">
            <v>Treasury Advisory</v>
          </cell>
          <cell r="E83">
            <v>120000</v>
          </cell>
          <cell r="F83">
            <v>5000</v>
          </cell>
          <cell r="G83">
            <v>5000</v>
          </cell>
          <cell r="H83">
            <v>5000</v>
          </cell>
          <cell r="I83">
            <v>5000</v>
          </cell>
          <cell r="J83">
            <v>5000</v>
          </cell>
          <cell r="K83">
            <v>5000</v>
          </cell>
          <cell r="L83">
            <v>5000</v>
          </cell>
          <cell r="M83">
            <v>5000</v>
          </cell>
          <cell r="N83">
            <v>65000</v>
          </cell>
          <cell r="O83">
            <v>5000</v>
          </cell>
          <cell r="P83">
            <v>5000</v>
          </cell>
          <cell r="Q83">
            <v>5000</v>
          </cell>
        </row>
        <row r="84">
          <cell r="D84" t="str">
            <v>Treasury Transactions</v>
          </cell>
          <cell r="E84">
            <v>77400</v>
          </cell>
          <cell r="F84">
            <v>6450</v>
          </cell>
          <cell r="G84">
            <v>6450</v>
          </cell>
          <cell r="H84">
            <v>6450</v>
          </cell>
          <cell r="I84">
            <v>6450</v>
          </cell>
          <cell r="J84">
            <v>6450</v>
          </cell>
          <cell r="K84">
            <v>6450</v>
          </cell>
          <cell r="L84">
            <v>6450</v>
          </cell>
          <cell r="M84">
            <v>6450</v>
          </cell>
          <cell r="N84">
            <v>6450</v>
          </cell>
          <cell r="O84">
            <v>6450</v>
          </cell>
          <cell r="P84">
            <v>6450</v>
          </cell>
          <cell r="Q84">
            <v>6450</v>
          </cell>
        </row>
        <row r="85">
          <cell r="D85" t="str">
            <v>Tax Advisory</v>
          </cell>
          <cell r="E85">
            <v>363902.48</v>
          </cell>
          <cell r="F85">
            <v>27158.54</v>
          </cell>
          <cell r="G85">
            <v>27158.54</v>
          </cell>
          <cell r="H85">
            <v>27158.54</v>
          </cell>
          <cell r="I85">
            <v>57158.54</v>
          </cell>
          <cell r="J85">
            <v>27158.54</v>
          </cell>
          <cell r="K85">
            <v>27158.54</v>
          </cell>
          <cell r="L85">
            <v>36158.54</v>
          </cell>
          <cell r="M85">
            <v>26658.54</v>
          </cell>
          <cell r="N85">
            <v>27158.54</v>
          </cell>
          <cell r="O85">
            <v>26658.54</v>
          </cell>
          <cell r="P85">
            <v>27158.54</v>
          </cell>
          <cell r="Q85">
            <v>27158.54</v>
          </cell>
        </row>
        <row r="86">
          <cell r="D86" t="str">
            <v>Legal Advice</v>
          </cell>
          <cell r="E86">
            <v>2500670.66</v>
          </cell>
          <cell r="F86">
            <v>217688.73</v>
          </cell>
          <cell r="G86">
            <v>212688.73</v>
          </cell>
          <cell r="H86">
            <v>213688.73</v>
          </cell>
          <cell r="I86">
            <v>212688.73</v>
          </cell>
          <cell r="J86">
            <v>216042.4</v>
          </cell>
          <cell r="K86">
            <v>174678.77</v>
          </cell>
          <cell r="L86">
            <v>169678.77</v>
          </cell>
          <cell r="M86">
            <v>216042.4</v>
          </cell>
          <cell r="N86">
            <v>217616.35</v>
          </cell>
          <cell r="O86">
            <v>216616.35</v>
          </cell>
          <cell r="P86">
            <v>216616.35</v>
          </cell>
          <cell r="Q86">
            <v>216624.35</v>
          </cell>
        </row>
        <row r="87">
          <cell r="D87" t="str">
            <v>Business Advisory Services</v>
          </cell>
          <cell r="E87">
            <v>82317.04000000001</v>
          </cell>
          <cell r="F87">
            <v>5792.68</v>
          </cell>
          <cell r="G87">
            <v>5792.68</v>
          </cell>
          <cell r="H87">
            <v>5792.68</v>
          </cell>
          <cell r="I87">
            <v>17073.17</v>
          </cell>
          <cell r="J87">
            <v>5792.68</v>
          </cell>
          <cell r="K87">
            <v>5792.68</v>
          </cell>
          <cell r="L87">
            <v>5792.68</v>
          </cell>
          <cell r="M87">
            <v>5792.68</v>
          </cell>
          <cell r="N87">
            <v>5792.68</v>
          </cell>
          <cell r="O87">
            <v>5792.68</v>
          </cell>
          <cell r="P87">
            <v>5792.68</v>
          </cell>
          <cell r="Q87">
            <v>7317.07</v>
          </cell>
        </row>
        <row r="88">
          <cell r="D88" t="str">
            <v>Information Service Providers</v>
          </cell>
          <cell r="E88">
            <v>153750</v>
          </cell>
          <cell r="F88">
            <v>625</v>
          </cell>
          <cell r="G88">
            <v>91875</v>
          </cell>
          <cell r="H88">
            <v>625</v>
          </cell>
          <cell r="I88">
            <v>625</v>
          </cell>
          <cell r="J88">
            <v>625</v>
          </cell>
          <cell r="K88">
            <v>625</v>
          </cell>
          <cell r="L88">
            <v>625</v>
          </cell>
          <cell r="M88">
            <v>625</v>
          </cell>
          <cell r="N88">
            <v>625</v>
          </cell>
          <cell r="O88">
            <v>55625</v>
          </cell>
          <cell r="P88">
            <v>625</v>
          </cell>
          <cell r="Q88">
            <v>625</v>
          </cell>
        </row>
        <row r="89">
          <cell r="D89" t="str">
            <v>Risk Management</v>
          </cell>
          <cell r="E89">
            <v>24999.960000000006</v>
          </cell>
          <cell r="F89">
            <v>2083.33</v>
          </cell>
          <cell r="G89">
            <v>2083.33</v>
          </cell>
          <cell r="H89">
            <v>2083.33</v>
          </cell>
          <cell r="I89">
            <v>2083.33</v>
          </cell>
          <cell r="J89">
            <v>2083.33</v>
          </cell>
          <cell r="K89">
            <v>2083.33</v>
          </cell>
          <cell r="L89">
            <v>2083.33</v>
          </cell>
          <cell r="M89">
            <v>2083.33</v>
          </cell>
          <cell r="N89">
            <v>2083.33</v>
          </cell>
          <cell r="O89">
            <v>2083.33</v>
          </cell>
          <cell r="P89">
            <v>2083.33</v>
          </cell>
          <cell r="Q89">
            <v>2083.33</v>
          </cell>
        </row>
        <row r="90">
          <cell r="D90" t="str">
            <v>Internal Audit</v>
          </cell>
          <cell r="E90">
            <v>249999.96000000008</v>
          </cell>
          <cell r="F90">
            <v>20833.33</v>
          </cell>
          <cell r="G90">
            <v>20833.33</v>
          </cell>
          <cell r="H90">
            <v>20833.33</v>
          </cell>
          <cell r="I90">
            <v>20833.33</v>
          </cell>
          <cell r="J90">
            <v>20833.33</v>
          </cell>
          <cell r="K90">
            <v>20833.33</v>
          </cell>
          <cell r="L90">
            <v>20833.33</v>
          </cell>
          <cell r="M90">
            <v>20833.33</v>
          </cell>
          <cell r="N90">
            <v>20833.33</v>
          </cell>
          <cell r="O90">
            <v>20833.33</v>
          </cell>
          <cell r="P90">
            <v>20833.33</v>
          </cell>
          <cell r="Q90">
            <v>20833.33</v>
          </cell>
        </row>
        <row r="91">
          <cell r="D91" t="str">
            <v>External Audit</v>
          </cell>
          <cell r="E91">
            <v>200682.87999999992</v>
          </cell>
          <cell r="F91">
            <v>52140.24</v>
          </cell>
          <cell r="G91">
            <v>52140.24</v>
          </cell>
          <cell r="H91">
            <v>52140.24</v>
          </cell>
          <cell r="I91">
            <v>2140.24</v>
          </cell>
          <cell r="J91">
            <v>2140.24</v>
          </cell>
          <cell r="K91">
            <v>2140.24</v>
          </cell>
          <cell r="L91">
            <v>27140.24</v>
          </cell>
          <cell r="M91">
            <v>2140.24</v>
          </cell>
          <cell r="N91">
            <v>2140.24</v>
          </cell>
          <cell r="O91">
            <v>2140.24</v>
          </cell>
          <cell r="P91">
            <v>2140.24</v>
          </cell>
          <cell r="Q91">
            <v>2140.24</v>
          </cell>
        </row>
        <row r="92">
          <cell r="D92" t="str">
            <v>IT Outsourcing</v>
          </cell>
          <cell r="E92">
            <v>2320089.9600000004</v>
          </cell>
          <cell r="F92">
            <v>193340.83</v>
          </cell>
          <cell r="G92">
            <v>193340.83</v>
          </cell>
          <cell r="H92">
            <v>193340.83</v>
          </cell>
          <cell r="I92">
            <v>193340.83</v>
          </cell>
          <cell r="J92">
            <v>193340.83</v>
          </cell>
          <cell r="K92">
            <v>193340.83</v>
          </cell>
          <cell r="L92">
            <v>193340.83</v>
          </cell>
          <cell r="M92">
            <v>193340.83</v>
          </cell>
          <cell r="N92">
            <v>193340.83</v>
          </cell>
          <cell r="O92">
            <v>193340.83</v>
          </cell>
          <cell r="P92">
            <v>193340.83</v>
          </cell>
          <cell r="Q92">
            <v>193340.83</v>
          </cell>
        </row>
        <row r="93">
          <cell r="D93" t="str">
            <v>Comms Outsourcing</v>
          </cell>
          <cell r="E93">
            <v>881880.0400000002</v>
          </cell>
          <cell r="F93">
            <v>73096.67</v>
          </cell>
          <cell r="G93">
            <v>73096.67</v>
          </cell>
          <cell r="H93">
            <v>73100.67</v>
          </cell>
          <cell r="I93">
            <v>73100.67</v>
          </cell>
          <cell r="J93">
            <v>73100.67</v>
          </cell>
          <cell r="K93">
            <v>73100.67</v>
          </cell>
          <cell r="L93">
            <v>73100.67</v>
          </cell>
          <cell r="M93">
            <v>73100.67</v>
          </cell>
          <cell r="N93">
            <v>73100.67</v>
          </cell>
          <cell r="O93">
            <v>73100.67</v>
          </cell>
          <cell r="P93">
            <v>73100.67</v>
          </cell>
          <cell r="Q93">
            <v>77780.67</v>
          </cell>
        </row>
        <row r="94">
          <cell r="D94" t="str">
            <v>Comms Remedial</v>
          </cell>
          <cell r="E94">
            <v>468000</v>
          </cell>
          <cell r="F94">
            <v>37830</v>
          </cell>
          <cell r="G94">
            <v>37830</v>
          </cell>
          <cell r="H94">
            <v>41334</v>
          </cell>
          <cell r="I94">
            <v>37834</v>
          </cell>
          <cell r="J94">
            <v>37834</v>
          </cell>
          <cell r="K94">
            <v>41334</v>
          </cell>
          <cell r="L94">
            <v>37834</v>
          </cell>
          <cell r="M94">
            <v>37834</v>
          </cell>
          <cell r="N94">
            <v>41334</v>
          </cell>
          <cell r="O94">
            <v>37834</v>
          </cell>
          <cell r="P94">
            <v>37834</v>
          </cell>
          <cell r="Q94">
            <v>41334</v>
          </cell>
        </row>
        <row r="95">
          <cell r="D95" t="str">
            <v>IT Outsourcing - Non Contract</v>
          </cell>
          <cell r="E95">
            <v>9999.960000000001</v>
          </cell>
          <cell r="F95">
            <v>833.33</v>
          </cell>
          <cell r="G95">
            <v>833.33</v>
          </cell>
          <cell r="H95">
            <v>833.33</v>
          </cell>
          <cell r="I95">
            <v>833.33</v>
          </cell>
          <cell r="J95">
            <v>833.33</v>
          </cell>
          <cell r="K95">
            <v>833.33</v>
          </cell>
          <cell r="L95">
            <v>833.33</v>
          </cell>
          <cell r="M95">
            <v>833.33</v>
          </cell>
          <cell r="N95">
            <v>833.33</v>
          </cell>
          <cell r="O95">
            <v>833.33</v>
          </cell>
          <cell r="P95">
            <v>833.33</v>
          </cell>
          <cell r="Q95">
            <v>833.33</v>
          </cell>
        </row>
        <row r="96">
          <cell r="D96" t="str">
            <v>Contingency (CEO)</v>
          </cell>
          <cell r="E96">
            <v>1000000</v>
          </cell>
          <cell r="F96">
            <v>80000</v>
          </cell>
          <cell r="G96">
            <v>85000</v>
          </cell>
          <cell r="H96">
            <v>85000</v>
          </cell>
          <cell r="I96">
            <v>80000</v>
          </cell>
          <cell r="J96">
            <v>85000</v>
          </cell>
          <cell r="K96">
            <v>85000</v>
          </cell>
          <cell r="L96">
            <v>80000</v>
          </cell>
          <cell r="M96">
            <v>85000</v>
          </cell>
          <cell r="N96">
            <v>85000</v>
          </cell>
          <cell r="O96">
            <v>80000</v>
          </cell>
          <cell r="P96">
            <v>85000</v>
          </cell>
          <cell r="Q96">
            <v>85000</v>
          </cell>
        </row>
        <row r="97">
          <cell r="D97" t="str">
            <v>Materials</v>
          </cell>
          <cell r="E97">
            <v>506438</v>
          </cell>
          <cell r="F97">
            <v>24167</v>
          </cell>
          <cell r="G97">
            <v>20667</v>
          </cell>
          <cell r="H97">
            <v>47250</v>
          </cell>
          <cell r="I97">
            <v>46750</v>
          </cell>
          <cell r="J97">
            <v>48250</v>
          </cell>
          <cell r="K97">
            <v>43250</v>
          </cell>
          <cell r="L97">
            <v>54350</v>
          </cell>
          <cell r="M97">
            <v>43250</v>
          </cell>
          <cell r="N97">
            <v>43250</v>
          </cell>
          <cell r="O97">
            <v>48750</v>
          </cell>
          <cell r="P97">
            <v>43250</v>
          </cell>
          <cell r="Q97">
            <v>43254</v>
          </cell>
        </row>
        <row r="98">
          <cell r="B98">
            <v>10</v>
          </cell>
          <cell r="D98" t="str">
            <v>Outsourced Services</v>
          </cell>
          <cell r="E98">
            <v>40743231.60000001</v>
          </cell>
          <cell r="F98">
            <v>3507436.9200000004</v>
          </cell>
          <cell r="G98">
            <v>3965133.380000001</v>
          </cell>
          <cell r="H98">
            <v>3864456.3100000005</v>
          </cell>
          <cell r="I98">
            <v>4512976.63</v>
          </cell>
          <cell r="J98">
            <v>3439905.0400000005</v>
          </cell>
          <cell r="K98">
            <v>3017385.9500000007</v>
          </cell>
          <cell r="L98">
            <v>3226216.5100000007</v>
          </cell>
          <cell r="M98">
            <v>3390086.3700000006</v>
          </cell>
          <cell r="N98">
            <v>2775354.3000000007</v>
          </cell>
          <cell r="O98">
            <v>2965567.880000001</v>
          </cell>
          <cell r="P98">
            <v>2924248.8100000005</v>
          </cell>
          <cell r="Q98">
            <v>3154463.500000001</v>
          </cell>
        </row>
        <row r="100">
          <cell r="D100" t="str">
            <v>Plant / Vehicle / Property</v>
          </cell>
        </row>
        <row r="101">
          <cell r="D101" t="str">
            <v>Plant &amp; equip costs</v>
          </cell>
          <cell r="E101">
            <v>27000</v>
          </cell>
          <cell r="F101">
            <v>2250</v>
          </cell>
          <cell r="G101">
            <v>2250</v>
          </cell>
          <cell r="H101">
            <v>2250</v>
          </cell>
          <cell r="I101">
            <v>2250</v>
          </cell>
          <cell r="J101">
            <v>2250</v>
          </cell>
          <cell r="K101">
            <v>2250</v>
          </cell>
          <cell r="L101">
            <v>2250</v>
          </cell>
          <cell r="M101">
            <v>2250</v>
          </cell>
          <cell r="N101">
            <v>2250</v>
          </cell>
          <cell r="O101">
            <v>2250</v>
          </cell>
          <cell r="P101">
            <v>2250</v>
          </cell>
          <cell r="Q101">
            <v>2250</v>
          </cell>
        </row>
        <row r="102">
          <cell r="D102" t="str">
            <v>Vehicle Leases</v>
          </cell>
          <cell r="E102">
            <v>220320</v>
          </cell>
          <cell r="F102">
            <v>19160</v>
          </cell>
          <cell r="G102">
            <v>19160</v>
          </cell>
          <cell r="H102">
            <v>19160</v>
          </cell>
          <cell r="I102">
            <v>19160</v>
          </cell>
          <cell r="J102">
            <v>19160</v>
          </cell>
          <cell r="K102">
            <v>19160</v>
          </cell>
          <cell r="L102">
            <v>19160</v>
          </cell>
          <cell r="M102">
            <v>19160</v>
          </cell>
          <cell r="N102">
            <v>16760</v>
          </cell>
          <cell r="O102">
            <v>16760</v>
          </cell>
          <cell r="P102">
            <v>16760</v>
          </cell>
          <cell r="Q102">
            <v>16760</v>
          </cell>
        </row>
        <row r="103">
          <cell r="D103" t="str">
            <v>Vehicle running costs FUEL</v>
          </cell>
          <cell r="E103">
            <v>201700.92</v>
          </cell>
          <cell r="F103">
            <v>16808.41</v>
          </cell>
          <cell r="G103">
            <v>16808.41</v>
          </cell>
          <cell r="H103">
            <v>16808.41</v>
          </cell>
          <cell r="I103">
            <v>16808.41</v>
          </cell>
          <cell r="J103">
            <v>16808.41</v>
          </cell>
          <cell r="K103">
            <v>16808.41</v>
          </cell>
          <cell r="L103">
            <v>16808.41</v>
          </cell>
          <cell r="M103">
            <v>16808.41</v>
          </cell>
          <cell r="N103">
            <v>16808.41</v>
          </cell>
          <cell r="O103">
            <v>16808.41</v>
          </cell>
          <cell r="P103">
            <v>16808.41</v>
          </cell>
          <cell r="Q103">
            <v>16808.41</v>
          </cell>
        </row>
        <row r="104">
          <cell r="D104" t="str">
            <v>Vehicle costs MTCE / OTHER</v>
          </cell>
          <cell r="E104">
            <v>29400</v>
          </cell>
          <cell r="F104">
            <v>2450</v>
          </cell>
          <cell r="G104">
            <v>2450</v>
          </cell>
          <cell r="H104">
            <v>2450</v>
          </cell>
          <cell r="I104">
            <v>2450</v>
          </cell>
          <cell r="J104">
            <v>2450</v>
          </cell>
          <cell r="K104">
            <v>2450</v>
          </cell>
          <cell r="L104">
            <v>2450</v>
          </cell>
          <cell r="M104">
            <v>2450</v>
          </cell>
          <cell r="N104">
            <v>2450</v>
          </cell>
          <cell r="O104">
            <v>2450</v>
          </cell>
          <cell r="P104">
            <v>2450</v>
          </cell>
          <cell r="Q104">
            <v>2450</v>
          </cell>
        </row>
        <row r="105">
          <cell r="D105" t="str">
            <v>Land &amp; Buildings Costs RENT</v>
          </cell>
          <cell r="E105">
            <v>1803793.8700000006</v>
          </cell>
          <cell r="F105">
            <v>147228.82</v>
          </cell>
          <cell r="G105">
            <v>175277.6</v>
          </cell>
          <cell r="H105">
            <v>147228.82</v>
          </cell>
          <cell r="I105">
            <v>147228.82</v>
          </cell>
          <cell r="J105">
            <v>148228.82</v>
          </cell>
          <cell r="K105">
            <v>148228.82</v>
          </cell>
          <cell r="L105">
            <v>148228.82</v>
          </cell>
          <cell r="M105">
            <v>148228.82</v>
          </cell>
          <cell r="N105">
            <v>148478.82</v>
          </cell>
          <cell r="O105">
            <v>148478.82</v>
          </cell>
          <cell r="P105">
            <v>148478.82</v>
          </cell>
          <cell r="Q105">
            <v>148478.07</v>
          </cell>
        </row>
        <row r="106">
          <cell r="D106" t="str">
            <v>Land &amp; Buildings Costs MTCE</v>
          </cell>
          <cell r="E106">
            <v>120800.04</v>
          </cell>
          <cell r="F106">
            <v>10066.67</v>
          </cell>
          <cell r="G106">
            <v>10066.67</v>
          </cell>
          <cell r="H106">
            <v>10066.67</v>
          </cell>
          <cell r="I106">
            <v>10066.67</v>
          </cell>
          <cell r="J106">
            <v>10066.67</v>
          </cell>
          <cell r="K106">
            <v>10066.67</v>
          </cell>
          <cell r="L106">
            <v>10066.67</v>
          </cell>
          <cell r="M106">
            <v>10066.67</v>
          </cell>
          <cell r="N106">
            <v>10066.67</v>
          </cell>
          <cell r="O106">
            <v>10066.67</v>
          </cell>
          <cell r="P106">
            <v>10066.67</v>
          </cell>
          <cell r="Q106">
            <v>10066.67</v>
          </cell>
        </row>
        <row r="107">
          <cell r="D107" t="str">
            <v>Building Operating Costs</v>
          </cell>
          <cell r="E107">
            <v>501196.44</v>
          </cell>
          <cell r="F107">
            <v>32946.87</v>
          </cell>
          <cell r="G107">
            <v>32946.87</v>
          </cell>
          <cell r="H107">
            <v>43529.87</v>
          </cell>
          <cell r="I107">
            <v>43529.87</v>
          </cell>
          <cell r="J107">
            <v>43529.87</v>
          </cell>
          <cell r="K107">
            <v>43529.87</v>
          </cell>
          <cell r="L107">
            <v>43529.87</v>
          </cell>
          <cell r="M107">
            <v>43529.87</v>
          </cell>
          <cell r="N107">
            <v>43529.87</v>
          </cell>
          <cell r="O107">
            <v>43529.87</v>
          </cell>
          <cell r="P107">
            <v>43529.87</v>
          </cell>
          <cell r="Q107">
            <v>43533.87</v>
          </cell>
        </row>
        <row r="108">
          <cell r="D108" t="str">
            <v>Rates</v>
          </cell>
          <cell r="E108">
            <v>2324826.2399999998</v>
          </cell>
          <cell r="F108">
            <v>193735.52</v>
          </cell>
          <cell r="G108">
            <v>193735.52</v>
          </cell>
          <cell r="H108">
            <v>193735.52</v>
          </cell>
          <cell r="I108">
            <v>193735.52</v>
          </cell>
          <cell r="J108">
            <v>193735.52</v>
          </cell>
          <cell r="K108">
            <v>193735.52</v>
          </cell>
          <cell r="L108">
            <v>193735.52</v>
          </cell>
          <cell r="M108">
            <v>193735.52</v>
          </cell>
          <cell r="N108">
            <v>193735.52</v>
          </cell>
          <cell r="O108">
            <v>193735.52</v>
          </cell>
          <cell r="P108">
            <v>193735.52</v>
          </cell>
          <cell r="Q108">
            <v>193735.52</v>
          </cell>
        </row>
        <row r="109">
          <cell r="D109" t="str">
            <v>Inventory Adjustments (all)</v>
          </cell>
          <cell r="E109">
            <v>25000</v>
          </cell>
          <cell r="F109">
            <v>0</v>
          </cell>
          <cell r="G109">
            <v>0</v>
          </cell>
          <cell r="H109">
            <v>0</v>
          </cell>
          <cell r="I109">
            <v>0</v>
          </cell>
          <cell r="J109">
            <v>0</v>
          </cell>
          <cell r="K109">
            <v>0</v>
          </cell>
          <cell r="L109">
            <v>0</v>
          </cell>
          <cell r="M109">
            <v>0</v>
          </cell>
          <cell r="N109">
            <v>0</v>
          </cell>
          <cell r="O109">
            <v>0</v>
          </cell>
          <cell r="P109">
            <v>0</v>
          </cell>
          <cell r="Q109">
            <v>25000</v>
          </cell>
        </row>
        <row r="110">
          <cell r="B110">
            <v>11</v>
          </cell>
          <cell r="D110" t="str">
            <v>Plant, Vehicles and Property</v>
          </cell>
          <cell r="E110">
            <v>5254037.51</v>
          </cell>
          <cell r="F110">
            <v>424646.29</v>
          </cell>
          <cell r="G110">
            <v>452695.07</v>
          </cell>
          <cell r="H110">
            <v>435229.29</v>
          </cell>
          <cell r="I110">
            <v>435229.29</v>
          </cell>
          <cell r="J110">
            <v>436229.29</v>
          </cell>
          <cell r="K110">
            <v>436229.29</v>
          </cell>
          <cell r="L110">
            <v>436229.29</v>
          </cell>
          <cell r="M110">
            <v>436229.29</v>
          </cell>
          <cell r="N110">
            <v>434079.29</v>
          </cell>
          <cell r="O110">
            <v>434079.29</v>
          </cell>
          <cell r="P110">
            <v>434079.29</v>
          </cell>
          <cell r="Q110">
            <v>459082.54</v>
          </cell>
        </row>
        <row r="112">
          <cell r="C112" t="str">
            <v>Retail Support</v>
          </cell>
        </row>
        <row r="113">
          <cell r="D113" t="str">
            <v>Meter Leasing</v>
          </cell>
          <cell r="E113">
            <v>8991055.040000001</v>
          </cell>
          <cell r="F113">
            <v>756944.42</v>
          </cell>
          <cell r="G113">
            <v>756352.42</v>
          </cell>
          <cell r="H113">
            <v>755612.42</v>
          </cell>
          <cell r="I113">
            <v>755242.42</v>
          </cell>
          <cell r="J113">
            <v>754798.42</v>
          </cell>
          <cell r="K113">
            <v>754280.42</v>
          </cell>
          <cell r="L113">
            <v>746436.42</v>
          </cell>
          <cell r="M113">
            <v>743920.42</v>
          </cell>
          <cell r="N113">
            <v>742736.42</v>
          </cell>
          <cell r="O113">
            <v>742366.42</v>
          </cell>
          <cell r="P113">
            <v>741256.42</v>
          </cell>
          <cell r="Q113">
            <v>741108.42</v>
          </cell>
        </row>
        <row r="114">
          <cell r="D114" t="str">
            <v>Meter Management</v>
          </cell>
          <cell r="E114">
            <v>180000</v>
          </cell>
          <cell r="F114">
            <v>15000</v>
          </cell>
          <cell r="G114">
            <v>15000</v>
          </cell>
          <cell r="H114">
            <v>15000</v>
          </cell>
          <cell r="I114">
            <v>15000</v>
          </cell>
          <cell r="J114">
            <v>15000</v>
          </cell>
          <cell r="K114">
            <v>15000</v>
          </cell>
          <cell r="L114">
            <v>15000</v>
          </cell>
          <cell r="M114">
            <v>15000</v>
          </cell>
          <cell r="N114">
            <v>15000</v>
          </cell>
          <cell r="O114">
            <v>15000</v>
          </cell>
          <cell r="P114">
            <v>15000</v>
          </cell>
          <cell r="Q114">
            <v>15000</v>
          </cell>
        </row>
        <row r="115">
          <cell r="D115" t="str">
            <v>ROC Meter Reading</v>
          </cell>
          <cell r="E115">
            <v>2812808.0399999996</v>
          </cell>
          <cell r="F115">
            <v>234400.67</v>
          </cell>
          <cell r="G115">
            <v>234400.67</v>
          </cell>
          <cell r="H115">
            <v>234400.67</v>
          </cell>
          <cell r="I115">
            <v>234400.67</v>
          </cell>
          <cell r="J115">
            <v>234400.67</v>
          </cell>
          <cell r="K115">
            <v>234400.67</v>
          </cell>
          <cell r="L115">
            <v>234400.67</v>
          </cell>
          <cell r="M115">
            <v>234400.67</v>
          </cell>
          <cell r="N115">
            <v>234400.67</v>
          </cell>
          <cell r="O115">
            <v>234400.67</v>
          </cell>
          <cell r="P115">
            <v>234400.67</v>
          </cell>
          <cell r="Q115">
            <v>234400.67</v>
          </cell>
        </row>
        <row r="116">
          <cell r="D116" t="str">
            <v>Invoice Processing</v>
          </cell>
          <cell r="E116">
            <v>876684</v>
          </cell>
          <cell r="F116">
            <v>73057</v>
          </cell>
          <cell r="G116">
            <v>73057</v>
          </cell>
          <cell r="H116">
            <v>73057</v>
          </cell>
          <cell r="I116">
            <v>73057</v>
          </cell>
          <cell r="J116">
            <v>73057</v>
          </cell>
          <cell r="K116">
            <v>73057</v>
          </cell>
          <cell r="L116">
            <v>73057</v>
          </cell>
          <cell r="M116">
            <v>73057</v>
          </cell>
          <cell r="N116">
            <v>73057</v>
          </cell>
          <cell r="O116">
            <v>73057</v>
          </cell>
          <cell r="P116">
            <v>73057</v>
          </cell>
          <cell r="Q116">
            <v>73057</v>
          </cell>
        </row>
        <row r="117">
          <cell r="D117" t="str">
            <v>Remittance Processing</v>
          </cell>
          <cell r="E117">
            <v>1207586.76</v>
          </cell>
          <cell r="F117">
            <v>100632.23</v>
          </cell>
          <cell r="G117">
            <v>100632.23</v>
          </cell>
          <cell r="H117">
            <v>100632.23</v>
          </cell>
          <cell r="I117">
            <v>100632.23</v>
          </cell>
          <cell r="J117">
            <v>100632.23</v>
          </cell>
          <cell r="K117">
            <v>100632.23</v>
          </cell>
          <cell r="L117">
            <v>100632.23</v>
          </cell>
          <cell r="M117">
            <v>100632.23</v>
          </cell>
          <cell r="N117">
            <v>100632.23</v>
          </cell>
          <cell r="O117">
            <v>100632.23</v>
          </cell>
          <cell r="P117">
            <v>100632.23</v>
          </cell>
          <cell r="Q117">
            <v>100632.23</v>
          </cell>
        </row>
        <row r="118">
          <cell r="D118" t="str">
            <v>Data Administration</v>
          </cell>
          <cell r="E118">
            <v>585544.4</v>
          </cell>
          <cell r="F118">
            <v>50561.95</v>
          </cell>
          <cell r="G118">
            <v>50425.95</v>
          </cell>
          <cell r="H118">
            <v>50255.95</v>
          </cell>
          <cell r="I118">
            <v>50170.95</v>
          </cell>
          <cell r="J118">
            <v>50068.95</v>
          </cell>
          <cell r="K118">
            <v>49949.95</v>
          </cell>
          <cell r="L118">
            <v>48147.95</v>
          </cell>
          <cell r="M118">
            <v>47569.95</v>
          </cell>
          <cell r="N118">
            <v>47297.95</v>
          </cell>
          <cell r="O118">
            <v>47212.95</v>
          </cell>
          <cell r="P118">
            <v>46957.95</v>
          </cell>
          <cell r="Q118">
            <v>46923.95</v>
          </cell>
        </row>
        <row r="119">
          <cell r="D119" t="str">
            <v>ROC Call Centre Staff</v>
          </cell>
          <cell r="E119">
            <v>4250872.069999999</v>
          </cell>
          <cell r="F119">
            <v>364203.95</v>
          </cell>
          <cell r="G119">
            <v>364203.95</v>
          </cell>
          <cell r="H119">
            <v>364203.95</v>
          </cell>
          <cell r="I119">
            <v>347121.76</v>
          </cell>
          <cell r="J119">
            <v>347121.76</v>
          </cell>
          <cell r="K119">
            <v>347121.76</v>
          </cell>
          <cell r="L119">
            <v>347121.76</v>
          </cell>
          <cell r="M119">
            <v>347121.76</v>
          </cell>
          <cell r="N119">
            <v>347121.76</v>
          </cell>
          <cell r="O119">
            <v>347121.76</v>
          </cell>
          <cell r="P119">
            <v>364203.95</v>
          </cell>
          <cell r="Q119">
            <v>364203.95</v>
          </cell>
        </row>
        <row r="120">
          <cell r="D120" t="str">
            <v>Field Service Costs</v>
          </cell>
          <cell r="E120">
            <v>1405446</v>
          </cell>
          <cell r="F120">
            <v>117120.5</v>
          </cell>
          <cell r="G120">
            <v>117120.5</v>
          </cell>
          <cell r="H120">
            <v>117120.5</v>
          </cell>
          <cell r="I120">
            <v>117120.5</v>
          </cell>
          <cell r="J120">
            <v>117120.5</v>
          </cell>
          <cell r="K120">
            <v>117120.5</v>
          </cell>
          <cell r="L120">
            <v>117120.5</v>
          </cell>
          <cell r="M120">
            <v>117120.5</v>
          </cell>
          <cell r="N120">
            <v>117120.5</v>
          </cell>
          <cell r="O120">
            <v>117120.5</v>
          </cell>
          <cell r="P120">
            <v>117120.5</v>
          </cell>
          <cell r="Q120">
            <v>117120.5</v>
          </cell>
        </row>
        <row r="121">
          <cell r="B121">
            <v>12</v>
          </cell>
          <cell r="D121" t="str">
            <v>ROC Costs</v>
          </cell>
          <cell r="E121">
            <v>20309996.309999995</v>
          </cell>
          <cell r="F121">
            <v>1711920.72</v>
          </cell>
          <cell r="G121">
            <v>1711192.72</v>
          </cell>
          <cell r="H121">
            <v>1710282.72</v>
          </cell>
          <cell r="I121">
            <v>1692745.53</v>
          </cell>
          <cell r="J121">
            <v>1692199.53</v>
          </cell>
          <cell r="K121">
            <v>1691562.53</v>
          </cell>
          <cell r="L121">
            <v>1681916.53</v>
          </cell>
          <cell r="M121">
            <v>1678822.53</v>
          </cell>
          <cell r="N121">
            <v>1677366.53</v>
          </cell>
          <cell r="O121">
            <v>1676911.53</v>
          </cell>
          <cell r="P121">
            <v>1692628.72</v>
          </cell>
          <cell r="Q121">
            <v>1692446.72</v>
          </cell>
        </row>
        <row r="123">
          <cell r="D123" t="str">
            <v>On Energy Servicing</v>
          </cell>
          <cell r="E123">
            <v>0</v>
          </cell>
          <cell r="F123">
            <v>0</v>
          </cell>
          <cell r="G123">
            <v>0</v>
          </cell>
          <cell r="H123">
            <v>0</v>
          </cell>
          <cell r="I123">
            <v>0</v>
          </cell>
          <cell r="J123">
            <v>0</v>
          </cell>
          <cell r="K123">
            <v>0</v>
          </cell>
          <cell r="L123">
            <v>0</v>
          </cell>
          <cell r="M123">
            <v>0</v>
          </cell>
          <cell r="N123">
            <v>0</v>
          </cell>
          <cell r="O123">
            <v>0</v>
          </cell>
          <cell r="P123">
            <v>0</v>
          </cell>
          <cell r="Q123">
            <v>0</v>
          </cell>
        </row>
        <row r="125">
          <cell r="C125" t="str">
            <v>Business Support Services</v>
          </cell>
        </row>
        <row r="126">
          <cell r="D126" t="str">
            <v>Information Technology</v>
          </cell>
        </row>
        <row r="127">
          <cell r="D127" t="str">
            <v>IT Costs (General)</v>
          </cell>
          <cell r="E127">
            <v>72000</v>
          </cell>
          <cell r="F127">
            <v>6000</v>
          </cell>
          <cell r="G127">
            <v>6000</v>
          </cell>
          <cell r="H127">
            <v>6000</v>
          </cell>
          <cell r="I127">
            <v>6000</v>
          </cell>
          <cell r="J127">
            <v>6000</v>
          </cell>
          <cell r="K127">
            <v>6000</v>
          </cell>
          <cell r="L127">
            <v>6000</v>
          </cell>
          <cell r="M127">
            <v>6000</v>
          </cell>
          <cell r="N127">
            <v>6000</v>
          </cell>
          <cell r="O127">
            <v>6000</v>
          </cell>
          <cell r="P127">
            <v>6000</v>
          </cell>
          <cell r="Q127">
            <v>6000</v>
          </cell>
        </row>
        <row r="128">
          <cell r="D128" t="str">
            <v>Software Licences &amp; Mtce</v>
          </cell>
          <cell r="E128">
            <v>1573947.17</v>
          </cell>
          <cell r="F128">
            <v>79782</v>
          </cell>
          <cell r="G128">
            <v>89147</v>
          </cell>
          <cell r="H128">
            <v>104932.63</v>
          </cell>
          <cell r="I128">
            <v>237013.53</v>
          </cell>
          <cell r="J128">
            <v>110786</v>
          </cell>
          <cell r="K128">
            <v>84203.63</v>
          </cell>
          <cell r="L128">
            <v>96186</v>
          </cell>
          <cell r="M128">
            <v>98222.56</v>
          </cell>
          <cell r="N128">
            <v>244301.63</v>
          </cell>
          <cell r="O128">
            <v>188388</v>
          </cell>
          <cell r="P128">
            <v>152246</v>
          </cell>
          <cell r="Q128">
            <v>88738.19</v>
          </cell>
        </row>
        <row r="129">
          <cell r="D129" t="str">
            <v>Mtce and Support</v>
          </cell>
          <cell r="E129">
            <v>1926188.3199999998</v>
          </cell>
          <cell r="F129">
            <v>214233.17</v>
          </cell>
          <cell r="G129">
            <v>143244.71</v>
          </cell>
          <cell r="H129">
            <v>150901.71</v>
          </cell>
          <cell r="I129">
            <v>166848.71</v>
          </cell>
          <cell r="J129">
            <v>150901.71</v>
          </cell>
          <cell r="K129">
            <v>143248.71</v>
          </cell>
          <cell r="L129">
            <v>174501.71</v>
          </cell>
          <cell r="M129">
            <v>158748.71</v>
          </cell>
          <cell r="N129">
            <v>158901.71</v>
          </cell>
          <cell r="O129">
            <v>166848.71</v>
          </cell>
          <cell r="P129">
            <v>150901.71</v>
          </cell>
          <cell r="Q129">
            <v>146907.05</v>
          </cell>
        </row>
        <row r="130">
          <cell r="D130" t="str">
            <v>IT Hardware Mtce</v>
          </cell>
          <cell r="E130">
            <v>1427985.36</v>
          </cell>
          <cell r="F130">
            <v>220667.43</v>
          </cell>
          <cell r="G130">
            <v>51631.33</v>
          </cell>
          <cell r="H130">
            <v>51635.33</v>
          </cell>
          <cell r="I130">
            <v>220671.43</v>
          </cell>
          <cell r="J130">
            <v>51635.33</v>
          </cell>
          <cell r="K130">
            <v>51635.33</v>
          </cell>
          <cell r="L130">
            <v>352901.43</v>
          </cell>
          <cell r="M130">
            <v>51635.33</v>
          </cell>
          <cell r="N130">
            <v>51634.33</v>
          </cell>
          <cell r="O130">
            <v>220670.43</v>
          </cell>
          <cell r="P130">
            <v>51634.33</v>
          </cell>
          <cell r="Q130">
            <v>51633.33</v>
          </cell>
        </row>
        <row r="131">
          <cell r="B131">
            <v>13</v>
          </cell>
          <cell r="D131" t="str">
            <v>Information Technology</v>
          </cell>
          <cell r="E131">
            <v>5000120.850000001</v>
          </cell>
          <cell r="F131">
            <v>520682.6</v>
          </cell>
          <cell r="G131">
            <v>290023.04</v>
          </cell>
          <cell r="H131">
            <v>313469.67</v>
          </cell>
          <cell r="I131">
            <v>630533.67</v>
          </cell>
          <cell r="J131">
            <v>319323.04</v>
          </cell>
          <cell r="K131">
            <v>285087.67</v>
          </cell>
          <cell r="L131">
            <v>629589.14</v>
          </cell>
          <cell r="M131">
            <v>314606.6</v>
          </cell>
          <cell r="N131">
            <v>460837.67</v>
          </cell>
          <cell r="O131">
            <v>581907.14</v>
          </cell>
          <cell r="P131">
            <v>360782.04</v>
          </cell>
          <cell r="Q131">
            <v>293278.57</v>
          </cell>
        </row>
        <row r="133">
          <cell r="D133" t="str">
            <v>Communications</v>
          </cell>
        </row>
        <row r="134">
          <cell r="D134" t="str">
            <v>Cell Phone Costs</v>
          </cell>
          <cell r="E134">
            <v>290597</v>
          </cell>
          <cell r="F134">
            <v>24216.5</v>
          </cell>
          <cell r="G134">
            <v>24216.5</v>
          </cell>
          <cell r="H134">
            <v>24216.5</v>
          </cell>
          <cell r="I134">
            <v>24216.5</v>
          </cell>
          <cell r="J134">
            <v>24216.5</v>
          </cell>
          <cell r="K134">
            <v>24216.5</v>
          </cell>
          <cell r="L134">
            <v>24216.5</v>
          </cell>
          <cell r="M134">
            <v>24216.5</v>
          </cell>
          <cell r="N134">
            <v>24216.5</v>
          </cell>
          <cell r="O134">
            <v>24216.5</v>
          </cell>
          <cell r="P134">
            <v>24216.5</v>
          </cell>
          <cell r="Q134">
            <v>24215.5</v>
          </cell>
        </row>
        <row r="135">
          <cell r="D135" t="str">
            <v>Phone and Fax</v>
          </cell>
          <cell r="E135">
            <v>1222663.5399999998</v>
          </cell>
          <cell r="F135">
            <v>108779.75</v>
          </cell>
          <cell r="G135">
            <v>104279.75</v>
          </cell>
          <cell r="H135">
            <v>102779.75</v>
          </cell>
          <cell r="I135">
            <v>101394.97</v>
          </cell>
          <cell r="J135">
            <v>98894.97</v>
          </cell>
          <cell r="K135">
            <v>98894.97</v>
          </cell>
          <cell r="L135">
            <v>97194.97</v>
          </cell>
          <cell r="M135">
            <v>97194.97</v>
          </cell>
          <cell r="N135">
            <v>103594.97</v>
          </cell>
          <cell r="O135">
            <v>99194.97</v>
          </cell>
          <cell r="P135">
            <v>103579.75</v>
          </cell>
          <cell r="Q135">
            <v>106879.75</v>
          </cell>
        </row>
        <row r="136">
          <cell r="D136" t="str">
            <v>Data Comms</v>
          </cell>
          <cell r="E136">
            <v>371671.44</v>
          </cell>
          <cell r="F136">
            <v>30972.62</v>
          </cell>
          <cell r="G136">
            <v>30972.62</v>
          </cell>
          <cell r="H136">
            <v>30972.62</v>
          </cell>
          <cell r="I136">
            <v>30972.62</v>
          </cell>
          <cell r="J136">
            <v>30972.62</v>
          </cell>
          <cell r="K136">
            <v>30972.62</v>
          </cell>
          <cell r="L136">
            <v>30972.62</v>
          </cell>
          <cell r="M136">
            <v>30972.62</v>
          </cell>
          <cell r="N136">
            <v>30972.62</v>
          </cell>
          <cell r="O136">
            <v>30972.62</v>
          </cell>
          <cell r="P136">
            <v>30972.62</v>
          </cell>
          <cell r="Q136">
            <v>30972.62</v>
          </cell>
        </row>
        <row r="137">
          <cell r="D137" t="str">
            <v>Trunked Mobile Radio Costs</v>
          </cell>
          <cell r="E137">
            <v>28696</v>
          </cell>
          <cell r="F137">
            <v>1770</v>
          </cell>
          <cell r="G137">
            <v>1770</v>
          </cell>
          <cell r="H137">
            <v>1770</v>
          </cell>
          <cell r="I137">
            <v>1770</v>
          </cell>
          <cell r="J137">
            <v>1770</v>
          </cell>
          <cell r="K137">
            <v>1770</v>
          </cell>
          <cell r="L137">
            <v>1770</v>
          </cell>
          <cell r="M137">
            <v>1770</v>
          </cell>
          <cell r="N137">
            <v>4698</v>
          </cell>
          <cell r="O137">
            <v>6298</v>
          </cell>
          <cell r="P137">
            <v>1770</v>
          </cell>
          <cell r="Q137">
            <v>1770</v>
          </cell>
        </row>
        <row r="138">
          <cell r="B138">
            <v>14</v>
          </cell>
          <cell r="D138" t="str">
            <v>Communications</v>
          </cell>
          <cell r="E138">
            <v>1913627.9800000004</v>
          </cell>
          <cell r="F138">
            <v>165738.87</v>
          </cell>
          <cell r="G138">
            <v>161238.87</v>
          </cell>
          <cell r="H138">
            <v>159738.87</v>
          </cell>
          <cell r="I138">
            <v>158354.09</v>
          </cell>
          <cell r="J138">
            <v>155854.09</v>
          </cell>
          <cell r="K138">
            <v>155854.09</v>
          </cell>
          <cell r="L138">
            <v>154154.09</v>
          </cell>
          <cell r="M138">
            <v>154154.09</v>
          </cell>
          <cell r="N138">
            <v>163482.09</v>
          </cell>
          <cell r="O138">
            <v>160682.09</v>
          </cell>
          <cell r="P138">
            <v>160538.87</v>
          </cell>
          <cell r="Q138">
            <v>163837.87</v>
          </cell>
        </row>
        <row r="139">
          <cell r="B139">
            <v>15</v>
          </cell>
        </row>
        <row r="140">
          <cell r="D140" t="str">
            <v>Promotional</v>
          </cell>
        </row>
        <row r="141">
          <cell r="D141" t="str">
            <v>Sponsorships</v>
          </cell>
          <cell r="E141">
            <v>2530565.8</v>
          </cell>
          <cell r="F141">
            <v>959296.32</v>
          </cell>
          <cell r="G141">
            <v>103862.98</v>
          </cell>
          <cell r="H141">
            <v>85896.32</v>
          </cell>
          <cell r="I141">
            <v>501812.98</v>
          </cell>
          <cell r="J141">
            <v>171396.32</v>
          </cell>
          <cell r="K141">
            <v>71082.98</v>
          </cell>
          <cell r="L141">
            <v>102616.32</v>
          </cell>
          <cell r="M141">
            <v>168982.98</v>
          </cell>
          <cell r="N141">
            <v>63496.32</v>
          </cell>
          <cell r="O141">
            <v>61662.98</v>
          </cell>
          <cell r="P141">
            <v>67396.32</v>
          </cell>
          <cell r="Q141">
            <v>173062.98</v>
          </cell>
        </row>
        <row r="142">
          <cell r="D142" t="str">
            <v>Mkt Research Cust Satisfaction</v>
          </cell>
          <cell r="E142">
            <v>255000</v>
          </cell>
          <cell r="F142">
            <v>21250</v>
          </cell>
          <cell r="G142">
            <v>21250</v>
          </cell>
          <cell r="H142">
            <v>21250</v>
          </cell>
          <cell r="I142">
            <v>21250</v>
          </cell>
          <cell r="J142">
            <v>21250</v>
          </cell>
          <cell r="K142">
            <v>21250</v>
          </cell>
          <cell r="L142">
            <v>21250</v>
          </cell>
          <cell r="M142">
            <v>21250</v>
          </cell>
          <cell r="N142">
            <v>21250</v>
          </cell>
          <cell r="O142">
            <v>21250</v>
          </cell>
          <cell r="P142">
            <v>21250</v>
          </cell>
          <cell r="Q142">
            <v>21250</v>
          </cell>
        </row>
        <row r="143">
          <cell r="D143" t="str">
            <v>Web Site</v>
          </cell>
          <cell r="E143">
            <v>50000.039999999986</v>
          </cell>
          <cell r="F143">
            <v>4166.67</v>
          </cell>
          <cell r="G143">
            <v>4166.67</v>
          </cell>
          <cell r="H143">
            <v>4166.67</v>
          </cell>
          <cell r="I143">
            <v>4166.67</v>
          </cell>
          <cell r="J143">
            <v>4166.67</v>
          </cell>
          <cell r="K143">
            <v>4166.67</v>
          </cell>
          <cell r="L143">
            <v>4166.67</v>
          </cell>
          <cell r="M143">
            <v>4166.67</v>
          </cell>
          <cell r="N143">
            <v>4166.67</v>
          </cell>
          <cell r="O143">
            <v>4166.67</v>
          </cell>
          <cell r="P143">
            <v>4166.67</v>
          </cell>
          <cell r="Q143">
            <v>4166.67</v>
          </cell>
        </row>
        <row r="144">
          <cell r="D144" t="str">
            <v>Brochures / Brand Development</v>
          </cell>
          <cell r="E144">
            <v>133999.92</v>
          </cell>
          <cell r="F144">
            <v>11166.66</v>
          </cell>
          <cell r="G144">
            <v>11166.66</v>
          </cell>
          <cell r="H144">
            <v>11166.66</v>
          </cell>
          <cell r="I144">
            <v>11166.66</v>
          </cell>
          <cell r="J144">
            <v>11166.66</v>
          </cell>
          <cell r="K144">
            <v>11166.66</v>
          </cell>
          <cell r="L144">
            <v>11166.66</v>
          </cell>
          <cell r="M144">
            <v>11166.66</v>
          </cell>
          <cell r="N144">
            <v>11166.66</v>
          </cell>
          <cell r="O144">
            <v>11166.66</v>
          </cell>
          <cell r="P144">
            <v>11166.66</v>
          </cell>
          <cell r="Q144">
            <v>11166.66</v>
          </cell>
        </row>
        <row r="145">
          <cell r="D145" t="str">
            <v>Competitor Intelligence</v>
          </cell>
          <cell r="E145">
            <v>50000.039999999986</v>
          </cell>
          <cell r="F145">
            <v>4166.67</v>
          </cell>
          <cell r="G145">
            <v>4166.67</v>
          </cell>
          <cell r="H145">
            <v>4166.67</v>
          </cell>
          <cell r="I145">
            <v>4166.67</v>
          </cell>
          <cell r="J145">
            <v>4166.67</v>
          </cell>
          <cell r="K145">
            <v>4166.67</v>
          </cell>
          <cell r="L145">
            <v>4166.67</v>
          </cell>
          <cell r="M145">
            <v>4166.67</v>
          </cell>
          <cell r="N145">
            <v>4166.67</v>
          </cell>
          <cell r="O145">
            <v>4166.67</v>
          </cell>
          <cell r="P145">
            <v>4166.67</v>
          </cell>
          <cell r="Q145">
            <v>4166.67</v>
          </cell>
        </row>
        <row r="146">
          <cell r="D146" t="str">
            <v>Events</v>
          </cell>
          <cell r="E146">
            <v>94999.96</v>
          </cell>
          <cell r="F146">
            <v>10833.33</v>
          </cell>
          <cell r="G146">
            <v>5833.33</v>
          </cell>
          <cell r="H146">
            <v>10833.33</v>
          </cell>
          <cell r="I146">
            <v>5833.33</v>
          </cell>
          <cell r="J146">
            <v>5833.33</v>
          </cell>
          <cell r="K146">
            <v>5833.33</v>
          </cell>
          <cell r="L146">
            <v>5833.33</v>
          </cell>
          <cell r="M146">
            <v>5833.33</v>
          </cell>
          <cell r="N146">
            <v>10833.33</v>
          </cell>
          <cell r="O146">
            <v>10833.33</v>
          </cell>
          <cell r="P146">
            <v>5833.33</v>
          </cell>
          <cell r="Q146">
            <v>10833.33</v>
          </cell>
        </row>
        <row r="147">
          <cell r="D147" t="str">
            <v>Campaign Collateral</v>
          </cell>
          <cell r="E147">
            <v>1506000</v>
          </cell>
          <cell r="F147">
            <v>125500</v>
          </cell>
          <cell r="G147">
            <v>125500</v>
          </cell>
          <cell r="H147">
            <v>125500</v>
          </cell>
          <cell r="I147">
            <v>125500</v>
          </cell>
          <cell r="J147">
            <v>125500</v>
          </cell>
          <cell r="K147">
            <v>125500</v>
          </cell>
          <cell r="L147">
            <v>125500</v>
          </cell>
          <cell r="M147">
            <v>125500</v>
          </cell>
          <cell r="N147">
            <v>125500</v>
          </cell>
          <cell r="O147">
            <v>125500</v>
          </cell>
          <cell r="P147">
            <v>125500</v>
          </cell>
          <cell r="Q147">
            <v>125500</v>
          </cell>
        </row>
        <row r="148">
          <cell r="D148" t="str">
            <v>Market Research</v>
          </cell>
          <cell r="E148">
            <v>39999.960000000014</v>
          </cell>
          <cell r="F148">
            <v>3333.33</v>
          </cell>
          <cell r="G148">
            <v>3333.33</v>
          </cell>
          <cell r="H148">
            <v>3333.33</v>
          </cell>
          <cell r="I148">
            <v>3333.33</v>
          </cell>
          <cell r="J148">
            <v>3333.33</v>
          </cell>
          <cell r="K148">
            <v>3333.33</v>
          </cell>
          <cell r="L148">
            <v>3333.33</v>
          </cell>
          <cell r="M148">
            <v>3333.33</v>
          </cell>
          <cell r="N148">
            <v>3333.33</v>
          </cell>
          <cell r="O148">
            <v>3333.33</v>
          </cell>
          <cell r="P148">
            <v>3333.33</v>
          </cell>
          <cell r="Q148">
            <v>3333.33</v>
          </cell>
        </row>
        <row r="149">
          <cell r="D149" t="str">
            <v>Public Relations</v>
          </cell>
          <cell r="E149">
            <v>169999.92</v>
          </cell>
          <cell r="F149">
            <v>14166.66</v>
          </cell>
          <cell r="G149">
            <v>14166.66</v>
          </cell>
          <cell r="H149">
            <v>14166.66</v>
          </cell>
          <cell r="I149">
            <v>14166.66</v>
          </cell>
          <cell r="J149">
            <v>14166.66</v>
          </cell>
          <cell r="K149">
            <v>14166.66</v>
          </cell>
          <cell r="L149">
            <v>14166.66</v>
          </cell>
          <cell r="M149">
            <v>14166.66</v>
          </cell>
          <cell r="N149">
            <v>14166.66</v>
          </cell>
          <cell r="O149">
            <v>14166.66</v>
          </cell>
          <cell r="P149">
            <v>14166.66</v>
          </cell>
          <cell r="Q149">
            <v>14166.66</v>
          </cell>
        </row>
        <row r="150">
          <cell r="D150" t="str">
            <v>Publications</v>
          </cell>
          <cell r="E150">
            <v>643999.9599999998</v>
          </cell>
          <cell r="F150">
            <v>45833.33</v>
          </cell>
          <cell r="G150">
            <v>91833.33</v>
          </cell>
          <cell r="H150">
            <v>96833.33</v>
          </cell>
          <cell r="I150">
            <v>88333.33</v>
          </cell>
          <cell r="J150">
            <v>83333.33</v>
          </cell>
          <cell r="K150">
            <v>25833.33</v>
          </cell>
          <cell r="L150">
            <v>59333.33</v>
          </cell>
          <cell r="M150">
            <v>54333.33</v>
          </cell>
          <cell r="N150">
            <v>25833.33</v>
          </cell>
          <cell r="O150">
            <v>25833.33</v>
          </cell>
          <cell r="P150">
            <v>20833.33</v>
          </cell>
          <cell r="Q150">
            <v>25833.33</v>
          </cell>
        </row>
        <row r="151">
          <cell r="D151" t="str">
            <v>Database Marketing</v>
          </cell>
          <cell r="E151">
            <v>200000.03999999992</v>
          </cell>
          <cell r="F151">
            <v>16666.67</v>
          </cell>
          <cell r="G151">
            <v>16666.67</v>
          </cell>
          <cell r="H151">
            <v>16666.67</v>
          </cell>
          <cell r="I151">
            <v>16666.67</v>
          </cell>
          <cell r="J151">
            <v>16666.67</v>
          </cell>
          <cell r="K151">
            <v>16666.67</v>
          </cell>
          <cell r="L151">
            <v>16666.67</v>
          </cell>
          <cell r="M151">
            <v>16666.67</v>
          </cell>
          <cell r="N151">
            <v>16666.67</v>
          </cell>
          <cell r="O151">
            <v>16666.67</v>
          </cell>
          <cell r="P151">
            <v>16666.67</v>
          </cell>
          <cell r="Q151">
            <v>16666.67</v>
          </cell>
        </row>
        <row r="152">
          <cell r="D152" t="str">
            <v>Creative Developmnt &amp; Concepts</v>
          </cell>
          <cell r="E152">
            <v>50000.039999999986</v>
          </cell>
          <cell r="F152">
            <v>4166.67</v>
          </cell>
          <cell r="G152">
            <v>4166.67</v>
          </cell>
          <cell r="H152">
            <v>4166.67</v>
          </cell>
          <cell r="I152">
            <v>4166.67</v>
          </cell>
          <cell r="J152">
            <v>4166.67</v>
          </cell>
          <cell r="K152">
            <v>4166.67</v>
          </cell>
          <cell r="L152">
            <v>4166.67</v>
          </cell>
          <cell r="M152">
            <v>4166.67</v>
          </cell>
          <cell r="N152">
            <v>4166.67</v>
          </cell>
          <cell r="O152">
            <v>4166.67</v>
          </cell>
          <cell r="P152">
            <v>4166.67</v>
          </cell>
          <cell r="Q152">
            <v>4166.67</v>
          </cell>
        </row>
        <row r="153">
          <cell r="D153" t="str">
            <v>Advertising / Media</v>
          </cell>
          <cell r="E153">
            <v>1864999.9199999997</v>
          </cell>
          <cell r="F153">
            <v>155416.66</v>
          </cell>
          <cell r="G153">
            <v>155416.66</v>
          </cell>
          <cell r="H153">
            <v>155416.66</v>
          </cell>
          <cell r="I153">
            <v>155416.66</v>
          </cell>
          <cell r="J153">
            <v>155416.66</v>
          </cell>
          <cell r="K153">
            <v>155416.66</v>
          </cell>
          <cell r="L153">
            <v>155416.66</v>
          </cell>
          <cell r="M153">
            <v>155416.66</v>
          </cell>
          <cell r="N153">
            <v>155416.66</v>
          </cell>
          <cell r="O153">
            <v>155416.66</v>
          </cell>
          <cell r="P153">
            <v>155416.66</v>
          </cell>
          <cell r="Q153">
            <v>155416.66</v>
          </cell>
        </row>
        <row r="154">
          <cell r="D154" t="str">
            <v>Retention</v>
          </cell>
          <cell r="E154">
            <v>99999.96</v>
          </cell>
          <cell r="F154">
            <v>8333.33</v>
          </cell>
          <cell r="G154">
            <v>8333.33</v>
          </cell>
          <cell r="H154">
            <v>8333.33</v>
          </cell>
          <cell r="I154">
            <v>8333.33</v>
          </cell>
          <cell r="J154">
            <v>8333.33</v>
          </cell>
          <cell r="K154">
            <v>8333.33</v>
          </cell>
          <cell r="L154">
            <v>8333.33</v>
          </cell>
          <cell r="M154">
            <v>8333.33</v>
          </cell>
          <cell r="N154">
            <v>8333.33</v>
          </cell>
          <cell r="O154">
            <v>8333.33</v>
          </cell>
          <cell r="P154">
            <v>8333.33</v>
          </cell>
          <cell r="Q154">
            <v>8333.33</v>
          </cell>
        </row>
        <row r="155">
          <cell r="B155">
            <v>16</v>
          </cell>
          <cell r="D155" t="str">
            <v>Promotional</v>
          </cell>
          <cell r="E155">
            <v>7689565.56</v>
          </cell>
          <cell r="F155">
            <v>1384296.3</v>
          </cell>
          <cell r="G155">
            <v>569862.96</v>
          </cell>
          <cell r="H155">
            <v>561896.3</v>
          </cell>
          <cell r="I155">
            <v>964312.96</v>
          </cell>
          <cell r="J155">
            <v>628896.3</v>
          </cell>
          <cell r="K155">
            <v>471082.96</v>
          </cell>
          <cell r="L155">
            <v>536116.3</v>
          </cell>
          <cell r="M155">
            <v>597482.96</v>
          </cell>
          <cell r="N155">
            <v>468496.3</v>
          </cell>
          <cell r="O155">
            <v>466662.96</v>
          </cell>
          <cell r="P155">
            <v>462396.3</v>
          </cell>
          <cell r="Q155">
            <v>578062.96</v>
          </cell>
        </row>
        <row r="157">
          <cell r="D157" t="str">
            <v>Business Overheads</v>
          </cell>
        </row>
        <row r="158">
          <cell r="D158" t="str">
            <v>Office Expenses STATIONERY</v>
          </cell>
          <cell r="E158">
            <v>150463.32</v>
          </cell>
          <cell r="F158">
            <v>12538.61</v>
          </cell>
          <cell r="G158">
            <v>12538.61</v>
          </cell>
          <cell r="H158">
            <v>12538.61</v>
          </cell>
          <cell r="I158">
            <v>12538.61</v>
          </cell>
          <cell r="J158">
            <v>12538.61</v>
          </cell>
          <cell r="K158">
            <v>12538.61</v>
          </cell>
          <cell r="L158">
            <v>12538.61</v>
          </cell>
          <cell r="M158">
            <v>12538.61</v>
          </cell>
          <cell r="N158">
            <v>12538.61</v>
          </cell>
          <cell r="O158">
            <v>12538.61</v>
          </cell>
          <cell r="P158">
            <v>12538.61</v>
          </cell>
          <cell r="Q158">
            <v>12538.61</v>
          </cell>
        </row>
        <row r="159">
          <cell r="D159" t="str">
            <v>Office Expenses - PRINTING</v>
          </cell>
          <cell r="E159">
            <v>83678.04000000001</v>
          </cell>
          <cell r="F159">
            <v>6400</v>
          </cell>
          <cell r="G159">
            <v>8839.02</v>
          </cell>
          <cell r="H159">
            <v>6400</v>
          </cell>
          <cell r="I159">
            <v>6400</v>
          </cell>
          <cell r="J159">
            <v>7400</v>
          </cell>
          <cell r="K159">
            <v>6400</v>
          </cell>
          <cell r="L159">
            <v>6400</v>
          </cell>
          <cell r="M159">
            <v>8839.02</v>
          </cell>
          <cell r="N159">
            <v>6400</v>
          </cell>
          <cell r="O159">
            <v>6400</v>
          </cell>
          <cell r="P159">
            <v>7400</v>
          </cell>
          <cell r="Q159">
            <v>6400</v>
          </cell>
        </row>
        <row r="160">
          <cell r="D160" t="str">
            <v>Office Expenses - PHOTOCOPYING</v>
          </cell>
          <cell r="E160">
            <v>173795.15999999995</v>
          </cell>
          <cell r="F160">
            <v>14482.93</v>
          </cell>
          <cell r="G160">
            <v>14482.93</v>
          </cell>
          <cell r="H160">
            <v>14482.93</v>
          </cell>
          <cell r="I160">
            <v>14482.93</v>
          </cell>
          <cell r="J160">
            <v>14482.93</v>
          </cell>
          <cell r="K160">
            <v>14482.93</v>
          </cell>
          <cell r="L160">
            <v>14482.93</v>
          </cell>
          <cell r="M160">
            <v>14482.93</v>
          </cell>
          <cell r="N160">
            <v>14482.93</v>
          </cell>
          <cell r="O160">
            <v>14482.93</v>
          </cell>
          <cell r="P160">
            <v>14482.93</v>
          </cell>
          <cell r="Q160">
            <v>14482.93</v>
          </cell>
        </row>
        <row r="161">
          <cell r="D161" t="str">
            <v>Office Expenses - CONSUMABLES</v>
          </cell>
          <cell r="E161">
            <v>93395.35999999999</v>
          </cell>
          <cell r="F161">
            <v>7783.13</v>
          </cell>
          <cell r="G161">
            <v>7782.93</v>
          </cell>
          <cell r="H161">
            <v>7782.93</v>
          </cell>
          <cell r="I161">
            <v>7782.93</v>
          </cell>
          <cell r="J161">
            <v>7782.93</v>
          </cell>
          <cell r="K161">
            <v>7782.93</v>
          </cell>
          <cell r="L161">
            <v>7782.93</v>
          </cell>
          <cell r="M161">
            <v>7782.93</v>
          </cell>
          <cell r="N161">
            <v>7782.93</v>
          </cell>
          <cell r="O161">
            <v>7782.93</v>
          </cell>
          <cell r="P161">
            <v>7782.93</v>
          </cell>
          <cell r="Q161">
            <v>7782.93</v>
          </cell>
        </row>
        <row r="162">
          <cell r="D162" t="str">
            <v>Postage &amp; Couriers</v>
          </cell>
          <cell r="E162">
            <v>1112982</v>
          </cell>
          <cell r="F162">
            <v>92748.5</v>
          </cell>
          <cell r="G162">
            <v>92748.5</v>
          </cell>
          <cell r="H162">
            <v>92748.5</v>
          </cell>
          <cell r="I162">
            <v>92748.5</v>
          </cell>
          <cell r="J162">
            <v>92748.5</v>
          </cell>
          <cell r="K162">
            <v>92748.5</v>
          </cell>
          <cell r="L162">
            <v>92748.5</v>
          </cell>
          <cell r="M162">
            <v>92748.5</v>
          </cell>
          <cell r="N162">
            <v>92748.5</v>
          </cell>
          <cell r="O162">
            <v>92748.5</v>
          </cell>
          <cell r="P162">
            <v>92748.5</v>
          </cell>
          <cell r="Q162">
            <v>92748.5</v>
          </cell>
        </row>
        <row r="163">
          <cell r="D163" t="str">
            <v>Staff Business Expenses</v>
          </cell>
          <cell r="E163">
            <v>216504.62000000002</v>
          </cell>
          <cell r="F163">
            <v>18383.92</v>
          </cell>
          <cell r="G163">
            <v>18283.7</v>
          </cell>
          <cell r="H163">
            <v>18183.7</v>
          </cell>
          <cell r="I163">
            <v>19183.7</v>
          </cell>
          <cell r="J163">
            <v>17183.7</v>
          </cell>
          <cell r="K163">
            <v>18183.7</v>
          </cell>
          <cell r="L163">
            <v>18183.7</v>
          </cell>
          <cell r="M163">
            <v>18183.7</v>
          </cell>
          <cell r="N163">
            <v>18183.7</v>
          </cell>
          <cell r="O163">
            <v>17183.7</v>
          </cell>
          <cell r="P163">
            <v>17183.7</v>
          </cell>
          <cell r="Q163">
            <v>18183.7</v>
          </cell>
        </row>
        <row r="164">
          <cell r="D164" t="str">
            <v>Entertainment Expenses</v>
          </cell>
          <cell r="E164">
            <v>142790.12000000002</v>
          </cell>
          <cell r="F164">
            <v>2507.51</v>
          </cell>
          <cell r="G164">
            <v>2507.51</v>
          </cell>
          <cell r="H164">
            <v>2507.51</v>
          </cell>
          <cell r="I164">
            <v>3407.51</v>
          </cell>
          <cell r="J164">
            <v>2507.51</v>
          </cell>
          <cell r="K164">
            <v>112507.51</v>
          </cell>
          <cell r="L164">
            <v>2507.51</v>
          </cell>
          <cell r="M164">
            <v>3407.51</v>
          </cell>
          <cell r="N164">
            <v>2507.51</v>
          </cell>
          <cell r="O164">
            <v>2507.51</v>
          </cell>
          <cell r="P164">
            <v>2507.51</v>
          </cell>
          <cell r="Q164">
            <v>3407.51</v>
          </cell>
        </row>
        <row r="165">
          <cell r="D165" t="str">
            <v>Bus Exp - Kitchen Supplies</v>
          </cell>
          <cell r="E165">
            <v>19800</v>
          </cell>
          <cell r="F165">
            <v>1650</v>
          </cell>
          <cell r="G165">
            <v>1650</v>
          </cell>
          <cell r="H165">
            <v>1650</v>
          </cell>
          <cell r="I165">
            <v>1650</v>
          </cell>
          <cell r="J165">
            <v>1650</v>
          </cell>
          <cell r="K165">
            <v>1650</v>
          </cell>
          <cell r="L165">
            <v>1650</v>
          </cell>
          <cell r="M165">
            <v>1650</v>
          </cell>
          <cell r="N165">
            <v>1650</v>
          </cell>
          <cell r="O165">
            <v>1650</v>
          </cell>
          <cell r="P165">
            <v>1650</v>
          </cell>
          <cell r="Q165">
            <v>1650</v>
          </cell>
        </row>
        <row r="166">
          <cell r="D166" t="str">
            <v>Bus Exp-Entertainment Supplies</v>
          </cell>
          <cell r="E166">
            <v>5199.96</v>
          </cell>
          <cell r="F166">
            <v>433.33</v>
          </cell>
          <cell r="G166">
            <v>433.33</v>
          </cell>
          <cell r="H166">
            <v>433.33</v>
          </cell>
          <cell r="I166">
            <v>433.33</v>
          </cell>
          <cell r="J166">
            <v>433.33</v>
          </cell>
          <cell r="K166">
            <v>433.33</v>
          </cell>
          <cell r="L166">
            <v>433.33</v>
          </cell>
          <cell r="M166">
            <v>433.33</v>
          </cell>
          <cell r="N166">
            <v>433.33</v>
          </cell>
          <cell r="O166">
            <v>433.33</v>
          </cell>
          <cell r="P166">
            <v>433.33</v>
          </cell>
          <cell r="Q166">
            <v>433.33</v>
          </cell>
        </row>
        <row r="167">
          <cell r="D167" t="str">
            <v>Facility Hire</v>
          </cell>
          <cell r="E167">
            <v>66000</v>
          </cell>
          <cell r="F167">
            <v>5500</v>
          </cell>
          <cell r="G167">
            <v>5500</v>
          </cell>
          <cell r="H167">
            <v>5500</v>
          </cell>
          <cell r="I167">
            <v>5500</v>
          </cell>
          <cell r="J167">
            <v>5500</v>
          </cell>
          <cell r="K167">
            <v>5500</v>
          </cell>
          <cell r="L167">
            <v>5500</v>
          </cell>
          <cell r="M167">
            <v>5500</v>
          </cell>
          <cell r="N167">
            <v>5500</v>
          </cell>
          <cell r="O167">
            <v>5500</v>
          </cell>
          <cell r="P167">
            <v>5500</v>
          </cell>
          <cell r="Q167">
            <v>5500</v>
          </cell>
        </row>
        <row r="168">
          <cell r="D168" t="str">
            <v>Overseas Travel &amp; Accommodatio</v>
          </cell>
          <cell r="E168">
            <v>463374.50000000006</v>
          </cell>
          <cell r="F168">
            <v>44264.95</v>
          </cell>
          <cell r="G168">
            <v>35203.97</v>
          </cell>
          <cell r="H168">
            <v>34764.95</v>
          </cell>
          <cell r="I168">
            <v>50264.95</v>
          </cell>
          <cell r="J168">
            <v>47703.97</v>
          </cell>
          <cell r="K168">
            <v>32703.97</v>
          </cell>
          <cell r="L168">
            <v>35264.95</v>
          </cell>
          <cell r="M168">
            <v>39203.97</v>
          </cell>
          <cell r="N168">
            <v>40764.95</v>
          </cell>
          <cell r="O168">
            <v>40264.95</v>
          </cell>
          <cell r="P168">
            <v>32703.97</v>
          </cell>
          <cell r="Q168">
            <v>30264.95</v>
          </cell>
        </row>
        <row r="169">
          <cell r="D169" t="str">
            <v>Airfares</v>
          </cell>
          <cell r="E169">
            <v>826438.3600000002</v>
          </cell>
          <cell r="F169">
            <v>68186.53</v>
          </cell>
          <cell r="G169">
            <v>71686.53</v>
          </cell>
          <cell r="H169">
            <v>70886.53</v>
          </cell>
          <cell r="I169">
            <v>69186.53</v>
          </cell>
          <cell r="J169">
            <v>69886.53</v>
          </cell>
          <cell r="K169">
            <v>67886.53</v>
          </cell>
          <cell r="L169">
            <v>66986.53</v>
          </cell>
          <cell r="M169">
            <v>67886.53</v>
          </cell>
          <cell r="N169">
            <v>67886.53</v>
          </cell>
          <cell r="O169">
            <v>68386.53</v>
          </cell>
          <cell r="P169">
            <v>69686.53</v>
          </cell>
          <cell r="Q169">
            <v>67886.53</v>
          </cell>
        </row>
        <row r="170">
          <cell r="D170" t="str">
            <v>Travel/Accom</v>
          </cell>
          <cell r="E170">
            <v>801801.0000000002</v>
          </cell>
          <cell r="F170">
            <v>67805.19</v>
          </cell>
          <cell r="G170">
            <v>67374.19</v>
          </cell>
          <cell r="H170">
            <v>68854.19</v>
          </cell>
          <cell r="I170">
            <v>67174.19</v>
          </cell>
          <cell r="J170">
            <v>68724.25</v>
          </cell>
          <cell r="K170">
            <v>68594.25</v>
          </cell>
          <cell r="L170">
            <v>68162.25</v>
          </cell>
          <cell r="M170">
            <v>69724.25</v>
          </cell>
          <cell r="N170">
            <v>63897.06</v>
          </cell>
          <cell r="O170">
            <v>64067.06</v>
          </cell>
          <cell r="P170">
            <v>63897.06</v>
          </cell>
          <cell r="Q170">
            <v>63527.06</v>
          </cell>
        </row>
        <row r="171">
          <cell r="D171" t="str">
            <v>Directors’ Fees</v>
          </cell>
          <cell r="E171">
            <v>315560.88</v>
          </cell>
          <cell r="F171">
            <v>27821.13</v>
          </cell>
          <cell r="G171">
            <v>24772.35</v>
          </cell>
          <cell r="H171">
            <v>27821.13</v>
          </cell>
          <cell r="I171">
            <v>24772.35</v>
          </cell>
          <cell r="J171">
            <v>27821.13</v>
          </cell>
          <cell r="K171">
            <v>24772.35</v>
          </cell>
          <cell r="L171">
            <v>27821.13</v>
          </cell>
          <cell r="M171">
            <v>24772.35</v>
          </cell>
          <cell r="N171">
            <v>27821.13</v>
          </cell>
          <cell r="O171">
            <v>24772.35</v>
          </cell>
          <cell r="P171">
            <v>27821.13</v>
          </cell>
          <cell r="Q171">
            <v>24772.35</v>
          </cell>
        </row>
        <row r="172">
          <cell r="D172" t="str">
            <v>Directors' Expenses</v>
          </cell>
          <cell r="E172">
            <v>120000</v>
          </cell>
          <cell r="F172">
            <v>10000</v>
          </cell>
          <cell r="G172">
            <v>10000</v>
          </cell>
          <cell r="H172">
            <v>10000</v>
          </cell>
          <cell r="I172">
            <v>10000</v>
          </cell>
          <cell r="J172">
            <v>10000</v>
          </cell>
          <cell r="K172">
            <v>10000</v>
          </cell>
          <cell r="L172">
            <v>10000</v>
          </cell>
          <cell r="M172">
            <v>10000</v>
          </cell>
          <cell r="N172">
            <v>10000</v>
          </cell>
          <cell r="O172">
            <v>10000</v>
          </cell>
          <cell r="P172">
            <v>10000</v>
          </cell>
          <cell r="Q172">
            <v>10000</v>
          </cell>
        </row>
        <row r="173">
          <cell r="D173" t="str">
            <v>Grants and Subsidies</v>
          </cell>
          <cell r="E173">
            <v>12000</v>
          </cell>
          <cell r="F173">
            <v>0</v>
          </cell>
          <cell r="G173">
            <v>0</v>
          </cell>
          <cell r="H173">
            <v>0</v>
          </cell>
          <cell r="I173">
            <v>0</v>
          </cell>
          <cell r="J173">
            <v>0</v>
          </cell>
          <cell r="K173">
            <v>2000</v>
          </cell>
          <cell r="L173">
            <v>4000</v>
          </cell>
          <cell r="M173">
            <v>0</v>
          </cell>
          <cell r="N173">
            <v>0</v>
          </cell>
          <cell r="O173">
            <v>6000</v>
          </cell>
          <cell r="P173">
            <v>0</v>
          </cell>
          <cell r="Q173">
            <v>0</v>
          </cell>
        </row>
        <row r="174">
          <cell r="D174" t="str">
            <v>Membership Fees -  Company</v>
          </cell>
          <cell r="E174">
            <v>82625.16</v>
          </cell>
          <cell r="F174">
            <v>13277.18</v>
          </cell>
          <cell r="G174">
            <v>7486.18</v>
          </cell>
          <cell r="H174">
            <v>1886.18</v>
          </cell>
          <cell r="I174">
            <v>11886.18</v>
          </cell>
          <cell r="J174">
            <v>7886.18</v>
          </cell>
          <cell r="K174">
            <v>1886.18</v>
          </cell>
          <cell r="L174">
            <v>11886.18</v>
          </cell>
          <cell r="M174">
            <v>1886.18</v>
          </cell>
          <cell r="N174">
            <v>1886.18</v>
          </cell>
          <cell r="O174">
            <v>13886.18</v>
          </cell>
          <cell r="P174">
            <v>6886.18</v>
          </cell>
          <cell r="Q174">
            <v>1886.18</v>
          </cell>
        </row>
        <row r="175">
          <cell r="B175">
            <v>17</v>
          </cell>
          <cell r="D175" t="str">
            <v>Business Overheads</v>
          </cell>
          <cell r="E175">
            <v>4686408.4799999995</v>
          </cell>
          <cell r="F175">
            <v>393782.91</v>
          </cell>
          <cell r="G175">
            <v>381289.75</v>
          </cell>
          <cell r="H175">
            <v>376440.49</v>
          </cell>
          <cell r="I175">
            <v>397411.71</v>
          </cell>
          <cell r="J175">
            <v>394249.57</v>
          </cell>
          <cell r="K175">
            <v>480070.79</v>
          </cell>
          <cell r="L175">
            <v>386348.55</v>
          </cell>
          <cell r="M175">
            <v>379039.81</v>
          </cell>
          <cell r="N175">
            <v>374483.36</v>
          </cell>
          <cell r="O175">
            <v>388604.58</v>
          </cell>
          <cell r="P175">
            <v>373222.38</v>
          </cell>
          <cell r="Q175">
            <v>361464.58</v>
          </cell>
        </row>
        <row r="177">
          <cell r="D177" t="str">
            <v>Insurance, Regulatory &amp; Statutory Charges</v>
          </cell>
        </row>
        <row r="178">
          <cell r="D178" t="str">
            <v>NZEM Costs (Service Provider)</v>
          </cell>
          <cell r="E178">
            <v>7500487.49</v>
          </cell>
          <cell r="F178">
            <v>478611.85</v>
          </cell>
          <cell r="G178">
            <v>474188.48</v>
          </cell>
          <cell r="H178">
            <v>449271.71</v>
          </cell>
          <cell r="I178">
            <v>433627.93</v>
          </cell>
          <cell r="J178">
            <v>424336.17</v>
          </cell>
          <cell r="K178">
            <v>418562.86</v>
          </cell>
          <cell r="L178">
            <v>788671.08</v>
          </cell>
          <cell r="M178">
            <v>790270.92</v>
          </cell>
          <cell r="N178">
            <v>796202.58</v>
          </cell>
          <cell r="O178">
            <v>793839.24</v>
          </cell>
          <cell r="P178">
            <v>822625.72</v>
          </cell>
          <cell r="Q178">
            <v>830278.95</v>
          </cell>
        </row>
        <row r="179">
          <cell r="D179" t="str">
            <v>MARIA Costs</v>
          </cell>
          <cell r="E179">
            <v>960000</v>
          </cell>
          <cell r="F179">
            <v>80000</v>
          </cell>
          <cell r="G179">
            <v>80000</v>
          </cell>
          <cell r="H179">
            <v>80000</v>
          </cell>
          <cell r="I179">
            <v>80000</v>
          </cell>
          <cell r="J179">
            <v>80000</v>
          </cell>
          <cell r="K179">
            <v>80000</v>
          </cell>
          <cell r="L179">
            <v>80000</v>
          </cell>
          <cell r="M179">
            <v>80000</v>
          </cell>
          <cell r="N179">
            <v>80000</v>
          </cell>
          <cell r="O179">
            <v>80000</v>
          </cell>
          <cell r="P179">
            <v>80000</v>
          </cell>
          <cell r="Q179">
            <v>80000</v>
          </cell>
        </row>
        <row r="180">
          <cell r="D180" t="str">
            <v>Insurance</v>
          </cell>
          <cell r="E180">
            <v>7925804.920000002</v>
          </cell>
          <cell r="F180">
            <v>660484.15</v>
          </cell>
          <cell r="G180">
            <v>660484.15</v>
          </cell>
          <cell r="H180">
            <v>660484.15</v>
          </cell>
          <cell r="I180">
            <v>660484.15</v>
          </cell>
          <cell r="J180">
            <v>660484.15</v>
          </cell>
          <cell r="K180">
            <v>660484.15</v>
          </cell>
          <cell r="L180">
            <v>660484.15</v>
          </cell>
          <cell r="M180">
            <v>660484.15</v>
          </cell>
          <cell r="N180">
            <v>660484.15</v>
          </cell>
          <cell r="O180">
            <v>660484.15</v>
          </cell>
          <cell r="P180">
            <v>660484.15</v>
          </cell>
          <cell r="Q180">
            <v>660479.27</v>
          </cell>
        </row>
        <row r="181">
          <cell r="D181" t="str">
            <v>Stat and Regulatory Charges</v>
          </cell>
          <cell r="E181">
            <v>1277852.96</v>
          </cell>
          <cell r="F181">
            <v>127113.84</v>
          </cell>
          <cell r="G181">
            <v>97561.06</v>
          </cell>
          <cell r="H181">
            <v>93577.25</v>
          </cell>
          <cell r="I181">
            <v>100036.33</v>
          </cell>
          <cell r="J181">
            <v>110808.08</v>
          </cell>
          <cell r="K181">
            <v>109022.52</v>
          </cell>
          <cell r="L181">
            <v>104468.02</v>
          </cell>
          <cell r="M181">
            <v>103850.28</v>
          </cell>
          <cell r="N181">
            <v>111548.64</v>
          </cell>
          <cell r="O181">
            <v>110402.03</v>
          </cell>
          <cell r="P181">
            <v>106145.27</v>
          </cell>
          <cell r="Q181">
            <v>103319.64</v>
          </cell>
        </row>
        <row r="182">
          <cell r="B182">
            <v>18</v>
          </cell>
          <cell r="D182" t="str">
            <v>Insurance, Reg &amp; Stat Charges</v>
          </cell>
          <cell r="E182">
            <v>17664145.37</v>
          </cell>
          <cell r="F182">
            <v>1346209.84</v>
          </cell>
          <cell r="G182">
            <v>1312233.69</v>
          </cell>
          <cell r="H182">
            <v>1283333.11</v>
          </cell>
          <cell r="I182">
            <v>1274148.41</v>
          </cell>
          <cell r="J182">
            <v>1275628.4</v>
          </cell>
          <cell r="K182">
            <v>1268069.53</v>
          </cell>
          <cell r="L182">
            <v>1633623.25</v>
          </cell>
          <cell r="M182">
            <v>1634605.35</v>
          </cell>
          <cell r="N182">
            <v>1648235.37</v>
          </cell>
          <cell r="O182">
            <v>1644725.42</v>
          </cell>
          <cell r="P182">
            <v>1669255.14</v>
          </cell>
          <cell r="Q182">
            <v>1674077.86</v>
          </cell>
        </row>
        <row r="184">
          <cell r="C184" t="str">
            <v>TOTAL ALL EXPENSES</v>
          </cell>
          <cell r="E184">
            <v>128750692.09999996</v>
          </cell>
          <cell r="F184">
            <v>11906183.190000001</v>
          </cell>
          <cell r="G184">
            <v>10937573.260000002</v>
          </cell>
          <cell r="H184">
            <v>10787275.54</v>
          </cell>
          <cell r="I184">
            <v>12194321</v>
          </cell>
          <cell r="J184">
            <v>10419582.329999994</v>
          </cell>
          <cell r="K184">
            <v>9848465.799999997</v>
          </cell>
          <cell r="L184">
            <v>10750134.649999995</v>
          </cell>
          <cell r="M184">
            <v>10663129.07</v>
          </cell>
          <cell r="N184">
            <v>10064086.979999999</v>
          </cell>
          <cell r="O184">
            <v>10485515.969999999</v>
          </cell>
          <cell r="P184">
            <v>10197580.629999997</v>
          </cell>
          <cell r="Q184">
            <v>10496843.679999998</v>
          </cell>
        </row>
        <row r="186">
          <cell r="C186" t="str">
            <v>EBITDA</v>
          </cell>
          <cell r="E186">
            <v>349289150.63</v>
          </cell>
          <cell r="F186">
            <v>28246391.140000004</v>
          </cell>
          <cell r="G186">
            <v>30255010.81999999</v>
          </cell>
          <cell r="H186">
            <v>27128244.220000006</v>
          </cell>
          <cell r="I186">
            <v>27893040.330000006</v>
          </cell>
          <cell r="J186">
            <v>30558117.61000001</v>
          </cell>
          <cell r="K186">
            <v>30428664.08</v>
          </cell>
          <cell r="L186">
            <v>33328000.359999996</v>
          </cell>
          <cell r="M186">
            <v>31521849.040000014</v>
          </cell>
          <cell r="N186">
            <v>34637905.11000001</v>
          </cell>
          <cell r="O186">
            <v>26572241.839999996</v>
          </cell>
          <cell r="P186">
            <v>24570930.450000003</v>
          </cell>
          <cell r="Q186">
            <v>24148755.629999995</v>
          </cell>
        </row>
        <row r="188">
          <cell r="D188" t="str">
            <v>Finance</v>
          </cell>
        </row>
        <row r="189">
          <cell r="D189" t="str">
            <v>Bank Fees</v>
          </cell>
          <cell r="E189">
            <v>3658.560000000001</v>
          </cell>
          <cell r="F189">
            <v>304.88</v>
          </cell>
          <cell r="G189">
            <v>304.88</v>
          </cell>
          <cell r="H189">
            <v>304.88</v>
          </cell>
          <cell r="I189">
            <v>304.88</v>
          </cell>
          <cell r="J189">
            <v>304.88</v>
          </cell>
          <cell r="K189">
            <v>304.88</v>
          </cell>
          <cell r="L189">
            <v>304.88</v>
          </cell>
          <cell r="M189">
            <v>304.88</v>
          </cell>
          <cell r="N189">
            <v>304.88</v>
          </cell>
          <cell r="O189">
            <v>304.88</v>
          </cell>
          <cell r="P189">
            <v>304.88</v>
          </cell>
          <cell r="Q189">
            <v>304.88</v>
          </cell>
        </row>
        <row r="190">
          <cell r="D190" t="str">
            <v>Loan Interest Expense</v>
          </cell>
          <cell r="E190">
            <v>64558688.40999999</v>
          </cell>
          <cell r="F190">
            <v>4737487.42</v>
          </cell>
          <cell r="G190">
            <v>4620243.71</v>
          </cell>
          <cell r="H190">
            <v>4764876.83</v>
          </cell>
          <cell r="I190">
            <v>4778572.04</v>
          </cell>
          <cell r="J190">
            <v>4633497.13</v>
          </cell>
          <cell r="K190">
            <v>5839809.45</v>
          </cell>
          <cell r="L190">
            <v>5848833.42</v>
          </cell>
          <cell r="M190">
            <v>5938321.87</v>
          </cell>
          <cell r="N190">
            <v>5940028.22</v>
          </cell>
          <cell r="O190">
            <v>5758495.05</v>
          </cell>
          <cell r="P190">
            <v>5940028.22</v>
          </cell>
          <cell r="Q190">
            <v>5758495.05</v>
          </cell>
        </row>
        <row r="191">
          <cell r="D191" t="str">
            <v>Bond Revaluation Amort.</v>
          </cell>
          <cell r="E191">
            <v>-229000</v>
          </cell>
          <cell r="F191">
            <v>-19000</v>
          </cell>
          <cell r="G191">
            <v>-19000</v>
          </cell>
          <cell r="H191">
            <v>-19000</v>
          </cell>
          <cell r="I191">
            <v>-19000</v>
          </cell>
          <cell r="J191">
            <v>-19000</v>
          </cell>
          <cell r="K191">
            <v>-19000</v>
          </cell>
          <cell r="L191">
            <v>-19000</v>
          </cell>
          <cell r="M191">
            <v>-19000</v>
          </cell>
          <cell r="N191">
            <v>-19000</v>
          </cell>
          <cell r="O191">
            <v>-19000</v>
          </cell>
          <cell r="P191">
            <v>-19000</v>
          </cell>
          <cell r="Q191">
            <v>-20000</v>
          </cell>
        </row>
        <row r="192">
          <cell r="D192" t="str">
            <v>Interest Received</v>
          </cell>
          <cell r="E192">
            <v>-399137.36</v>
          </cell>
          <cell r="F192">
            <v>-17979.56</v>
          </cell>
          <cell r="G192">
            <v>-18201.26</v>
          </cell>
          <cell r="H192">
            <v>-20383.24</v>
          </cell>
          <cell r="I192">
            <v>-24374.17</v>
          </cell>
          <cell r="J192">
            <v>-29305.45</v>
          </cell>
          <cell r="K192">
            <v>-35109.52</v>
          </cell>
          <cell r="L192">
            <v>-40119.35</v>
          </cell>
          <cell r="M192">
            <v>-42291.07</v>
          </cell>
          <cell r="N192">
            <v>-44190.17</v>
          </cell>
          <cell r="O192">
            <v>-45899.45</v>
          </cell>
          <cell r="P192">
            <v>-46016.33</v>
          </cell>
          <cell r="Q192">
            <v>-35267.79</v>
          </cell>
        </row>
        <row r="193">
          <cell r="D193" t="str">
            <v>Interest Capitalised</v>
          </cell>
          <cell r="E193">
            <v>-1106176.47</v>
          </cell>
          <cell r="F193">
            <v>-43593.6</v>
          </cell>
          <cell r="G193">
            <v>-55502.21</v>
          </cell>
          <cell r="H193">
            <v>-66075.08</v>
          </cell>
          <cell r="I193">
            <v>-76224.98</v>
          </cell>
          <cell r="J193">
            <v>-81898.77</v>
          </cell>
          <cell r="K193">
            <v>-89459.45</v>
          </cell>
          <cell r="L193">
            <v>-97172.18</v>
          </cell>
          <cell r="M193">
            <v>-98756.7</v>
          </cell>
          <cell r="N193">
            <v>-115806.47</v>
          </cell>
          <cell r="O193">
            <v>-118815.32</v>
          </cell>
          <cell r="P193">
            <v>-130228.19</v>
          </cell>
          <cell r="Q193">
            <v>-132643.52</v>
          </cell>
        </row>
        <row r="194">
          <cell r="B194">
            <v>19</v>
          </cell>
          <cell r="D194" t="str">
            <v>Finance Costs</v>
          </cell>
          <cell r="E194">
            <v>62828033.139999986</v>
          </cell>
          <cell r="F194">
            <v>4657219.14</v>
          </cell>
          <cell r="G194">
            <v>4527845.12</v>
          </cell>
          <cell r="H194">
            <v>4659723.39</v>
          </cell>
          <cell r="I194">
            <v>4659277.77</v>
          </cell>
          <cell r="J194">
            <v>4503597.79</v>
          </cell>
          <cell r="K194">
            <v>5696545.36</v>
          </cell>
          <cell r="L194">
            <v>5692846.7700000005</v>
          </cell>
          <cell r="M194">
            <v>5778578.9799999995</v>
          </cell>
          <cell r="N194">
            <v>5761336.46</v>
          </cell>
          <cell r="O194">
            <v>5575085.159999999</v>
          </cell>
          <cell r="P194">
            <v>5745088.579999999</v>
          </cell>
          <cell r="Q194">
            <v>5570888.62</v>
          </cell>
        </row>
        <row r="196">
          <cell r="D196" t="str">
            <v>Depreciation / AM Costs</v>
          </cell>
        </row>
        <row r="197">
          <cell r="B197">
            <v>20</v>
          </cell>
          <cell r="D197" t="str">
            <v>Goodwill Amortisation</v>
          </cell>
          <cell r="E197">
            <v>7598928</v>
          </cell>
          <cell r="F197">
            <v>633244</v>
          </cell>
          <cell r="G197">
            <v>633244</v>
          </cell>
          <cell r="H197">
            <v>633244</v>
          </cell>
          <cell r="I197">
            <v>633244</v>
          </cell>
          <cell r="J197">
            <v>633244</v>
          </cell>
          <cell r="K197">
            <v>633244</v>
          </cell>
          <cell r="L197">
            <v>633244</v>
          </cell>
          <cell r="M197">
            <v>633244</v>
          </cell>
          <cell r="N197">
            <v>633244</v>
          </cell>
          <cell r="O197">
            <v>633244</v>
          </cell>
          <cell r="P197">
            <v>633244</v>
          </cell>
          <cell r="Q197">
            <v>633244</v>
          </cell>
        </row>
        <row r="198">
          <cell r="B198">
            <v>21</v>
          </cell>
          <cell r="D198" t="str">
            <v>Depreciation</v>
          </cell>
          <cell r="E198">
            <v>63070422.08</v>
          </cell>
          <cell r="F198">
            <v>5201585.76</v>
          </cell>
          <cell r="G198">
            <v>5204459.28</v>
          </cell>
          <cell r="H198">
            <v>5206324.77</v>
          </cell>
          <cell r="I198">
            <v>5208261.23</v>
          </cell>
          <cell r="J198">
            <v>5209956.88</v>
          </cell>
          <cell r="K198">
            <v>5212650.45</v>
          </cell>
          <cell r="L198">
            <v>5214340.58</v>
          </cell>
          <cell r="M198">
            <v>5220441.1</v>
          </cell>
          <cell r="N198">
            <v>5222230.65</v>
          </cell>
          <cell r="O198">
            <v>5238535.5</v>
          </cell>
          <cell r="P198">
            <v>5240192.49</v>
          </cell>
          <cell r="Q198">
            <v>5691443.39</v>
          </cell>
        </row>
        <row r="199">
          <cell r="D199" t="str">
            <v>Depreciation and AM Costs</v>
          </cell>
          <cell r="E199">
            <v>70669350.08</v>
          </cell>
          <cell r="F199">
            <v>5834829.76</v>
          </cell>
          <cell r="G199">
            <v>5837703.28</v>
          </cell>
          <cell r="H199">
            <v>5839568.77</v>
          </cell>
          <cell r="I199">
            <v>5841505.23</v>
          </cell>
          <cell r="J199">
            <v>5843200.88</v>
          </cell>
          <cell r="K199">
            <v>5845894.45</v>
          </cell>
          <cell r="L199">
            <v>5847584.58</v>
          </cell>
          <cell r="M199">
            <v>5853685.1</v>
          </cell>
          <cell r="N199">
            <v>5855474.65</v>
          </cell>
          <cell r="O199">
            <v>5871779.5</v>
          </cell>
          <cell r="P199">
            <v>5873436.49</v>
          </cell>
          <cell r="Q199">
            <v>6324687.39</v>
          </cell>
        </row>
        <row r="201">
          <cell r="C201" t="str">
            <v>NET OPERATING BEFORE TAX</v>
          </cell>
          <cell r="E201">
            <v>215791767.41000003</v>
          </cell>
          <cell r="F201">
            <v>17754342.240000002</v>
          </cell>
          <cell r="G201">
            <v>19889462.419999987</v>
          </cell>
          <cell r="H201">
            <v>16628952.060000006</v>
          </cell>
          <cell r="I201">
            <v>17392257.330000006</v>
          </cell>
          <cell r="J201">
            <v>20211318.940000013</v>
          </cell>
          <cell r="K201">
            <v>18886224.27</v>
          </cell>
          <cell r="L201">
            <v>21787569.009999998</v>
          </cell>
          <cell r="M201">
            <v>19889584.960000016</v>
          </cell>
          <cell r="N201">
            <v>23021094.000000007</v>
          </cell>
          <cell r="O201">
            <v>15125377.179999996</v>
          </cell>
          <cell r="P201">
            <v>12952405.380000005</v>
          </cell>
          <cell r="Q201">
            <v>12253179.619999994</v>
          </cell>
        </row>
        <row r="203">
          <cell r="D203" t="str">
            <v>Current Tax Expense</v>
          </cell>
          <cell r="E203">
            <v>73643358.94999999</v>
          </cell>
          <cell r="F203">
            <v>6061195.55</v>
          </cell>
          <cell r="G203">
            <v>6765785.68</v>
          </cell>
          <cell r="H203">
            <v>5689817.26</v>
          </cell>
          <cell r="I203">
            <v>5941708.01</v>
          </cell>
          <cell r="J203">
            <v>6871998.33</v>
          </cell>
          <cell r="K203">
            <v>6434717.1</v>
          </cell>
          <cell r="L203">
            <v>7392160.87</v>
          </cell>
          <cell r="M203">
            <v>6765826.05</v>
          </cell>
          <cell r="N203">
            <v>7799224.1</v>
          </cell>
          <cell r="O203">
            <v>5193637.54</v>
          </cell>
          <cell r="P203">
            <v>4476556.85</v>
          </cell>
          <cell r="Q203">
            <v>4250731.61</v>
          </cell>
        </row>
        <row r="204">
          <cell r="B204">
            <v>22</v>
          </cell>
          <cell r="D204" t="str">
            <v>Taxation</v>
          </cell>
          <cell r="E204">
            <v>73643358.94999999</v>
          </cell>
          <cell r="F204">
            <v>6061195.55</v>
          </cell>
          <cell r="G204">
            <v>6765785.68</v>
          </cell>
          <cell r="H204">
            <v>5689817.26</v>
          </cell>
          <cell r="I204">
            <v>5941708.01</v>
          </cell>
          <cell r="J204">
            <v>6871998.33</v>
          </cell>
          <cell r="K204">
            <v>6434717.1</v>
          </cell>
          <cell r="L204">
            <v>7392160.87</v>
          </cell>
          <cell r="M204">
            <v>6765826.05</v>
          </cell>
          <cell r="N204">
            <v>7799224.1</v>
          </cell>
          <cell r="O204">
            <v>5193637.54</v>
          </cell>
          <cell r="P204">
            <v>4476556.85</v>
          </cell>
          <cell r="Q204">
            <v>4250731.61</v>
          </cell>
        </row>
        <row r="206">
          <cell r="C206" t="str">
            <v>NET OPERATING AFTER TAX</v>
          </cell>
          <cell r="E206">
            <v>142148408.46000004</v>
          </cell>
          <cell r="F206">
            <v>11693146.690000001</v>
          </cell>
          <cell r="G206">
            <v>13123676.739999987</v>
          </cell>
          <cell r="H206">
            <v>10939134.800000006</v>
          </cell>
          <cell r="I206">
            <v>11450549.320000006</v>
          </cell>
          <cell r="J206">
            <v>13339320.610000012</v>
          </cell>
          <cell r="K206">
            <v>12451507.17</v>
          </cell>
          <cell r="L206">
            <v>14395408.139999997</v>
          </cell>
          <cell r="M206">
            <v>13123758.910000015</v>
          </cell>
          <cell r="N206">
            <v>15221869.900000008</v>
          </cell>
          <cell r="O206">
            <v>9931739.639999997</v>
          </cell>
          <cell r="P206">
            <v>8475848.530000005</v>
          </cell>
          <cell r="Q206">
            <v>8002448.009999993</v>
          </cell>
        </row>
        <row r="207">
          <cell r="L207">
            <v>27480415.779999997</v>
          </cell>
          <cell r="M207">
            <v>25668163.940000016</v>
          </cell>
          <cell r="N207">
            <v>28782430.46000001</v>
          </cell>
          <cell r="O207">
            <v>20700462.339999996</v>
          </cell>
          <cell r="P207">
            <v>18697493.960000005</v>
          </cell>
          <cell r="Q207">
            <v>17824068.239999995</v>
          </cell>
        </row>
        <row r="213">
          <cell r="E213" t="str">
            <v>Annual Total</v>
          </cell>
          <cell r="F213" t="str">
            <v>July</v>
          </cell>
          <cell r="G213" t="str">
            <v>August</v>
          </cell>
          <cell r="H213" t="str">
            <v>September</v>
          </cell>
          <cell r="I213" t="str">
            <v>October</v>
          </cell>
          <cell r="J213" t="str">
            <v>November</v>
          </cell>
          <cell r="K213" t="str">
            <v>December</v>
          </cell>
          <cell r="L213" t="str">
            <v>January</v>
          </cell>
          <cell r="M213" t="str">
            <v>February</v>
          </cell>
          <cell r="N213" t="str">
            <v>March</v>
          </cell>
          <cell r="O213" t="str">
            <v>April</v>
          </cell>
          <cell r="P213" t="str">
            <v>May</v>
          </cell>
          <cell r="Q213" t="str">
            <v>June</v>
          </cell>
        </row>
        <row r="214">
          <cell r="D214" t="str">
            <v>Generation Revenue</v>
          </cell>
        </row>
        <row r="215">
          <cell r="D215" t="str">
            <v>Energy Revenue - Spot Sales</v>
          </cell>
          <cell r="E215">
            <v>298366127.10999995</v>
          </cell>
          <cell r="F215">
            <v>28872159.03</v>
          </cell>
          <cell r="G215">
            <v>56436301.69</v>
          </cell>
          <cell r="H215">
            <v>81318482.97</v>
          </cell>
          <cell r="I215">
            <v>105032498.28999999</v>
          </cell>
          <cell r="J215">
            <v>127098021.75</v>
          </cell>
          <cell r="K215">
            <v>145153218.77</v>
          </cell>
          <cell r="L215">
            <v>168892191.65</v>
          </cell>
          <cell r="M215">
            <v>193650653.1</v>
          </cell>
          <cell r="N215">
            <v>222032764.35</v>
          </cell>
          <cell r="O215">
            <v>246684844.29</v>
          </cell>
          <cell r="P215">
            <v>271547565.46</v>
          </cell>
          <cell r="Q215">
            <v>298366127.10999995</v>
          </cell>
        </row>
        <row r="216">
          <cell r="D216" t="str">
            <v>Energy Revenue - Off Mkt Sales</v>
          </cell>
          <cell r="E216">
            <v>172978000</v>
          </cell>
          <cell r="F216">
            <v>17932000</v>
          </cell>
          <cell r="G216">
            <v>34856000</v>
          </cell>
          <cell r="H216">
            <v>49371000</v>
          </cell>
          <cell r="I216">
            <v>62541000</v>
          </cell>
          <cell r="J216">
            <v>72945000</v>
          </cell>
          <cell r="K216">
            <v>83015000</v>
          </cell>
          <cell r="L216">
            <v>94075000</v>
          </cell>
          <cell r="M216">
            <v>106078000</v>
          </cell>
          <cell r="N216">
            <v>119865000</v>
          </cell>
          <cell r="O216">
            <v>134339000</v>
          </cell>
          <cell r="P216">
            <v>152306000</v>
          </cell>
          <cell r="Q216">
            <v>172978000</v>
          </cell>
        </row>
        <row r="217">
          <cell r="B217">
            <v>1</v>
          </cell>
          <cell r="D217" t="str">
            <v>Energy Revenue</v>
          </cell>
          <cell r="E217">
            <v>471344127.10999995</v>
          </cell>
          <cell r="F217">
            <v>46804159.03</v>
          </cell>
          <cell r="G217">
            <v>91292301.69</v>
          </cell>
          <cell r="H217">
            <v>130689482.97</v>
          </cell>
          <cell r="I217">
            <v>167573498.29</v>
          </cell>
          <cell r="J217">
            <v>200043021.75</v>
          </cell>
          <cell r="K217">
            <v>228168218.77</v>
          </cell>
          <cell r="L217">
            <v>262967191.65</v>
          </cell>
          <cell r="M217">
            <v>299728653.1</v>
          </cell>
          <cell r="N217">
            <v>341897764.35</v>
          </cell>
          <cell r="O217">
            <v>381023844.28999996</v>
          </cell>
          <cell r="P217">
            <v>423853565.46</v>
          </cell>
          <cell r="Q217">
            <v>471344127.10999995</v>
          </cell>
        </row>
        <row r="218">
          <cell r="B218">
            <v>2</v>
          </cell>
          <cell r="D218" t="str">
            <v>Energy Revenue - MEAL</v>
          </cell>
          <cell r="E218">
            <v>13415264.72</v>
          </cell>
          <cell r="F218">
            <v>87755.09</v>
          </cell>
          <cell r="G218">
            <v>684409.02</v>
          </cell>
          <cell r="H218">
            <v>1877534.51</v>
          </cell>
          <cell r="I218">
            <v>3599861.58</v>
          </cell>
          <cell r="J218">
            <v>5350035.84</v>
          </cell>
          <cell r="K218">
            <v>7467292.52</v>
          </cell>
          <cell r="L218">
            <v>9266056.83</v>
          </cell>
          <cell r="M218">
            <v>10931422.57</v>
          </cell>
          <cell r="N218">
            <v>12423331.39</v>
          </cell>
          <cell r="O218">
            <v>13187581.270000001</v>
          </cell>
          <cell r="P218">
            <v>13382570.21</v>
          </cell>
          <cell r="Q218">
            <v>13415264.72</v>
          </cell>
        </row>
        <row r="219">
          <cell r="D219" t="str">
            <v>Total Generation Revenue</v>
          </cell>
          <cell r="E219">
            <v>484759391.83</v>
          </cell>
          <cell r="F219">
            <v>46891914.120000005</v>
          </cell>
          <cell r="G219">
            <v>91976710.71000001</v>
          </cell>
          <cell r="H219">
            <v>132567017.48000002</v>
          </cell>
          <cell r="I219">
            <v>171173359.87</v>
          </cell>
          <cell r="J219">
            <v>205393057.59</v>
          </cell>
          <cell r="K219">
            <v>235635511.29</v>
          </cell>
          <cell r="L219">
            <v>272233248.48</v>
          </cell>
          <cell r="M219">
            <v>310660075.67</v>
          </cell>
          <cell r="N219">
            <v>354321095.74</v>
          </cell>
          <cell r="O219">
            <v>394211425.56</v>
          </cell>
          <cell r="P219">
            <v>437236135.67</v>
          </cell>
          <cell r="Q219">
            <v>484759391.83000004</v>
          </cell>
        </row>
        <row r="221">
          <cell r="D221" t="str">
            <v>Retail</v>
          </cell>
        </row>
        <row r="222">
          <cell r="D222" t="str">
            <v>Energy Sales - Comalco</v>
          </cell>
          <cell r="E222">
            <v>180995620.49</v>
          </cell>
          <cell r="F222">
            <v>13916518.21</v>
          </cell>
          <cell r="G222">
            <v>27833038.33</v>
          </cell>
          <cell r="H222">
            <v>41222337.72</v>
          </cell>
          <cell r="I222">
            <v>57026386.5</v>
          </cell>
          <cell r="J222">
            <v>72623387.1</v>
          </cell>
          <cell r="K222">
            <v>88821198.69999999</v>
          </cell>
          <cell r="L222">
            <v>105019013.16</v>
          </cell>
          <cell r="M222">
            <v>119466593.74</v>
          </cell>
          <cell r="N222">
            <v>135664409.4</v>
          </cell>
          <cell r="O222">
            <v>150713309.05</v>
          </cell>
          <cell r="P222">
            <v>166142472.51000002</v>
          </cell>
          <cell r="Q222">
            <v>180995620.49</v>
          </cell>
        </row>
        <row r="223">
          <cell r="D223" t="str">
            <v>Energy Cost - Comalco</v>
          </cell>
          <cell r="E223">
            <v>-210271000</v>
          </cell>
          <cell r="F223">
            <v>-19822000</v>
          </cell>
          <cell r="G223">
            <v>-38295000</v>
          </cell>
          <cell r="H223">
            <v>-55501000</v>
          </cell>
          <cell r="I223">
            <v>-72884000</v>
          </cell>
          <cell r="J223">
            <v>-86859000</v>
          </cell>
          <cell r="K223">
            <v>-99281000</v>
          </cell>
          <cell r="L223">
            <v>-112921000</v>
          </cell>
          <cell r="M223">
            <v>-127029000</v>
          </cell>
          <cell r="N223">
            <v>-144443000</v>
          </cell>
          <cell r="O223">
            <v>-163315000</v>
          </cell>
          <cell r="P223">
            <v>-185938000</v>
          </cell>
          <cell r="Q223">
            <v>-210271000</v>
          </cell>
        </row>
        <row r="224">
          <cell r="B224">
            <v>3</v>
          </cell>
          <cell r="D224" t="str">
            <v>Comalco Margin</v>
          </cell>
          <cell r="E224">
            <v>-29275379.509999998</v>
          </cell>
          <cell r="F224">
            <v>-5905481.789999999</v>
          </cell>
          <cell r="G224">
            <v>-10461961.669999998</v>
          </cell>
          <cell r="H224">
            <v>-14278662.279999997</v>
          </cell>
          <cell r="I224">
            <v>-15857613.499999998</v>
          </cell>
          <cell r="J224">
            <v>-14235612.899999999</v>
          </cell>
          <cell r="K224">
            <v>-10459801.299999999</v>
          </cell>
          <cell r="L224">
            <v>-7901986.839999999</v>
          </cell>
          <cell r="M224">
            <v>-7562406.259999999</v>
          </cell>
          <cell r="N224">
            <v>-8778590.6</v>
          </cell>
          <cell r="O224">
            <v>-12601690.95</v>
          </cell>
          <cell r="P224">
            <v>-19795527.49</v>
          </cell>
          <cell r="Q224">
            <v>-29275379.509999998</v>
          </cell>
        </row>
        <row r="226">
          <cell r="D226" t="str">
            <v>Energy Sales -Direct Supp</v>
          </cell>
          <cell r="E226">
            <v>267181125.21</v>
          </cell>
          <cell r="F226">
            <v>28583029.35</v>
          </cell>
          <cell r="G226">
            <v>56326637.400000006</v>
          </cell>
          <cell r="H226">
            <v>80057056.96000001</v>
          </cell>
          <cell r="I226">
            <v>101175684.84</v>
          </cell>
          <cell r="J226">
            <v>120857698.27000001</v>
          </cell>
          <cell r="K226">
            <v>139444109.65</v>
          </cell>
          <cell r="L226">
            <v>157930809.34</v>
          </cell>
          <cell r="M226">
            <v>176928779.38</v>
          </cell>
          <cell r="N226">
            <v>196839595.51999998</v>
          </cell>
          <cell r="O226">
            <v>216832832.51</v>
          </cell>
          <cell r="P226">
            <v>241278427.53</v>
          </cell>
          <cell r="Q226">
            <v>267181125.21</v>
          </cell>
        </row>
        <row r="227">
          <cell r="D227" t="str">
            <v>Discounts</v>
          </cell>
          <cell r="E227">
            <v>-19571046.530000005</v>
          </cell>
          <cell r="F227">
            <v>-2171446.14</v>
          </cell>
          <cell r="G227">
            <v>-4288512.91</v>
          </cell>
          <cell r="H227">
            <v>-6091059.04</v>
          </cell>
          <cell r="I227">
            <v>-7616375.43</v>
          </cell>
          <cell r="J227">
            <v>-9033105.99</v>
          </cell>
          <cell r="K227">
            <v>-10374754.63</v>
          </cell>
          <cell r="L227">
            <v>-11680510.520000001</v>
          </cell>
          <cell r="M227">
            <v>-13000663.340000002</v>
          </cell>
          <cell r="N227">
            <v>-14378010.160000002</v>
          </cell>
          <cell r="O227">
            <v>-15812550.890000002</v>
          </cell>
          <cell r="P227">
            <v>-17627418.770000003</v>
          </cell>
          <cell r="Q227">
            <v>-19571046.530000005</v>
          </cell>
        </row>
        <row r="228">
          <cell r="D228" t="str">
            <v>Energy Cost - Direct Supply</v>
          </cell>
          <cell r="E228">
            <v>-201546023.98000002</v>
          </cell>
          <cell r="F228">
            <v>-24268876.72</v>
          </cell>
          <cell r="G228">
            <v>-46650046.93</v>
          </cell>
          <cell r="H228">
            <v>-65322473.35</v>
          </cell>
          <cell r="I228">
            <v>-80344173.05</v>
          </cell>
          <cell r="J228">
            <v>-92330193.75</v>
          </cell>
          <cell r="K228">
            <v>-102569507.8</v>
          </cell>
          <cell r="L228">
            <v>-113630851.27</v>
          </cell>
          <cell r="M228">
            <v>-126310510.27</v>
          </cell>
          <cell r="N228">
            <v>-140797055.12</v>
          </cell>
          <cell r="O228">
            <v>-156357035.35</v>
          </cell>
          <cell r="P228">
            <v>-177415668.06</v>
          </cell>
          <cell r="Q228">
            <v>-201546023.98000002</v>
          </cell>
        </row>
        <row r="229">
          <cell r="D229" t="str">
            <v>Doubtful Debt Adjustments</v>
          </cell>
          <cell r="E229">
            <v>-1364838.77</v>
          </cell>
          <cell r="F229">
            <v>-145004.44</v>
          </cell>
          <cell r="G229">
            <v>-286789.48</v>
          </cell>
          <cell r="H229">
            <v>-410088.35</v>
          </cell>
          <cell r="I229">
            <v>-518401.70999999996</v>
          </cell>
          <cell r="J229">
            <v>-619685.72</v>
          </cell>
          <cell r="K229">
            <v>-716069.85</v>
          </cell>
          <cell r="L229">
            <v>-812220.34</v>
          </cell>
          <cell r="M229">
            <v>-909423.1</v>
          </cell>
          <cell r="N229">
            <v>-1009864.2</v>
          </cell>
          <cell r="O229">
            <v>-1110948.02</v>
          </cell>
          <cell r="P229">
            <v>-1234461.97</v>
          </cell>
          <cell r="Q229">
            <v>-1364838.77</v>
          </cell>
        </row>
        <row r="230">
          <cell r="B230">
            <v>4</v>
          </cell>
          <cell r="D230" t="str">
            <v>Direct Supply Margin</v>
          </cell>
          <cell r="E230">
            <v>44699215.92999999</v>
          </cell>
          <cell r="F230">
            <v>1997702.05</v>
          </cell>
          <cell r="G230">
            <v>5101288.08</v>
          </cell>
          <cell r="H230">
            <v>8233436.220000001</v>
          </cell>
          <cell r="I230">
            <v>12696734.65</v>
          </cell>
          <cell r="J230">
            <v>18874712.810000002</v>
          </cell>
          <cell r="K230">
            <v>25783777.37</v>
          </cell>
          <cell r="L230">
            <v>31807227.21</v>
          </cell>
          <cell r="M230">
            <v>36708182.67</v>
          </cell>
          <cell r="N230">
            <v>40654666.04</v>
          </cell>
          <cell r="O230">
            <v>43552298.25</v>
          </cell>
          <cell r="P230">
            <v>45000878.73</v>
          </cell>
          <cell r="Q230">
            <v>44699215.92999999</v>
          </cell>
        </row>
        <row r="231">
          <cell r="D231" t="str">
            <v>Total Retail Revenue</v>
          </cell>
          <cell r="E231">
            <v>15423836.419999996</v>
          </cell>
          <cell r="F231">
            <v>-3907779.739999998</v>
          </cell>
          <cell r="G231">
            <v>-5360673.589999999</v>
          </cell>
          <cell r="H231">
            <v>-6045226.06</v>
          </cell>
          <cell r="I231">
            <v>-3160878.850000001</v>
          </cell>
          <cell r="J231">
            <v>4639099.91</v>
          </cell>
          <cell r="K231">
            <v>15323976.069999997</v>
          </cell>
          <cell r="L231">
            <v>23905240.369999997</v>
          </cell>
          <cell r="M231">
            <v>29145776.409999996</v>
          </cell>
          <cell r="N231">
            <v>31876075.439999998</v>
          </cell>
          <cell r="O231">
            <v>30950607.299999997</v>
          </cell>
          <cell r="P231">
            <v>25205351.24</v>
          </cell>
          <cell r="Q231">
            <v>15423836.419999996</v>
          </cell>
        </row>
        <row r="233">
          <cell r="D233" t="str">
            <v>Wholesale</v>
          </cell>
        </row>
        <row r="234">
          <cell r="D234" t="str">
            <v>Energy Sales - ECNZ Hedges</v>
          </cell>
          <cell r="E234">
            <v>109191.29</v>
          </cell>
          <cell r="F234">
            <v>36187.87</v>
          </cell>
          <cell r="G234">
            <v>82451.04000000001</v>
          </cell>
          <cell r="H234">
            <v>109191.29000000001</v>
          </cell>
          <cell r="I234">
            <v>109191.29000000001</v>
          </cell>
          <cell r="J234">
            <v>109191.29000000001</v>
          </cell>
          <cell r="K234">
            <v>109191.29000000001</v>
          </cell>
          <cell r="L234">
            <v>109191.29000000001</v>
          </cell>
          <cell r="M234">
            <v>109191.29000000001</v>
          </cell>
          <cell r="N234">
            <v>109191.29000000001</v>
          </cell>
          <cell r="O234">
            <v>109191.29000000001</v>
          </cell>
          <cell r="P234">
            <v>109191.29000000001</v>
          </cell>
          <cell r="Q234">
            <v>109191.29000000001</v>
          </cell>
        </row>
        <row r="235">
          <cell r="D235" t="str">
            <v>Energy Sales-ECNZ Buy Hedges</v>
          </cell>
          <cell r="E235">
            <v>60302.11</v>
          </cell>
          <cell r="F235">
            <v>13304</v>
          </cell>
          <cell r="G235">
            <v>34280.09</v>
          </cell>
          <cell r="H235">
            <v>60851.13</v>
          </cell>
          <cell r="I235">
            <v>60302.11</v>
          </cell>
          <cell r="J235">
            <v>60302.11</v>
          </cell>
          <cell r="K235">
            <v>60302.11</v>
          </cell>
          <cell r="L235">
            <v>60302.11</v>
          </cell>
          <cell r="M235">
            <v>60302.11</v>
          </cell>
          <cell r="N235">
            <v>60302.11</v>
          </cell>
          <cell r="O235">
            <v>60302.11</v>
          </cell>
          <cell r="P235">
            <v>60302.11</v>
          </cell>
          <cell r="Q235">
            <v>60302.11</v>
          </cell>
        </row>
        <row r="236">
          <cell r="D236" t="str">
            <v>Energy Sales - Other Hedges</v>
          </cell>
          <cell r="E236">
            <v>6769364.040000001</v>
          </cell>
          <cell r="F236">
            <v>-422338.23</v>
          </cell>
          <cell r="G236">
            <v>-406189.55</v>
          </cell>
          <cell r="H236">
            <v>-56539.22999999998</v>
          </cell>
          <cell r="I236">
            <v>995154.8800000001</v>
          </cell>
          <cell r="J236">
            <v>2415708.95</v>
          </cell>
          <cell r="K236">
            <v>4193900.5200000005</v>
          </cell>
          <cell r="L236">
            <v>5578486.25</v>
          </cell>
          <cell r="M236">
            <v>6570851.5600000005</v>
          </cell>
          <cell r="N236">
            <v>7282182.08</v>
          </cell>
          <cell r="O236">
            <v>7746042.16</v>
          </cell>
          <cell r="P236">
            <v>7600737.5200000005</v>
          </cell>
          <cell r="Q236">
            <v>6769364.040000001</v>
          </cell>
        </row>
        <row r="237">
          <cell r="B237">
            <v>5</v>
          </cell>
          <cell r="D237" t="str">
            <v>Total Hedge Margin</v>
          </cell>
          <cell r="E237">
            <v>6938857.440000001</v>
          </cell>
          <cell r="F237">
            <v>-372846.36</v>
          </cell>
          <cell r="G237">
            <v>-289458.42</v>
          </cell>
          <cell r="H237">
            <v>113503.19</v>
          </cell>
          <cell r="I237">
            <v>1164648.28</v>
          </cell>
          <cell r="J237">
            <v>2585202.35</v>
          </cell>
          <cell r="K237">
            <v>4363393.92</v>
          </cell>
          <cell r="L237">
            <v>5747979.65</v>
          </cell>
          <cell r="M237">
            <v>6740344.960000001</v>
          </cell>
          <cell r="N237">
            <v>7451675.48</v>
          </cell>
          <cell r="O237">
            <v>7915535.5600000005</v>
          </cell>
          <cell r="P237">
            <v>7770230.920000001</v>
          </cell>
          <cell r="Q237">
            <v>6938857.440000001</v>
          </cell>
        </row>
        <row r="239">
          <cell r="C239" t="str">
            <v>TOTAL ENERGY REVENUE</v>
          </cell>
          <cell r="E239">
            <v>507122085.69000006</v>
          </cell>
          <cell r="F239">
            <v>42611288.02000001</v>
          </cell>
          <cell r="G239">
            <v>86326578.7</v>
          </cell>
          <cell r="H239">
            <v>126635294.61000001</v>
          </cell>
          <cell r="I239">
            <v>169177129.3</v>
          </cell>
          <cell r="J239">
            <v>212617359.85000002</v>
          </cell>
          <cell r="K239">
            <v>255322881.28000003</v>
          </cell>
          <cell r="L239">
            <v>301886468.5</v>
          </cell>
          <cell r="M239">
            <v>346546197.04</v>
          </cell>
          <cell r="N239">
            <v>393648846.66</v>
          </cell>
          <cell r="O239">
            <v>433077568.42</v>
          </cell>
          <cell r="P239">
            <v>470211717.83000004</v>
          </cell>
          <cell r="Q239">
            <v>507122085.69000006</v>
          </cell>
        </row>
        <row r="241">
          <cell r="C241" t="str">
            <v>Transmission and Distribution Costs</v>
          </cell>
        </row>
        <row r="242">
          <cell r="D242" t="str">
            <v>Cost of Generation</v>
          </cell>
          <cell r="E242">
            <v>-980874.45</v>
          </cell>
          <cell r="F242">
            <v>-7951.09</v>
          </cell>
          <cell r="G242">
            <v>-65111</v>
          </cell>
          <cell r="H242">
            <v>-154713.78</v>
          </cell>
          <cell r="I242">
            <v>-269708.94</v>
          </cell>
          <cell r="J242">
            <v>-388063.62</v>
          </cell>
          <cell r="K242">
            <v>-527501.36</v>
          </cell>
          <cell r="L242">
            <v>-669471.38</v>
          </cell>
          <cell r="M242">
            <v>-798832.05</v>
          </cell>
          <cell r="N242">
            <v>-912794.39</v>
          </cell>
          <cell r="O242">
            <v>-959259.92</v>
          </cell>
          <cell r="P242">
            <v>-977581.42</v>
          </cell>
          <cell r="Q242">
            <v>-980874.4500000001</v>
          </cell>
        </row>
        <row r="243">
          <cell r="D243" t="str">
            <v>AC Connection Charges</v>
          </cell>
          <cell r="E243">
            <v>887683.68</v>
          </cell>
          <cell r="F243">
            <v>73973.64</v>
          </cell>
          <cell r="G243">
            <v>147947.28</v>
          </cell>
          <cell r="H243">
            <v>221920.91999999998</v>
          </cell>
          <cell r="I243">
            <v>295894.56</v>
          </cell>
          <cell r="J243">
            <v>369868.2</v>
          </cell>
          <cell r="K243">
            <v>443841.84</v>
          </cell>
          <cell r="L243">
            <v>517815.48000000004</v>
          </cell>
          <cell r="M243">
            <v>591789.12</v>
          </cell>
          <cell r="N243">
            <v>665762.76</v>
          </cell>
          <cell r="O243">
            <v>739736.4</v>
          </cell>
          <cell r="P243">
            <v>813710.04</v>
          </cell>
          <cell r="Q243">
            <v>887683.68</v>
          </cell>
        </row>
        <row r="244">
          <cell r="D244" t="str">
            <v>HVDC Charges</v>
          </cell>
          <cell r="E244">
            <v>-43358268.839999996</v>
          </cell>
          <cell r="F244">
            <v>-3613189.07</v>
          </cell>
          <cell r="G244">
            <v>-7226378.14</v>
          </cell>
          <cell r="H244">
            <v>-10839567.209999999</v>
          </cell>
          <cell r="I244">
            <v>-14452756.28</v>
          </cell>
          <cell r="J244">
            <v>-18065945.349999998</v>
          </cell>
          <cell r="K244">
            <v>-21679134.419999998</v>
          </cell>
          <cell r="L244">
            <v>-25292323.49</v>
          </cell>
          <cell r="M244">
            <v>-28905512.56</v>
          </cell>
          <cell r="N244">
            <v>-32518701.63</v>
          </cell>
          <cell r="O244">
            <v>-36131890.699999996</v>
          </cell>
          <cell r="P244">
            <v>-39745079.769999996</v>
          </cell>
          <cell r="Q244">
            <v>-43358268.839999996</v>
          </cell>
        </row>
        <row r="245">
          <cell r="D245" t="str">
            <v>Grid Exit Points</v>
          </cell>
          <cell r="E245">
            <v>-244133.76</v>
          </cell>
          <cell r="F245">
            <v>-20338.98</v>
          </cell>
          <cell r="G245">
            <v>-40678.96</v>
          </cell>
          <cell r="H245">
            <v>-61019.94</v>
          </cell>
          <cell r="I245">
            <v>-81361.92</v>
          </cell>
          <cell r="J245">
            <v>-101704.9</v>
          </cell>
          <cell r="K245">
            <v>-122048.87999999999</v>
          </cell>
          <cell r="L245">
            <v>-142393.86</v>
          </cell>
          <cell r="M245">
            <v>-162739.84</v>
          </cell>
          <cell r="N245">
            <v>-183086.82</v>
          </cell>
          <cell r="O245">
            <v>-203434.80000000002</v>
          </cell>
          <cell r="P245">
            <v>-223783.78000000003</v>
          </cell>
          <cell r="Q245">
            <v>-244133.76000000004</v>
          </cell>
        </row>
        <row r="246">
          <cell r="D246" t="str">
            <v>Connection Charges</v>
          </cell>
          <cell r="E246">
            <v>-43695593.36999999</v>
          </cell>
          <cell r="F246">
            <v>-3567505.5</v>
          </cell>
          <cell r="G246">
            <v>-7184220.82</v>
          </cell>
          <cell r="H246">
            <v>-10833380.01</v>
          </cell>
          <cell r="I246">
            <v>-14507932.58</v>
          </cell>
          <cell r="J246">
            <v>-18185845.67</v>
          </cell>
          <cell r="K246">
            <v>-21884842.82</v>
          </cell>
          <cell r="L246">
            <v>-25586373.25</v>
          </cell>
          <cell r="M246">
            <v>-29275295.33</v>
          </cell>
          <cell r="N246">
            <v>-32948820.08</v>
          </cell>
          <cell r="O246">
            <v>-36554849.019999996</v>
          </cell>
          <cell r="P246">
            <v>-40132734.92999999</v>
          </cell>
          <cell r="Q246">
            <v>-43695593.36999999</v>
          </cell>
        </row>
        <row r="248">
          <cell r="D248" t="str">
            <v>Network</v>
          </cell>
        </row>
        <row r="249">
          <cell r="D249" t="str">
            <v>Connection'Wheeling Charge</v>
          </cell>
          <cell r="E249">
            <v>-266163.96</v>
          </cell>
          <cell r="F249">
            <v>-3630.72</v>
          </cell>
          <cell r="G249">
            <v>-23915.47</v>
          </cell>
          <cell r="H249">
            <v>-47043.59</v>
          </cell>
          <cell r="I249">
            <v>-74233.67</v>
          </cell>
          <cell r="J249">
            <v>-109141.47</v>
          </cell>
          <cell r="K249">
            <v>-148517.43</v>
          </cell>
          <cell r="L249">
            <v>-184237.62</v>
          </cell>
          <cell r="M249">
            <v>-216302.05</v>
          </cell>
          <cell r="N249">
            <v>-246741.69999999998</v>
          </cell>
          <cell r="O249">
            <v>-258496.33</v>
          </cell>
          <cell r="P249">
            <v>-264564.22</v>
          </cell>
          <cell r="Q249">
            <v>-266163.95999999996</v>
          </cell>
        </row>
        <row r="250">
          <cell r="D250" t="str">
            <v>Comalco Transmission Revenue</v>
          </cell>
          <cell r="E250">
            <v>25320696</v>
          </cell>
          <cell r="F250">
            <v>2110058</v>
          </cell>
          <cell r="G250">
            <v>4220116</v>
          </cell>
          <cell r="H250">
            <v>6330174</v>
          </cell>
          <cell r="I250">
            <v>8440232</v>
          </cell>
          <cell r="J250">
            <v>10550290</v>
          </cell>
          <cell r="K250">
            <v>12660348</v>
          </cell>
          <cell r="L250">
            <v>14770406</v>
          </cell>
          <cell r="M250">
            <v>16880464</v>
          </cell>
          <cell r="N250">
            <v>18990522</v>
          </cell>
          <cell r="O250">
            <v>21100580</v>
          </cell>
          <cell r="P250">
            <v>23210638</v>
          </cell>
          <cell r="Q250">
            <v>25320696</v>
          </cell>
        </row>
        <row r="251">
          <cell r="D251" t="str">
            <v>Tiwai Pt Transmission Charge</v>
          </cell>
          <cell r="E251">
            <v>-25320696</v>
          </cell>
          <cell r="F251">
            <v>-2110058</v>
          </cell>
          <cell r="G251">
            <v>-4220116</v>
          </cell>
          <cell r="H251">
            <v>-6330174</v>
          </cell>
          <cell r="I251">
            <v>-8440232</v>
          </cell>
          <cell r="J251">
            <v>-10550290</v>
          </cell>
          <cell r="K251">
            <v>-12660348</v>
          </cell>
          <cell r="L251">
            <v>-14770406</v>
          </cell>
          <cell r="M251">
            <v>-16880464</v>
          </cell>
          <cell r="N251">
            <v>-18990522</v>
          </cell>
          <cell r="O251">
            <v>-21100580</v>
          </cell>
          <cell r="P251">
            <v>-23210638</v>
          </cell>
          <cell r="Q251">
            <v>-25320696</v>
          </cell>
        </row>
        <row r="252">
          <cell r="D252" t="str">
            <v>Line Revenue</v>
          </cell>
          <cell r="E252">
            <v>183451132.17999998</v>
          </cell>
          <cell r="F252">
            <v>19392284.34</v>
          </cell>
          <cell r="G252">
            <v>38550857.89</v>
          </cell>
          <cell r="H252">
            <v>55560561.45</v>
          </cell>
          <cell r="I252">
            <v>70186886.63</v>
          </cell>
          <cell r="J252">
            <v>83906711.33</v>
          </cell>
          <cell r="K252">
            <v>97088842.11</v>
          </cell>
          <cell r="L252">
            <v>110292804.72</v>
          </cell>
          <cell r="M252">
            <v>123336255.81</v>
          </cell>
          <cell r="N252">
            <v>136546305.54</v>
          </cell>
          <cell r="O252">
            <v>149888175.39999998</v>
          </cell>
          <cell r="P252">
            <v>166254398.14</v>
          </cell>
          <cell r="Q252">
            <v>183451132.17999998</v>
          </cell>
        </row>
        <row r="253">
          <cell r="D253" t="str">
            <v>Line Charges</v>
          </cell>
          <cell r="E253">
            <v>-185285643.51</v>
          </cell>
          <cell r="F253">
            <v>-19586207.18</v>
          </cell>
          <cell r="G253">
            <v>-38936366.47</v>
          </cell>
          <cell r="H253">
            <v>-56116167.07</v>
          </cell>
          <cell r="I253">
            <v>-70888755.5</v>
          </cell>
          <cell r="J253">
            <v>-84745778.44</v>
          </cell>
          <cell r="K253">
            <v>-98059730.53</v>
          </cell>
          <cell r="L253">
            <v>-111395732.77</v>
          </cell>
          <cell r="M253">
            <v>-124569618.36999999</v>
          </cell>
          <cell r="N253">
            <v>-137911768.6</v>
          </cell>
          <cell r="O253">
            <v>-151387057.16</v>
          </cell>
          <cell r="P253">
            <v>-167916942.13</v>
          </cell>
          <cell r="Q253">
            <v>-185285643.51</v>
          </cell>
        </row>
        <row r="254">
          <cell r="D254" t="str">
            <v>Total Network Loses</v>
          </cell>
          <cell r="E254">
            <v>-2100675.29</v>
          </cell>
          <cell r="F254">
            <v>-197553.55999999866</v>
          </cell>
          <cell r="G254">
            <v>-409424.049999997</v>
          </cell>
          <cell r="H254">
            <v>-602649.2100000009</v>
          </cell>
          <cell r="I254">
            <v>-776102.5400000009</v>
          </cell>
          <cell r="J254">
            <v>-948208.5800000018</v>
          </cell>
          <cell r="K254">
            <v>-1119405.8500000017</v>
          </cell>
          <cell r="L254">
            <v>-1287165.6700000018</v>
          </cell>
          <cell r="M254">
            <v>-1449664.6100000013</v>
          </cell>
          <cell r="N254">
            <v>-1612204.7600000012</v>
          </cell>
          <cell r="O254">
            <v>-1757378.0900000012</v>
          </cell>
          <cell r="P254">
            <v>-1927108.2100000023</v>
          </cell>
          <cell r="Q254">
            <v>-2100675.290000004</v>
          </cell>
        </row>
        <row r="255">
          <cell r="B255">
            <v>6</v>
          </cell>
          <cell r="D255" t="str">
            <v>Total Transmission &amp; Distribution Costs</v>
          </cell>
          <cell r="E255">
            <v>-45796268.66000001</v>
          </cell>
          <cell r="F255">
            <v>-3765059.0599999987</v>
          </cell>
          <cell r="G255">
            <v>-7593644.869999997</v>
          </cell>
          <cell r="H255">
            <v>-11436029.22</v>
          </cell>
          <cell r="I255">
            <v>-15284035.120000001</v>
          </cell>
          <cell r="J255">
            <v>-19134054.25</v>
          </cell>
          <cell r="K255">
            <v>-23004248.67</v>
          </cell>
          <cell r="L255">
            <v>-26873538.92</v>
          </cell>
          <cell r="M255">
            <v>-30724959.94</v>
          </cell>
          <cell r="N255">
            <v>-34561024.84</v>
          </cell>
          <cell r="O255">
            <v>-38312227.11000001</v>
          </cell>
          <cell r="P255">
            <v>-42059843.14000001</v>
          </cell>
          <cell r="Q255">
            <v>-45796268.66000001</v>
          </cell>
        </row>
        <row r="257">
          <cell r="D257" t="str">
            <v>Other Income</v>
          </cell>
        </row>
        <row r="258">
          <cell r="D258" t="str">
            <v>Energy Transmission Rev (TP)</v>
          </cell>
          <cell r="E258">
            <v>5040000</v>
          </cell>
          <cell r="F258">
            <v>420000</v>
          </cell>
          <cell r="G258">
            <v>840000</v>
          </cell>
          <cell r="H258">
            <v>1260000</v>
          </cell>
          <cell r="I258">
            <v>1680000</v>
          </cell>
          <cell r="J258">
            <v>2100000</v>
          </cell>
          <cell r="K258">
            <v>2520000</v>
          </cell>
          <cell r="L258">
            <v>2940000</v>
          </cell>
          <cell r="M258">
            <v>3360000</v>
          </cell>
          <cell r="N258">
            <v>3780000</v>
          </cell>
          <cell r="O258">
            <v>4200000</v>
          </cell>
          <cell r="P258">
            <v>4620000</v>
          </cell>
          <cell r="Q258">
            <v>5040000</v>
          </cell>
        </row>
        <row r="259">
          <cell r="D259" t="str">
            <v>Lease/Rental Income</v>
          </cell>
          <cell r="E259">
            <v>163199.66</v>
          </cell>
          <cell r="F259">
            <v>15801.33</v>
          </cell>
          <cell r="G259">
            <v>31601.33</v>
          </cell>
          <cell r="H259">
            <v>47401.33</v>
          </cell>
          <cell r="I259">
            <v>63201.33</v>
          </cell>
          <cell r="J259">
            <v>75701.33</v>
          </cell>
          <cell r="K259">
            <v>88201.33</v>
          </cell>
          <cell r="L259">
            <v>100701.33</v>
          </cell>
          <cell r="M259">
            <v>113201.33</v>
          </cell>
          <cell r="N259">
            <v>125701.33</v>
          </cell>
          <cell r="O259">
            <v>138201.33000000002</v>
          </cell>
          <cell r="P259">
            <v>150701.33000000002</v>
          </cell>
          <cell r="Q259">
            <v>163199.66</v>
          </cell>
        </row>
        <row r="260">
          <cell r="D260" t="str">
            <v>Miscellaneous Income</v>
          </cell>
          <cell r="E260">
            <v>4535344.04</v>
          </cell>
          <cell r="F260">
            <v>366695.67</v>
          </cell>
          <cell r="G260">
            <v>733391.34</v>
          </cell>
          <cell r="H260">
            <v>1152587.01</v>
          </cell>
          <cell r="I260">
            <v>1514282.68</v>
          </cell>
          <cell r="J260">
            <v>1875978.3499999999</v>
          </cell>
          <cell r="K260">
            <v>2290174.02</v>
          </cell>
          <cell r="L260">
            <v>2646869.69</v>
          </cell>
          <cell r="M260">
            <v>3003565.36</v>
          </cell>
          <cell r="N260">
            <v>3412760.03</v>
          </cell>
          <cell r="O260">
            <v>3769454.6999999997</v>
          </cell>
          <cell r="P260">
            <v>4126149.3699999996</v>
          </cell>
          <cell r="Q260">
            <v>4535344.04</v>
          </cell>
        </row>
        <row r="261">
          <cell r="D261" t="str">
            <v>Retail Meter Revenue</v>
          </cell>
          <cell r="E261">
            <v>3387972</v>
          </cell>
          <cell r="F261">
            <v>286193.37</v>
          </cell>
          <cell r="G261">
            <v>571921.9099999999</v>
          </cell>
          <cell r="H261">
            <v>854876.44</v>
          </cell>
          <cell r="I261">
            <v>1139675.31</v>
          </cell>
          <cell r="J261">
            <v>1421730.1600000001</v>
          </cell>
          <cell r="K261">
            <v>1705599.36</v>
          </cell>
          <cell r="L261">
            <v>1989003.73</v>
          </cell>
          <cell r="M261">
            <v>2265240.65</v>
          </cell>
          <cell r="N261">
            <v>2547715.35</v>
          </cell>
          <cell r="O261">
            <v>2827521</v>
          </cell>
          <cell r="P261">
            <v>3109066.0300000003</v>
          </cell>
          <cell r="Q261">
            <v>3387972</v>
          </cell>
        </row>
        <row r="262">
          <cell r="D262" t="str">
            <v>Steam/Hot Water Revenues</v>
          </cell>
          <cell r="E262">
            <v>4787510</v>
          </cell>
          <cell r="F262">
            <v>317655</v>
          </cell>
          <cell r="G262">
            <v>635310</v>
          </cell>
          <cell r="H262">
            <v>1046548</v>
          </cell>
          <cell r="I262">
            <v>1457786</v>
          </cell>
          <cell r="J262">
            <v>1869024</v>
          </cell>
          <cell r="K262">
            <v>2280262</v>
          </cell>
          <cell r="L262">
            <v>2691500</v>
          </cell>
          <cell r="M262">
            <v>3102738</v>
          </cell>
          <cell r="N262">
            <v>3513976</v>
          </cell>
          <cell r="O262">
            <v>3925214</v>
          </cell>
          <cell r="P262">
            <v>4336452</v>
          </cell>
          <cell r="Q262">
            <v>4787510</v>
          </cell>
        </row>
        <row r="263">
          <cell r="D263" t="str">
            <v>Coal Purchases - DEC</v>
          </cell>
          <cell r="E263">
            <v>-1200000</v>
          </cell>
          <cell r="F263">
            <v>-100000</v>
          </cell>
          <cell r="G263">
            <v>-200000</v>
          </cell>
          <cell r="H263">
            <v>-300000</v>
          </cell>
          <cell r="I263">
            <v>-400000</v>
          </cell>
          <cell r="J263">
            <v>-500000</v>
          </cell>
          <cell r="K263">
            <v>-600000</v>
          </cell>
          <cell r="L263">
            <v>-700000</v>
          </cell>
          <cell r="M263">
            <v>-800000</v>
          </cell>
          <cell r="N263">
            <v>-900000</v>
          </cell>
          <cell r="O263">
            <v>-1000000</v>
          </cell>
          <cell r="P263">
            <v>-1100000</v>
          </cell>
          <cell r="Q263">
            <v>-1200000</v>
          </cell>
        </row>
        <row r="264">
          <cell r="B264">
            <v>7</v>
          </cell>
          <cell r="D264" t="str">
            <v>Other Income</v>
          </cell>
          <cell r="E264">
            <v>16714025.7</v>
          </cell>
          <cell r="F264">
            <v>1306345.37</v>
          </cell>
          <cell r="G264">
            <v>2612224.58</v>
          </cell>
          <cell r="H264">
            <v>4061412.7800000003</v>
          </cell>
          <cell r="I264">
            <v>5454945.32</v>
          </cell>
          <cell r="J264">
            <v>6842433.84</v>
          </cell>
          <cell r="K264">
            <v>8284236.71</v>
          </cell>
          <cell r="L264">
            <v>9668074.75</v>
          </cell>
          <cell r="M264">
            <v>11044745.34</v>
          </cell>
          <cell r="N264">
            <v>12480152.709999999</v>
          </cell>
          <cell r="O264">
            <v>13860391.03</v>
          </cell>
          <cell r="P264">
            <v>15242368.729999999</v>
          </cell>
          <cell r="Q264">
            <v>16714025.7</v>
          </cell>
        </row>
        <row r="266">
          <cell r="C266" t="str">
            <v>GROSS CONTRIBUTION</v>
          </cell>
          <cell r="E266">
            <v>478039842.72999996</v>
          </cell>
          <cell r="F266">
            <v>40152574.330000006</v>
          </cell>
          <cell r="G266">
            <v>81345158.41</v>
          </cell>
          <cell r="H266">
            <v>119260678.17</v>
          </cell>
          <cell r="I266">
            <v>159348039.5</v>
          </cell>
          <cell r="J266">
            <v>200325739.44</v>
          </cell>
          <cell r="K266">
            <v>240602869.32</v>
          </cell>
          <cell r="L266">
            <v>284681004.33</v>
          </cell>
          <cell r="M266">
            <v>326865982.44</v>
          </cell>
          <cell r="N266">
            <v>371567974.53</v>
          </cell>
          <cell r="O266">
            <v>408625732.34</v>
          </cell>
          <cell r="P266">
            <v>443394243.41999996</v>
          </cell>
          <cell r="Q266">
            <v>478039842.72999996</v>
          </cell>
        </row>
        <row r="268">
          <cell r="C268" t="str">
            <v>Expenses</v>
          </cell>
        </row>
        <row r="269">
          <cell r="D269" t="str">
            <v>Staff costs</v>
          </cell>
        </row>
        <row r="270">
          <cell r="D270" t="str">
            <v>Salary / Pay</v>
          </cell>
          <cell r="E270">
            <v>19790061.74</v>
          </cell>
          <cell r="F270">
            <v>1640985.44</v>
          </cell>
          <cell r="G270">
            <v>3281970.88</v>
          </cell>
          <cell r="H270">
            <v>4922956.32</v>
          </cell>
          <cell r="I270">
            <v>6563941.76</v>
          </cell>
          <cell r="J270">
            <v>8204927.199999999</v>
          </cell>
          <cell r="K270">
            <v>9816287.2</v>
          </cell>
          <cell r="L270">
            <v>11427647.2</v>
          </cell>
          <cell r="M270">
            <v>13068632.639999999</v>
          </cell>
          <cell r="N270">
            <v>14709618.079999998</v>
          </cell>
          <cell r="O270">
            <v>16403099.299999999</v>
          </cell>
          <cell r="P270">
            <v>18096580.52</v>
          </cell>
          <cell r="Q270">
            <v>19790061.74</v>
          </cell>
        </row>
        <row r="271">
          <cell r="D271" t="str">
            <v>Bonus</v>
          </cell>
          <cell r="E271">
            <v>3010689.69</v>
          </cell>
          <cell r="F271">
            <v>248832.36</v>
          </cell>
          <cell r="G271">
            <v>497664.72</v>
          </cell>
          <cell r="H271">
            <v>746497.08</v>
          </cell>
          <cell r="I271">
            <v>995329.44</v>
          </cell>
          <cell r="J271">
            <v>1244161.7999999998</v>
          </cell>
          <cell r="K271">
            <v>1492994.1599999997</v>
          </cell>
          <cell r="L271">
            <v>1741826.5199999996</v>
          </cell>
          <cell r="M271">
            <v>1990658.8799999994</v>
          </cell>
          <cell r="N271">
            <v>2239491.2399999993</v>
          </cell>
          <cell r="O271">
            <v>2496557.389999999</v>
          </cell>
          <cell r="P271">
            <v>2753623.539999999</v>
          </cell>
          <cell r="Q271">
            <v>3010689.689999999</v>
          </cell>
        </row>
        <row r="272">
          <cell r="D272" t="str">
            <v>Temp Employees  Wages</v>
          </cell>
          <cell r="E272">
            <v>346852.24</v>
          </cell>
          <cell r="F272">
            <v>31487.87</v>
          </cell>
          <cell r="G272">
            <v>62975.53999999999</v>
          </cell>
          <cell r="H272">
            <v>94463.20999999999</v>
          </cell>
          <cell r="I272">
            <v>125950.87999999999</v>
          </cell>
          <cell r="J272">
            <v>157438.55</v>
          </cell>
          <cell r="K272">
            <v>189926.21999999997</v>
          </cell>
          <cell r="L272">
            <v>219413.88999999996</v>
          </cell>
          <cell r="M272">
            <v>245901.55999999994</v>
          </cell>
          <cell r="N272">
            <v>271139.2299999999</v>
          </cell>
          <cell r="O272">
            <v>296376.8999999999</v>
          </cell>
          <cell r="P272">
            <v>321614.5699999999</v>
          </cell>
          <cell r="Q272">
            <v>346852.2399999999</v>
          </cell>
        </row>
        <row r="273">
          <cell r="D273" t="str">
            <v>Capitalised Salary</v>
          </cell>
          <cell r="E273">
            <v>-246000</v>
          </cell>
          <cell r="F273">
            <v>-20500</v>
          </cell>
          <cell r="G273">
            <v>-41000</v>
          </cell>
          <cell r="H273">
            <v>-61500</v>
          </cell>
          <cell r="I273">
            <v>-82000</v>
          </cell>
          <cell r="J273">
            <v>-102500</v>
          </cell>
          <cell r="K273">
            <v>-123000</v>
          </cell>
          <cell r="L273">
            <v>-143500</v>
          </cell>
          <cell r="M273">
            <v>-164000</v>
          </cell>
          <cell r="N273">
            <v>-184500</v>
          </cell>
          <cell r="O273">
            <v>-205000</v>
          </cell>
          <cell r="P273">
            <v>-225500</v>
          </cell>
          <cell r="Q273">
            <v>-246000</v>
          </cell>
        </row>
        <row r="274">
          <cell r="D274" t="str">
            <v>Accident Insurance</v>
          </cell>
          <cell r="E274">
            <v>329560.71</v>
          </cell>
          <cell r="F274">
            <v>27475.01</v>
          </cell>
          <cell r="G274">
            <v>54950.02</v>
          </cell>
          <cell r="H274">
            <v>82425.03</v>
          </cell>
          <cell r="I274">
            <v>109810.67</v>
          </cell>
          <cell r="J274">
            <v>137059.66999999998</v>
          </cell>
          <cell r="K274">
            <v>163885.02999999997</v>
          </cell>
          <cell r="L274">
            <v>190710.38999999996</v>
          </cell>
          <cell r="M274">
            <v>217959.38999999996</v>
          </cell>
          <cell r="N274">
            <v>245208.38999999996</v>
          </cell>
          <cell r="O274">
            <v>273325.82999999996</v>
          </cell>
          <cell r="P274">
            <v>301443.26999999996</v>
          </cell>
          <cell r="Q274">
            <v>329560.70999999996</v>
          </cell>
        </row>
        <row r="275">
          <cell r="D275" t="str">
            <v>Fringe Benefit Tax</v>
          </cell>
          <cell r="E275">
            <v>39900.04</v>
          </cell>
          <cell r="F275">
            <v>2616.67</v>
          </cell>
          <cell r="G275">
            <v>4958.34</v>
          </cell>
          <cell r="H275">
            <v>9975.01</v>
          </cell>
          <cell r="I275">
            <v>12591.68</v>
          </cell>
          <cell r="J275">
            <v>14933.35</v>
          </cell>
          <cell r="K275">
            <v>19950.02</v>
          </cell>
          <cell r="L275">
            <v>22291.690000000002</v>
          </cell>
          <cell r="M275">
            <v>24908.36</v>
          </cell>
          <cell r="N275">
            <v>29925.03</v>
          </cell>
          <cell r="O275">
            <v>32266.699999999997</v>
          </cell>
          <cell r="P275">
            <v>34608.369999999995</v>
          </cell>
          <cell r="Q275">
            <v>39900.03999999999</v>
          </cell>
        </row>
        <row r="276">
          <cell r="D276" t="str">
            <v>Membership Fees - Staff</v>
          </cell>
          <cell r="E276">
            <v>75550</v>
          </cell>
          <cell r="F276">
            <v>8625</v>
          </cell>
          <cell r="G276">
            <v>16550</v>
          </cell>
          <cell r="H276">
            <v>23675</v>
          </cell>
          <cell r="I276">
            <v>28600</v>
          </cell>
          <cell r="J276">
            <v>35325</v>
          </cell>
          <cell r="K276">
            <v>40750</v>
          </cell>
          <cell r="L276">
            <v>46425</v>
          </cell>
          <cell r="M276">
            <v>51350</v>
          </cell>
          <cell r="N276">
            <v>59275</v>
          </cell>
          <cell r="O276">
            <v>65200</v>
          </cell>
          <cell r="P276">
            <v>70125</v>
          </cell>
          <cell r="Q276">
            <v>75550</v>
          </cell>
        </row>
        <row r="277">
          <cell r="D277" t="str">
            <v>Recruitment Costs</v>
          </cell>
          <cell r="E277">
            <v>457636.36</v>
          </cell>
          <cell r="F277">
            <v>350526.61</v>
          </cell>
          <cell r="G277">
            <v>360263.86</v>
          </cell>
          <cell r="H277">
            <v>370001.11</v>
          </cell>
          <cell r="I277">
            <v>379738.36</v>
          </cell>
          <cell r="J277">
            <v>389475.61</v>
          </cell>
          <cell r="K277">
            <v>399212.86</v>
          </cell>
          <cell r="L277">
            <v>408950.11</v>
          </cell>
          <cell r="M277">
            <v>418687.36</v>
          </cell>
          <cell r="N277">
            <v>428424.61</v>
          </cell>
          <cell r="O277">
            <v>438161.86</v>
          </cell>
          <cell r="P277">
            <v>447899.11</v>
          </cell>
          <cell r="Q277">
            <v>457636.36</v>
          </cell>
        </row>
        <row r="278">
          <cell r="D278" t="str">
            <v>Training &amp; Conference Costs</v>
          </cell>
          <cell r="E278">
            <v>924618.05</v>
          </cell>
          <cell r="F278">
            <v>91519.55</v>
          </cell>
          <cell r="G278">
            <v>156538.7</v>
          </cell>
          <cell r="H278">
            <v>220057.85</v>
          </cell>
          <cell r="I278">
            <v>336586.65</v>
          </cell>
          <cell r="J278">
            <v>402115.45</v>
          </cell>
          <cell r="K278">
            <v>460144.25</v>
          </cell>
          <cell r="L278">
            <v>553716.05</v>
          </cell>
          <cell r="M278">
            <v>634244.8500000001</v>
          </cell>
          <cell r="N278">
            <v>695273.6500000001</v>
          </cell>
          <cell r="O278">
            <v>801802.4500000002</v>
          </cell>
          <cell r="P278">
            <v>865585.2500000002</v>
          </cell>
          <cell r="Q278">
            <v>924618.0500000003</v>
          </cell>
        </row>
        <row r="279">
          <cell r="D279" t="str">
            <v>Training-TRAVEL &amp; ACCOMM costs</v>
          </cell>
          <cell r="E279">
            <v>301377.61</v>
          </cell>
          <cell r="F279">
            <v>23539.23</v>
          </cell>
          <cell r="G279">
            <v>52778.46</v>
          </cell>
          <cell r="H279">
            <v>80167.69</v>
          </cell>
          <cell r="I279">
            <v>105416.57</v>
          </cell>
          <cell r="J279">
            <v>128965.45000000001</v>
          </cell>
          <cell r="K279">
            <v>153514.33000000002</v>
          </cell>
          <cell r="L279">
            <v>179433.21000000002</v>
          </cell>
          <cell r="M279">
            <v>203982.09000000003</v>
          </cell>
          <cell r="N279">
            <v>227530.97000000003</v>
          </cell>
          <cell r="O279">
            <v>253279.85000000003</v>
          </cell>
          <cell r="P279">
            <v>276828.73000000004</v>
          </cell>
          <cell r="Q279">
            <v>301377.61000000004</v>
          </cell>
        </row>
        <row r="280">
          <cell r="D280" t="str">
            <v>Human Resource Programs</v>
          </cell>
          <cell r="E280">
            <v>459312</v>
          </cell>
          <cell r="F280">
            <v>46361</v>
          </cell>
          <cell r="G280">
            <v>97722</v>
          </cell>
          <cell r="H280">
            <v>139083</v>
          </cell>
          <cell r="I280">
            <v>180444</v>
          </cell>
          <cell r="J280">
            <v>221805</v>
          </cell>
          <cell r="K280">
            <v>263166</v>
          </cell>
          <cell r="L280">
            <v>295857</v>
          </cell>
          <cell r="M280">
            <v>328548</v>
          </cell>
          <cell r="N280">
            <v>361239</v>
          </cell>
          <cell r="O280">
            <v>393930</v>
          </cell>
          <cell r="P280">
            <v>426621</v>
          </cell>
          <cell r="Q280">
            <v>459312</v>
          </cell>
        </row>
        <row r="281">
          <cell r="B281">
            <v>8</v>
          </cell>
          <cell r="D281" t="str">
            <v>Staff Costs</v>
          </cell>
          <cell r="E281">
            <v>25489558.439999998</v>
          </cell>
          <cell r="F281">
            <v>2451468.74</v>
          </cell>
          <cell r="G281">
            <v>4545372.5200000005</v>
          </cell>
          <cell r="H281">
            <v>6627801.300000001</v>
          </cell>
          <cell r="I281">
            <v>8756410.010000002</v>
          </cell>
          <cell r="J281">
            <v>10833707.080000002</v>
          </cell>
          <cell r="K281">
            <v>12876830.070000002</v>
          </cell>
          <cell r="L281">
            <v>14942771.060000002</v>
          </cell>
          <cell r="M281">
            <v>17020873.130000003</v>
          </cell>
          <cell r="N281">
            <v>19082625.200000003</v>
          </cell>
          <cell r="O281">
            <v>21249000.28</v>
          </cell>
          <cell r="P281">
            <v>23369429.36</v>
          </cell>
          <cell r="Q281">
            <v>25489558.439999998</v>
          </cell>
        </row>
        <row r="283">
          <cell r="D283" t="str">
            <v>Outsourced Services</v>
          </cell>
        </row>
        <row r="284">
          <cell r="D284" t="str">
            <v>Contractor/Consultant Travel</v>
          </cell>
          <cell r="E284">
            <v>76404.08</v>
          </cell>
          <cell r="F284">
            <v>8100.34</v>
          </cell>
          <cell r="G284">
            <v>14200.68</v>
          </cell>
          <cell r="H284">
            <v>20301.02</v>
          </cell>
          <cell r="I284">
            <v>28401.36</v>
          </cell>
          <cell r="J284">
            <v>33901.7</v>
          </cell>
          <cell r="K284">
            <v>39402.03999999999</v>
          </cell>
          <cell r="L284">
            <v>46902.37999999999</v>
          </cell>
          <cell r="M284">
            <v>52402.71999999999</v>
          </cell>
          <cell r="N284">
            <v>57903.05999999998</v>
          </cell>
          <cell r="O284">
            <v>65403.39999999998</v>
          </cell>
          <cell r="P284">
            <v>70903.73999999998</v>
          </cell>
          <cell r="Q284">
            <v>76404.07999999997</v>
          </cell>
        </row>
        <row r="285">
          <cell r="D285" t="str">
            <v>Contractor/Consultant General</v>
          </cell>
          <cell r="E285">
            <v>30432029.919999994</v>
          </cell>
          <cell r="F285">
            <v>902155.8299999998</v>
          </cell>
          <cell r="G285">
            <v>2039555.7999999996</v>
          </cell>
          <cell r="H285">
            <v>3305090.2699999996</v>
          </cell>
          <cell r="I285">
            <v>4631374.97</v>
          </cell>
          <cell r="J285">
            <v>5449393.66</v>
          </cell>
          <cell r="K285">
            <v>6211817.2</v>
          </cell>
          <cell r="L285">
            <v>7072105.08</v>
          </cell>
          <cell r="M285">
            <v>7991930.83</v>
          </cell>
          <cell r="N285">
            <v>8739307.57</v>
          </cell>
          <cell r="O285">
            <v>9625399.77</v>
          </cell>
          <cell r="P285">
            <v>10634582.719999999</v>
          </cell>
          <cell r="Q285">
            <v>11692346.159999998</v>
          </cell>
        </row>
        <row r="286">
          <cell r="B286">
            <v>9</v>
          </cell>
          <cell r="D286" t="str">
            <v>Generation Outsourced</v>
          </cell>
          <cell r="F286">
            <v>1737807.74</v>
          </cell>
          <cell r="G286">
            <v>3612317.8</v>
          </cell>
          <cell r="H286">
            <v>5325508.62</v>
          </cell>
          <cell r="I286">
            <v>7643189.04</v>
          </cell>
          <cell r="J286">
            <v>9430090.7</v>
          </cell>
          <cell r="K286">
            <v>10892932.049999999</v>
          </cell>
          <cell r="L286">
            <v>12433139.62</v>
          </cell>
          <cell r="M286">
            <v>14073915.549999999</v>
          </cell>
          <cell r="N286">
            <v>15206834.469999999</v>
          </cell>
          <cell r="O286">
            <v>16398751.509999998</v>
          </cell>
          <cell r="P286">
            <v>17483258.729999997</v>
          </cell>
          <cell r="Q286">
            <v>18739683.759999998</v>
          </cell>
        </row>
        <row r="287">
          <cell r="D287" t="str">
            <v>Finance Outsourcing</v>
          </cell>
          <cell r="E287">
            <v>1274666.66</v>
          </cell>
          <cell r="F287">
            <v>112333.33</v>
          </cell>
          <cell r="G287">
            <v>224666.66</v>
          </cell>
          <cell r="H287">
            <v>329666.66000000003</v>
          </cell>
          <cell r="I287">
            <v>434666.66000000003</v>
          </cell>
          <cell r="J287">
            <v>539666.66</v>
          </cell>
          <cell r="K287">
            <v>644666.66</v>
          </cell>
          <cell r="L287">
            <v>749666.66</v>
          </cell>
          <cell r="M287">
            <v>854666.66</v>
          </cell>
          <cell r="N287">
            <v>959666.66</v>
          </cell>
          <cell r="O287">
            <v>1064666.6600000001</v>
          </cell>
          <cell r="P287">
            <v>1169666.6600000001</v>
          </cell>
          <cell r="Q287">
            <v>1274666.6600000001</v>
          </cell>
        </row>
        <row r="288">
          <cell r="D288" t="str">
            <v>Treasury Advisory</v>
          </cell>
          <cell r="E288">
            <v>120000</v>
          </cell>
          <cell r="F288">
            <v>5000</v>
          </cell>
          <cell r="G288">
            <v>10000</v>
          </cell>
          <cell r="H288">
            <v>15000</v>
          </cell>
          <cell r="I288">
            <v>20000</v>
          </cell>
          <cell r="J288">
            <v>25000</v>
          </cell>
          <cell r="K288">
            <v>30000</v>
          </cell>
          <cell r="L288">
            <v>35000</v>
          </cell>
          <cell r="M288">
            <v>40000</v>
          </cell>
          <cell r="N288">
            <v>105000</v>
          </cell>
          <cell r="O288">
            <v>110000</v>
          </cell>
          <cell r="P288">
            <v>115000</v>
          </cell>
          <cell r="Q288">
            <v>120000</v>
          </cell>
        </row>
        <row r="289">
          <cell r="D289" t="str">
            <v>Treasury Transactions</v>
          </cell>
          <cell r="E289">
            <v>77400</v>
          </cell>
          <cell r="F289">
            <v>6450</v>
          </cell>
          <cell r="G289">
            <v>12900</v>
          </cell>
          <cell r="H289">
            <v>19350</v>
          </cell>
          <cell r="I289">
            <v>25800</v>
          </cell>
          <cell r="J289">
            <v>32250</v>
          </cell>
          <cell r="K289">
            <v>38700</v>
          </cell>
          <cell r="L289">
            <v>45150</v>
          </cell>
          <cell r="M289">
            <v>51600</v>
          </cell>
          <cell r="N289">
            <v>58050</v>
          </cell>
          <cell r="O289">
            <v>64500</v>
          </cell>
          <cell r="P289">
            <v>70950</v>
          </cell>
          <cell r="Q289">
            <v>77400</v>
          </cell>
        </row>
        <row r="290">
          <cell r="D290" t="str">
            <v>Tax Advisory</v>
          </cell>
          <cell r="E290">
            <v>363902.48</v>
          </cell>
          <cell r="F290">
            <v>27158.54</v>
          </cell>
          <cell r="G290">
            <v>54317.08</v>
          </cell>
          <cell r="H290">
            <v>81475.62</v>
          </cell>
          <cell r="I290">
            <v>138634.16</v>
          </cell>
          <cell r="J290">
            <v>165792.7</v>
          </cell>
          <cell r="K290">
            <v>192951.24000000002</v>
          </cell>
          <cell r="L290">
            <v>229109.78000000003</v>
          </cell>
          <cell r="M290">
            <v>255768.32000000004</v>
          </cell>
          <cell r="N290">
            <v>282926.86000000004</v>
          </cell>
          <cell r="O290">
            <v>309585.4</v>
          </cell>
          <cell r="P290">
            <v>336743.94</v>
          </cell>
          <cell r="Q290">
            <v>363902.48</v>
          </cell>
        </row>
        <row r="291">
          <cell r="D291" t="str">
            <v>Legal Advice</v>
          </cell>
          <cell r="E291">
            <v>2500670.66</v>
          </cell>
          <cell r="F291">
            <v>217688.73</v>
          </cell>
          <cell r="G291">
            <v>430377.46</v>
          </cell>
          <cell r="H291">
            <v>644066.1900000001</v>
          </cell>
          <cell r="I291">
            <v>856754.92</v>
          </cell>
          <cell r="J291">
            <v>1072797.32</v>
          </cell>
          <cell r="K291">
            <v>1247476.09</v>
          </cell>
          <cell r="L291">
            <v>1417154.86</v>
          </cell>
          <cell r="M291">
            <v>1633197.26</v>
          </cell>
          <cell r="N291">
            <v>1850813.61</v>
          </cell>
          <cell r="O291">
            <v>2067429.9600000002</v>
          </cell>
          <cell r="P291">
            <v>2284046.31</v>
          </cell>
          <cell r="Q291">
            <v>2500670.66</v>
          </cell>
        </row>
        <row r="292">
          <cell r="D292" t="str">
            <v>Business Advisory Services</v>
          </cell>
          <cell r="E292">
            <v>82317.04</v>
          </cell>
          <cell r="F292">
            <v>5792.68</v>
          </cell>
          <cell r="G292">
            <v>11585.36</v>
          </cell>
          <cell r="H292">
            <v>17378.04</v>
          </cell>
          <cell r="I292">
            <v>34451.21</v>
          </cell>
          <cell r="J292">
            <v>40243.89</v>
          </cell>
          <cell r="K292">
            <v>46036.57</v>
          </cell>
          <cell r="L292">
            <v>51829.25</v>
          </cell>
          <cell r="M292">
            <v>57621.93</v>
          </cell>
          <cell r="N292">
            <v>63414.61</v>
          </cell>
          <cell r="O292">
            <v>69207.29000000001</v>
          </cell>
          <cell r="P292">
            <v>74999.97</v>
          </cell>
          <cell r="Q292">
            <v>82317.04000000001</v>
          </cell>
        </row>
        <row r="293">
          <cell r="D293" t="str">
            <v>Information Service Providers</v>
          </cell>
          <cell r="E293">
            <v>153750</v>
          </cell>
          <cell r="F293">
            <v>625</v>
          </cell>
          <cell r="G293">
            <v>92500</v>
          </cell>
          <cell r="H293">
            <v>93125</v>
          </cell>
          <cell r="I293">
            <v>93750</v>
          </cell>
          <cell r="J293">
            <v>94375</v>
          </cell>
          <cell r="K293">
            <v>95000</v>
          </cell>
          <cell r="L293">
            <v>95625</v>
          </cell>
          <cell r="M293">
            <v>96250</v>
          </cell>
          <cell r="N293">
            <v>96875</v>
          </cell>
          <cell r="O293">
            <v>152500</v>
          </cell>
          <cell r="P293">
            <v>153125</v>
          </cell>
          <cell r="Q293">
            <v>153750</v>
          </cell>
        </row>
        <row r="294">
          <cell r="D294" t="str">
            <v>Risk Management</v>
          </cell>
          <cell r="E294">
            <v>24999.96</v>
          </cell>
          <cell r="F294">
            <v>2083.33</v>
          </cell>
          <cell r="G294">
            <v>4166.66</v>
          </cell>
          <cell r="H294">
            <v>6249.99</v>
          </cell>
          <cell r="I294">
            <v>8333.32</v>
          </cell>
          <cell r="J294">
            <v>10416.65</v>
          </cell>
          <cell r="K294">
            <v>12499.98</v>
          </cell>
          <cell r="L294">
            <v>14583.31</v>
          </cell>
          <cell r="M294">
            <v>16666.64</v>
          </cell>
          <cell r="N294">
            <v>18749.97</v>
          </cell>
          <cell r="O294">
            <v>20833.300000000003</v>
          </cell>
          <cell r="P294">
            <v>22916.630000000005</v>
          </cell>
          <cell r="Q294">
            <v>24999.960000000006</v>
          </cell>
        </row>
        <row r="295">
          <cell r="D295" t="str">
            <v>Internal Audit</v>
          </cell>
          <cell r="E295">
            <v>249999.96</v>
          </cell>
          <cell r="F295">
            <v>20833.33</v>
          </cell>
          <cell r="G295">
            <v>41666.66</v>
          </cell>
          <cell r="H295">
            <v>62499.990000000005</v>
          </cell>
          <cell r="I295">
            <v>83333.32</v>
          </cell>
          <cell r="J295">
            <v>104166.65000000001</v>
          </cell>
          <cell r="K295">
            <v>124999.98000000001</v>
          </cell>
          <cell r="L295">
            <v>145833.31</v>
          </cell>
          <cell r="M295">
            <v>166666.64</v>
          </cell>
          <cell r="N295">
            <v>187499.97000000003</v>
          </cell>
          <cell r="O295">
            <v>208333.30000000005</v>
          </cell>
          <cell r="P295">
            <v>229166.63000000006</v>
          </cell>
          <cell r="Q295">
            <v>249999.96000000008</v>
          </cell>
        </row>
        <row r="296">
          <cell r="D296" t="str">
            <v>External Audit</v>
          </cell>
          <cell r="E296">
            <v>200682.88</v>
          </cell>
          <cell r="F296">
            <v>52140.24</v>
          </cell>
          <cell r="G296">
            <v>104280.48</v>
          </cell>
          <cell r="H296">
            <v>156420.72</v>
          </cell>
          <cell r="I296">
            <v>158560.96</v>
          </cell>
          <cell r="J296">
            <v>160701.19999999998</v>
          </cell>
          <cell r="K296">
            <v>162841.43999999997</v>
          </cell>
          <cell r="L296">
            <v>189981.67999999996</v>
          </cell>
          <cell r="M296">
            <v>192121.91999999995</v>
          </cell>
          <cell r="N296">
            <v>194262.15999999995</v>
          </cell>
          <cell r="O296">
            <v>196402.39999999994</v>
          </cell>
          <cell r="P296">
            <v>198542.63999999993</v>
          </cell>
          <cell r="Q296">
            <v>200682.87999999992</v>
          </cell>
        </row>
        <row r="297">
          <cell r="D297" t="str">
            <v>IT Outsourcing</v>
          </cell>
          <cell r="E297">
            <v>2320089.96</v>
          </cell>
          <cell r="F297">
            <v>193340.83</v>
          </cell>
          <cell r="G297">
            <v>386681.66</v>
          </cell>
          <cell r="H297">
            <v>580022.49</v>
          </cell>
          <cell r="I297">
            <v>773363.32</v>
          </cell>
          <cell r="J297">
            <v>966704.1499999999</v>
          </cell>
          <cell r="K297">
            <v>1160044.98</v>
          </cell>
          <cell r="L297">
            <v>1353385.81</v>
          </cell>
          <cell r="M297">
            <v>1546726.6400000001</v>
          </cell>
          <cell r="N297">
            <v>1740067.4700000002</v>
          </cell>
          <cell r="O297">
            <v>1933408.3000000003</v>
          </cell>
          <cell r="P297">
            <v>2126749.1300000004</v>
          </cell>
          <cell r="Q297">
            <v>2320089.9600000004</v>
          </cell>
        </row>
        <row r="298">
          <cell r="D298" t="str">
            <v>Comms Outsourcing</v>
          </cell>
          <cell r="E298">
            <v>881880.04</v>
          </cell>
          <cell r="F298">
            <v>73096.67</v>
          </cell>
          <cell r="G298">
            <v>146193.34</v>
          </cell>
          <cell r="H298">
            <v>219294.01</v>
          </cell>
          <cell r="I298">
            <v>292394.68</v>
          </cell>
          <cell r="J298">
            <v>365495.35</v>
          </cell>
          <cell r="K298">
            <v>438596.01999999996</v>
          </cell>
          <cell r="L298">
            <v>511696.68999999994</v>
          </cell>
          <cell r="M298">
            <v>584797.36</v>
          </cell>
          <cell r="N298">
            <v>657898.03</v>
          </cell>
          <cell r="O298">
            <v>730998.7000000001</v>
          </cell>
          <cell r="P298">
            <v>804099.3700000001</v>
          </cell>
          <cell r="Q298">
            <v>881880.0400000002</v>
          </cell>
        </row>
        <row r="299">
          <cell r="D299" t="str">
            <v>Comms Remedial</v>
          </cell>
          <cell r="E299">
            <v>468000</v>
          </cell>
          <cell r="F299">
            <v>37830</v>
          </cell>
          <cell r="G299">
            <v>75660</v>
          </cell>
          <cell r="H299">
            <v>116994</v>
          </cell>
          <cell r="I299">
            <v>154828</v>
          </cell>
          <cell r="J299">
            <v>192662</v>
          </cell>
          <cell r="K299">
            <v>233996</v>
          </cell>
          <cell r="L299">
            <v>271830</v>
          </cell>
          <cell r="M299">
            <v>309664</v>
          </cell>
          <cell r="N299">
            <v>350998</v>
          </cell>
          <cell r="O299">
            <v>388832</v>
          </cell>
          <cell r="P299">
            <v>426666</v>
          </cell>
          <cell r="Q299">
            <v>468000</v>
          </cell>
        </row>
        <row r="300">
          <cell r="D300" t="str">
            <v>IT Outsourcing - Non Contract</v>
          </cell>
          <cell r="E300">
            <v>9999.96</v>
          </cell>
          <cell r="F300">
            <v>833.33</v>
          </cell>
          <cell r="G300">
            <v>1666.66</v>
          </cell>
          <cell r="H300">
            <v>2499.9900000000002</v>
          </cell>
          <cell r="I300">
            <v>3333.32</v>
          </cell>
          <cell r="J300">
            <v>4166.650000000001</v>
          </cell>
          <cell r="K300">
            <v>4999.9800000000005</v>
          </cell>
          <cell r="L300">
            <v>5833.31</v>
          </cell>
          <cell r="M300">
            <v>6666.64</v>
          </cell>
          <cell r="N300">
            <v>7499.97</v>
          </cell>
          <cell r="O300">
            <v>8333.300000000001</v>
          </cell>
          <cell r="P300">
            <v>9166.630000000001</v>
          </cell>
          <cell r="Q300">
            <v>9999.960000000001</v>
          </cell>
        </row>
        <row r="301">
          <cell r="D301" t="str">
            <v>Contingency (CEO)</v>
          </cell>
          <cell r="E301">
            <v>1000000</v>
          </cell>
          <cell r="F301">
            <v>80000</v>
          </cell>
          <cell r="G301">
            <v>165000</v>
          </cell>
          <cell r="H301">
            <v>250000</v>
          </cell>
          <cell r="I301">
            <v>330000</v>
          </cell>
          <cell r="J301">
            <v>415000</v>
          </cell>
          <cell r="K301">
            <v>500000</v>
          </cell>
          <cell r="L301">
            <v>580000</v>
          </cell>
          <cell r="M301">
            <v>665000</v>
          </cell>
          <cell r="N301">
            <v>750000</v>
          </cell>
          <cell r="O301">
            <v>830000</v>
          </cell>
          <cell r="P301">
            <v>915000</v>
          </cell>
          <cell r="Q301">
            <v>1000000</v>
          </cell>
        </row>
        <row r="302">
          <cell r="D302" t="str">
            <v>Materials</v>
          </cell>
          <cell r="E302">
            <v>1706438</v>
          </cell>
          <cell r="F302">
            <v>24167</v>
          </cell>
          <cell r="G302">
            <v>44834</v>
          </cell>
          <cell r="H302">
            <v>92084</v>
          </cell>
          <cell r="I302">
            <v>138834</v>
          </cell>
          <cell r="J302">
            <v>187084</v>
          </cell>
          <cell r="K302">
            <v>230334</v>
          </cell>
          <cell r="L302">
            <v>284684</v>
          </cell>
          <cell r="M302">
            <v>327934</v>
          </cell>
          <cell r="N302">
            <v>371184</v>
          </cell>
          <cell r="O302">
            <v>419934</v>
          </cell>
          <cell r="P302">
            <v>463184</v>
          </cell>
          <cell r="Q302">
            <v>506438</v>
          </cell>
        </row>
        <row r="303">
          <cell r="B303">
            <v>10</v>
          </cell>
          <cell r="D303" t="str">
            <v>Outsourced Services</v>
          </cell>
          <cell r="E303">
            <v>41943231.6</v>
          </cell>
          <cell r="F303">
            <v>3507436.9200000004</v>
          </cell>
          <cell r="G303">
            <v>7472570.300000001</v>
          </cell>
          <cell r="H303">
            <v>11337026.610000001</v>
          </cell>
          <cell r="I303">
            <v>15850003.240000002</v>
          </cell>
          <cell r="J303">
            <v>19289908.28</v>
          </cell>
          <cell r="K303">
            <v>22307294.23</v>
          </cell>
          <cell r="L303">
            <v>25533510.740000002</v>
          </cell>
          <cell r="M303">
            <v>28923597.110000003</v>
          </cell>
          <cell r="N303">
            <v>31698951.410000004</v>
          </cell>
          <cell r="O303">
            <v>34664519.29000001</v>
          </cell>
          <cell r="P303">
            <v>37588768.10000001</v>
          </cell>
          <cell r="Q303">
            <v>40743231.60000001</v>
          </cell>
        </row>
        <row r="305">
          <cell r="D305" t="str">
            <v>Plant / Vehicle / Property</v>
          </cell>
        </row>
        <row r="306">
          <cell r="D306" t="str">
            <v>Plant &amp; equip costs</v>
          </cell>
          <cell r="E306">
            <v>27000</v>
          </cell>
          <cell r="F306">
            <v>2250</v>
          </cell>
          <cell r="G306">
            <v>4500</v>
          </cell>
          <cell r="H306">
            <v>6750</v>
          </cell>
          <cell r="I306">
            <v>9000</v>
          </cell>
          <cell r="J306">
            <v>11250</v>
          </cell>
          <cell r="K306">
            <v>13500</v>
          </cell>
          <cell r="L306">
            <v>15750</v>
          </cell>
          <cell r="M306">
            <v>18000</v>
          </cell>
          <cell r="N306">
            <v>20250</v>
          </cell>
          <cell r="O306">
            <v>22500</v>
          </cell>
          <cell r="P306">
            <v>24750</v>
          </cell>
          <cell r="Q306">
            <v>27000</v>
          </cell>
        </row>
        <row r="307">
          <cell r="D307" t="str">
            <v>Vehicle Leases</v>
          </cell>
          <cell r="E307">
            <v>220320</v>
          </cell>
          <cell r="F307">
            <v>19160</v>
          </cell>
          <cell r="G307">
            <v>38320</v>
          </cell>
          <cell r="H307">
            <v>57480</v>
          </cell>
          <cell r="I307">
            <v>76640</v>
          </cell>
          <cell r="J307">
            <v>95800</v>
          </cell>
          <cell r="K307">
            <v>114960</v>
          </cell>
          <cell r="L307">
            <v>134120</v>
          </cell>
          <cell r="M307">
            <v>153280</v>
          </cell>
          <cell r="N307">
            <v>170040</v>
          </cell>
          <cell r="O307">
            <v>186800</v>
          </cell>
          <cell r="P307">
            <v>203560</v>
          </cell>
          <cell r="Q307">
            <v>220320</v>
          </cell>
        </row>
        <row r="308">
          <cell r="D308" t="str">
            <v>Vehicle running costs FUEL</v>
          </cell>
          <cell r="E308">
            <v>201700.92</v>
          </cell>
          <cell r="F308">
            <v>16808.41</v>
          </cell>
          <cell r="G308">
            <v>33616.82</v>
          </cell>
          <cell r="H308">
            <v>50425.229999999996</v>
          </cell>
          <cell r="I308">
            <v>67233.64</v>
          </cell>
          <cell r="J308">
            <v>84042.05</v>
          </cell>
          <cell r="K308">
            <v>100850.46</v>
          </cell>
          <cell r="L308">
            <v>117658.87000000001</v>
          </cell>
          <cell r="M308">
            <v>134467.28</v>
          </cell>
          <cell r="N308">
            <v>151275.69</v>
          </cell>
          <cell r="O308">
            <v>168084.1</v>
          </cell>
          <cell r="P308">
            <v>184892.51</v>
          </cell>
          <cell r="Q308">
            <v>201700.92</v>
          </cell>
        </row>
        <row r="309">
          <cell r="D309" t="str">
            <v>Vehicle costs MTCE / OTHER</v>
          </cell>
          <cell r="E309">
            <v>29400</v>
          </cell>
          <cell r="F309">
            <v>2450</v>
          </cell>
          <cell r="G309">
            <v>4900</v>
          </cell>
          <cell r="H309">
            <v>7350</v>
          </cell>
          <cell r="I309">
            <v>9800</v>
          </cell>
          <cell r="J309">
            <v>12250</v>
          </cell>
          <cell r="K309">
            <v>14700</v>
          </cell>
          <cell r="L309">
            <v>17150</v>
          </cell>
          <cell r="M309">
            <v>19600</v>
          </cell>
          <cell r="N309">
            <v>22050</v>
          </cell>
          <cell r="O309">
            <v>24500</v>
          </cell>
          <cell r="P309">
            <v>26950</v>
          </cell>
          <cell r="Q309">
            <v>29400</v>
          </cell>
        </row>
        <row r="310">
          <cell r="D310" t="str">
            <v>Land &amp; Buildings Costs RENT</v>
          </cell>
          <cell r="E310">
            <v>1803793.87</v>
          </cell>
          <cell r="F310">
            <v>147228.82</v>
          </cell>
          <cell r="G310">
            <v>322506.42000000004</v>
          </cell>
          <cell r="H310">
            <v>469735.24000000005</v>
          </cell>
          <cell r="I310">
            <v>616964.06</v>
          </cell>
          <cell r="J310">
            <v>765192.8800000001</v>
          </cell>
          <cell r="K310">
            <v>913421.7000000002</v>
          </cell>
          <cell r="L310">
            <v>1061650.5200000003</v>
          </cell>
          <cell r="M310">
            <v>1209879.3400000003</v>
          </cell>
          <cell r="N310">
            <v>1358358.1600000004</v>
          </cell>
          <cell r="O310">
            <v>1506836.9800000004</v>
          </cell>
          <cell r="P310">
            <v>1655315.8000000005</v>
          </cell>
          <cell r="Q310">
            <v>1803793.8700000006</v>
          </cell>
        </row>
        <row r="311">
          <cell r="D311" t="str">
            <v>Land &amp; Buildings Costs MTCE</v>
          </cell>
          <cell r="E311">
            <v>120800.04</v>
          </cell>
          <cell r="F311">
            <v>10066.67</v>
          </cell>
          <cell r="G311">
            <v>20133.34</v>
          </cell>
          <cell r="H311">
            <v>30200.010000000002</v>
          </cell>
          <cell r="I311">
            <v>40266.68</v>
          </cell>
          <cell r="J311">
            <v>50333.35</v>
          </cell>
          <cell r="K311">
            <v>60400.02</v>
          </cell>
          <cell r="L311">
            <v>70466.69</v>
          </cell>
          <cell r="M311">
            <v>80533.36</v>
          </cell>
          <cell r="N311">
            <v>90600.03</v>
          </cell>
          <cell r="O311">
            <v>100666.7</v>
          </cell>
          <cell r="P311">
            <v>110733.37</v>
          </cell>
          <cell r="Q311">
            <v>120800.04</v>
          </cell>
        </row>
        <row r="312">
          <cell r="D312" t="str">
            <v>Building Operating Costs</v>
          </cell>
          <cell r="E312">
            <v>501196.44</v>
          </cell>
          <cell r="F312">
            <v>32946.87</v>
          </cell>
          <cell r="G312">
            <v>65893.74</v>
          </cell>
          <cell r="H312">
            <v>109423.61000000002</v>
          </cell>
          <cell r="I312">
            <v>152953.48</v>
          </cell>
          <cell r="J312">
            <v>196483.35</v>
          </cell>
          <cell r="K312">
            <v>240013.22</v>
          </cell>
          <cell r="L312">
            <v>283543.09</v>
          </cell>
          <cell r="M312">
            <v>327072.96</v>
          </cell>
          <cell r="N312">
            <v>370602.83</v>
          </cell>
          <cell r="O312">
            <v>414132.7</v>
          </cell>
          <cell r="P312">
            <v>457662.57</v>
          </cell>
          <cell r="Q312">
            <v>501196.44</v>
          </cell>
        </row>
        <row r="313">
          <cell r="D313" t="str">
            <v>Rates</v>
          </cell>
          <cell r="E313">
            <v>2324826.24</v>
          </cell>
          <cell r="F313">
            <v>193735.52</v>
          </cell>
          <cell r="G313">
            <v>387471.04</v>
          </cell>
          <cell r="H313">
            <v>581206.5599999999</v>
          </cell>
          <cell r="I313">
            <v>774942.08</v>
          </cell>
          <cell r="J313">
            <v>968677.6</v>
          </cell>
          <cell r="K313">
            <v>1162413.1199999999</v>
          </cell>
          <cell r="L313">
            <v>1356148.64</v>
          </cell>
          <cell r="M313">
            <v>1549884.16</v>
          </cell>
          <cell r="N313">
            <v>1743619.68</v>
          </cell>
          <cell r="O313">
            <v>1937355.2</v>
          </cell>
          <cell r="P313">
            <v>2131090.7199999997</v>
          </cell>
          <cell r="Q313">
            <v>2324826.2399999998</v>
          </cell>
        </row>
        <row r="314">
          <cell r="D314" t="str">
            <v>Inventory Adjustments (all)</v>
          </cell>
          <cell r="E314">
            <v>25000</v>
          </cell>
          <cell r="F314">
            <v>0</v>
          </cell>
          <cell r="G314">
            <v>0</v>
          </cell>
          <cell r="H314">
            <v>0</v>
          </cell>
          <cell r="I314">
            <v>0</v>
          </cell>
          <cell r="J314">
            <v>0</v>
          </cell>
          <cell r="K314">
            <v>0</v>
          </cell>
          <cell r="L314">
            <v>0</v>
          </cell>
          <cell r="M314">
            <v>0</v>
          </cell>
          <cell r="N314">
            <v>0</v>
          </cell>
          <cell r="O314">
            <v>0</v>
          </cell>
          <cell r="P314">
            <v>0</v>
          </cell>
          <cell r="Q314">
            <v>25000</v>
          </cell>
        </row>
        <row r="315">
          <cell r="B315">
            <v>11</v>
          </cell>
          <cell r="D315" t="str">
            <v>Plant, Vehicles and Property</v>
          </cell>
          <cell r="E315">
            <v>5254037.51</v>
          </cell>
          <cell r="F315">
            <v>424646.29</v>
          </cell>
          <cell r="G315">
            <v>877341.36</v>
          </cell>
          <cell r="H315">
            <v>1312570.65</v>
          </cell>
          <cell r="I315">
            <v>1747799.94</v>
          </cell>
          <cell r="J315">
            <v>2184029.23</v>
          </cell>
          <cell r="K315">
            <v>2620258.52</v>
          </cell>
          <cell r="L315">
            <v>3056487.81</v>
          </cell>
          <cell r="M315">
            <v>3492717.1</v>
          </cell>
          <cell r="N315">
            <v>3926796.39</v>
          </cell>
          <cell r="O315">
            <v>4360875.68</v>
          </cell>
          <cell r="P315">
            <v>4794954.97</v>
          </cell>
          <cell r="Q315">
            <v>5254037.51</v>
          </cell>
        </row>
        <row r="317">
          <cell r="C317" t="str">
            <v>Retail Support</v>
          </cell>
        </row>
        <row r="318">
          <cell r="D318" t="str">
            <v>Meter Leasing</v>
          </cell>
          <cell r="E318">
            <v>8991055.040000001</v>
          </cell>
          <cell r="F318">
            <v>756944.42</v>
          </cell>
          <cell r="G318">
            <v>1513296.84</v>
          </cell>
          <cell r="H318">
            <v>2268909.2600000002</v>
          </cell>
          <cell r="I318">
            <v>3024151.68</v>
          </cell>
          <cell r="J318">
            <v>3778950.1</v>
          </cell>
          <cell r="K318">
            <v>4533230.5200000005</v>
          </cell>
          <cell r="L318">
            <v>5279666.94</v>
          </cell>
          <cell r="M318">
            <v>6023587.36</v>
          </cell>
          <cell r="N318">
            <v>6766323.78</v>
          </cell>
          <cell r="O318">
            <v>7508690.2</v>
          </cell>
          <cell r="P318">
            <v>8249946.62</v>
          </cell>
          <cell r="Q318">
            <v>8991055.040000001</v>
          </cell>
        </row>
        <row r="319">
          <cell r="D319" t="str">
            <v>Meter Management</v>
          </cell>
          <cell r="E319">
            <v>180000</v>
          </cell>
          <cell r="F319">
            <v>15000</v>
          </cell>
          <cell r="G319">
            <v>30000</v>
          </cell>
          <cell r="H319">
            <v>45000</v>
          </cell>
          <cell r="I319">
            <v>60000</v>
          </cell>
          <cell r="J319">
            <v>75000</v>
          </cell>
          <cell r="K319">
            <v>90000</v>
          </cell>
          <cell r="L319">
            <v>105000</v>
          </cell>
          <cell r="M319">
            <v>120000</v>
          </cell>
          <cell r="N319">
            <v>135000</v>
          </cell>
          <cell r="O319">
            <v>150000</v>
          </cell>
          <cell r="P319">
            <v>165000</v>
          </cell>
          <cell r="Q319">
            <v>180000</v>
          </cell>
        </row>
        <row r="320">
          <cell r="D320" t="str">
            <v>ROC Meter Reading</v>
          </cell>
          <cell r="E320">
            <v>2812808.04</v>
          </cell>
          <cell r="F320">
            <v>234400.67</v>
          </cell>
          <cell r="G320">
            <v>468801.34</v>
          </cell>
          <cell r="H320">
            <v>703202.01</v>
          </cell>
          <cell r="I320">
            <v>937602.68</v>
          </cell>
          <cell r="J320">
            <v>1172003.35</v>
          </cell>
          <cell r="K320">
            <v>1406404.02</v>
          </cell>
          <cell r="L320">
            <v>1640804.69</v>
          </cell>
          <cell r="M320">
            <v>1875205.3599999999</v>
          </cell>
          <cell r="N320">
            <v>2109606.03</v>
          </cell>
          <cell r="O320">
            <v>2344006.6999999997</v>
          </cell>
          <cell r="P320">
            <v>2578407.3699999996</v>
          </cell>
          <cell r="Q320">
            <v>2812808.0399999996</v>
          </cell>
        </row>
        <row r="321">
          <cell r="D321" t="str">
            <v>Invoice Processing</v>
          </cell>
          <cell r="E321">
            <v>876684</v>
          </cell>
          <cell r="F321">
            <v>73057</v>
          </cell>
          <cell r="G321">
            <v>146114</v>
          </cell>
          <cell r="H321">
            <v>219171</v>
          </cell>
          <cell r="I321">
            <v>292228</v>
          </cell>
          <cell r="J321">
            <v>365285</v>
          </cell>
          <cell r="K321">
            <v>438342</v>
          </cell>
          <cell r="L321">
            <v>511399</v>
          </cell>
          <cell r="M321">
            <v>584456</v>
          </cell>
          <cell r="N321">
            <v>657513</v>
          </cell>
          <cell r="O321">
            <v>730570</v>
          </cell>
          <cell r="P321">
            <v>803627</v>
          </cell>
          <cell r="Q321">
            <v>876684</v>
          </cell>
        </row>
        <row r="322">
          <cell r="D322" t="str">
            <v>Remittance Processing</v>
          </cell>
          <cell r="E322">
            <v>1207586.76</v>
          </cell>
          <cell r="F322">
            <v>100632.23</v>
          </cell>
          <cell r="G322">
            <v>201264.46</v>
          </cell>
          <cell r="H322">
            <v>301896.69</v>
          </cell>
          <cell r="I322">
            <v>402528.92</v>
          </cell>
          <cell r="J322">
            <v>503161.14999999997</v>
          </cell>
          <cell r="K322">
            <v>603793.38</v>
          </cell>
          <cell r="L322">
            <v>704425.61</v>
          </cell>
          <cell r="M322">
            <v>805057.84</v>
          </cell>
          <cell r="N322">
            <v>905690.07</v>
          </cell>
          <cell r="O322">
            <v>1006322.2999999999</v>
          </cell>
          <cell r="P322">
            <v>1106954.53</v>
          </cell>
          <cell r="Q322">
            <v>1207586.76</v>
          </cell>
        </row>
        <row r="323">
          <cell r="D323" t="str">
            <v>Data Administration</v>
          </cell>
          <cell r="E323">
            <v>585544.4</v>
          </cell>
          <cell r="F323">
            <v>50561.95</v>
          </cell>
          <cell r="G323">
            <v>100987.9</v>
          </cell>
          <cell r="H323">
            <v>151243.84999999998</v>
          </cell>
          <cell r="I323">
            <v>201414.8</v>
          </cell>
          <cell r="J323">
            <v>251483.75</v>
          </cell>
          <cell r="K323">
            <v>301433.7</v>
          </cell>
          <cell r="L323">
            <v>349581.65</v>
          </cell>
          <cell r="M323">
            <v>397151.60000000003</v>
          </cell>
          <cell r="N323">
            <v>444449.55000000005</v>
          </cell>
          <cell r="O323">
            <v>491662.50000000006</v>
          </cell>
          <cell r="P323">
            <v>538620.4500000001</v>
          </cell>
          <cell r="Q323">
            <v>585544.4</v>
          </cell>
        </row>
        <row r="324">
          <cell r="D324" t="str">
            <v>ROC Call Centre Staff</v>
          </cell>
          <cell r="E324">
            <v>4250872.07</v>
          </cell>
          <cell r="F324">
            <v>364203.95</v>
          </cell>
          <cell r="G324">
            <v>728407.9</v>
          </cell>
          <cell r="H324">
            <v>1092611.85</v>
          </cell>
          <cell r="I324">
            <v>1439733.61</v>
          </cell>
          <cell r="J324">
            <v>1786855.37</v>
          </cell>
          <cell r="K324">
            <v>2133977.13</v>
          </cell>
          <cell r="L324">
            <v>2481098.8899999997</v>
          </cell>
          <cell r="M324">
            <v>2828220.6499999994</v>
          </cell>
          <cell r="N324">
            <v>3175342.409999999</v>
          </cell>
          <cell r="O324">
            <v>3522464.169999999</v>
          </cell>
          <cell r="P324">
            <v>3886668.119999999</v>
          </cell>
          <cell r="Q324">
            <v>4250872.069999999</v>
          </cell>
        </row>
        <row r="325">
          <cell r="D325" t="str">
            <v>Field Service Costs</v>
          </cell>
          <cell r="E325">
            <v>1405446</v>
          </cell>
          <cell r="F325">
            <v>117120.5</v>
          </cell>
          <cell r="G325">
            <v>234241</v>
          </cell>
          <cell r="H325">
            <v>351361.5</v>
          </cell>
          <cell r="I325">
            <v>468482</v>
          </cell>
          <cell r="J325">
            <v>585602.5</v>
          </cell>
          <cell r="K325">
            <v>702723</v>
          </cell>
          <cell r="L325">
            <v>819843.5</v>
          </cell>
          <cell r="M325">
            <v>936964</v>
          </cell>
          <cell r="N325">
            <v>1054084.5</v>
          </cell>
          <cell r="O325">
            <v>1171205</v>
          </cell>
          <cell r="P325">
            <v>1288325.5</v>
          </cell>
          <cell r="Q325">
            <v>1405446</v>
          </cell>
        </row>
        <row r="326">
          <cell r="B326">
            <v>12</v>
          </cell>
          <cell r="D326" t="str">
            <v>ROC Costs</v>
          </cell>
          <cell r="E326">
            <v>20309996.309999995</v>
          </cell>
          <cell r="F326">
            <v>1711920.72</v>
          </cell>
          <cell r="G326">
            <v>3423113.44</v>
          </cell>
          <cell r="H326">
            <v>5133396.16</v>
          </cell>
          <cell r="I326">
            <v>6826141.69</v>
          </cell>
          <cell r="J326">
            <v>8518341.22</v>
          </cell>
          <cell r="K326">
            <v>10209903.75</v>
          </cell>
          <cell r="L326">
            <v>11891820.28</v>
          </cell>
          <cell r="M326">
            <v>13570642.809999999</v>
          </cell>
          <cell r="N326">
            <v>15248009.339999998</v>
          </cell>
          <cell r="O326">
            <v>16924920.869999997</v>
          </cell>
          <cell r="P326">
            <v>18617549.589999996</v>
          </cell>
          <cell r="Q326">
            <v>20309996.309999995</v>
          </cell>
        </row>
        <row r="328">
          <cell r="D328" t="str">
            <v>On Energy Servicing</v>
          </cell>
          <cell r="E328">
            <v>0</v>
          </cell>
          <cell r="F328">
            <v>0</v>
          </cell>
        </row>
        <row r="330">
          <cell r="C330" t="str">
            <v>Business Support Services</v>
          </cell>
        </row>
        <row r="331">
          <cell r="D331" t="str">
            <v>Information Technology</v>
          </cell>
        </row>
        <row r="332">
          <cell r="D332" t="str">
            <v>IT Costs (General)</v>
          </cell>
          <cell r="E332">
            <v>72000</v>
          </cell>
          <cell r="F332">
            <v>6000</v>
          </cell>
          <cell r="G332">
            <v>12000</v>
          </cell>
          <cell r="H332">
            <v>18000</v>
          </cell>
          <cell r="I332">
            <v>24000</v>
          </cell>
          <cell r="J332">
            <v>30000</v>
          </cell>
          <cell r="K332">
            <v>36000</v>
          </cell>
          <cell r="L332">
            <v>42000</v>
          </cell>
          <cell r="M332">
            <v>48000</v>
          </cell>
          <cell r="N332">
            <v>54000</v>
          </cell>
          <cell r="O332">
            <v>60000</v>
          </cell>
          <cell r="P332">
            <v>66000</v>
          </cell>
          <cell r="Q332">
            <v>72000</v>
          </cell>
        </row>
        <row r="333">
          <cell r="D333" t="str">
            <v>Software Licences &amp; Mtce</v>
          </cell>
          <cell r="E333">
            <v>1573947.17</v>
          </cell>
          <cell r="F333">
            <v>79782</v>
          </cell>
          <cell r="G333">
            <v>168929</v>
          </cell>
          <cell r="H333">
            <v>273861.63</v>
          </cell>
          <cell r="I333">
            <v>510875.16000000003</v>
          </cell>
          <cell r="J333">
            <v>621661.16</v>
          </cell>
          <cell r="K333">
            <v>705864.79</v>
          </cell>
          <cell r="L333">
            <v>802050.79</v>
          </cell>
          <cell r="M333">
            <v>900273.3500000001</v>
          </cell>
          <cell r="N333">
            <v>1144574.98</v>
          </cell>
          <cell r="O333">
            <v>1332962.98</v>
          </cell>
          <cell r="P333">
            <v>1485208.98</v>
          </cell>
          <cell r="Q333">
            <v>1573947.17</v>
          </cell>
        </row>
        <row r="334">
          <cell r="D334" t="str">
            <v>Mtce and Support</v>
          </cell>
          <cell r="E334">
            <v>1926188.32</v>
          </cell>
          <cell r="F334">
            <v>214233.17</v>
          </cell>
          <cell r="G334">
            <v>357477.88</v>
          </cell>
          <cell r="H334">
            <v>508379.58999999997</v>
          </cell>
          <cell r="I334">
            <v>675228.2999999999</v>
          </cell>
          <cell r="J334">
            <v>826130.0099999999</v>
          </cell>
          <cell r="K334">
            <v>969378.7199999999</v>
          </cell>
          <cell r="L334">
            <v>1143880.43</v>
          </cell>
          <cell r="M334">
            <v>1302629.14</v>
          </cell>
          <cell r="N334">
            <v>1461530.8499999999</v>
          </cell>
          <cell r="O334">
            <v>1628379.5599999998</v>
          </cell>
          <cell r="P334">
            <v>1779281.2699999998</v>
          </cell>
          <cell r="Q334">
            <v>1926188.3199999998</v>
          </cell>
        </row>
        <row r="335">
          <cell r="D335" t="str">
            <v>IT Hardware Mtce</v>
          </cell>
          <cell r="E335">
            <v>1427985.36</v>
          </cell>
          <cell r="F335">
            <v>220667.43</v>
          </cell>
          <cell r="G335">
            <v>272298.76</v>
          </cell>
          <cell r="H335">
            <v>323934.09</v>
          </cell>
          <cell r="I335">
            <v>544605.52</v>
          </cell>
          <cell r="J335">
            <v>596240.85</v>
          </cell>
          <cell r="K335">
            <v>647876.1799999999</v>
          </cell>
          <cell r="L335">
            <v>1000777.6099999999</v>
          </cell>
          <cell r="M335">
            <v>1052412.94</v>
          </cell>
          <cell r="N335">
            <v>1104047.27</v>
          </cell>
          <cell r="O335">
            <v>1324717.7</v>
          </cell>
          <cell r="P335">
            <v>1376352.03</v>
          </cell>
          <cell r="Q335">
            <v>1427985.36</v>
          </cell>
        </row>
        <row r="336">
          <cell r="B336">
            <v>13</v>
          </cell>
          <cell r="D336" t="str">
            <v>Information Technology</v>
          </cell>
          <cell r="E336">
            <v>5000120.85</v>
          </cell>
          <cell r="F336">
            <v>520682.6</v>
          </cell>
          <cell r="G336">
            <v>810705.6399999999</v>
          </cell>
          <cell r="H336">
            <v>1124175.3099999998</v>
          </cell>
          <cell r="I336">
            <v>1754708.98</v>
          </cell>
          <cell r="J336">
            <v>2074032.02</v>
          </cell>
          <cell r="K336">
            <v>2359119.69</v>
          </cell>
          <cell r="L336">
            <v>2988708.83</v>
          </cell>
          <cell r="M336">
            <v>3303315.43</v>
          </cell>
          <cell r="N336">
            <v>3764153.1</v>
          </cell>
          <cell r="O336">
            <v>4346060.24</v>
          </cell>
          <cell r="P336">
            <v>4706842.28</v>
          </cell>
          <cell r="Q336">
            <v>5000120.850000001</v>
          </cell>
        </row>
        <row r="338">
          <cell r="D338" t="str">
            <v>Communications</v>
          </cell>
        </row>
        <row r="339">
          <cell r="D339" t="str">
            <v>Cell Phone Costs</v>
          </cell>
          <cell r="E339">
            <v>290597</v>
          </cell>
          <cell r="F339">
            <v>24216.5</v>
          </cell>
          <cell r="G339">
            <v>48433</v>
          </cell>
          <cell r="H339">
            <v>72649.5</v>
          </cell>
          <cell r="I339">
            <v>96866</v>
          </cell>
          <cell r="J339">
            <v>121082.5</v>
          </cell>
          <cell r="K339">
            <v>145299</v>
          </cell>
          <cell r="L339">
            <v>169515.5</v>
          </cell>
          <cell r="M339">
            <v>193732</v>
          </cell>
          <cell r="N339">
            <v>217948.5</v>
          </cell>
          <cell r="O339">
            <v>242165</v>
          </cell>
          <cell r="P339">
            <v>266381.5</v>
          </cell>
          <cell r="Q339">
            <v>290597</v>
          </cell>
        </row>
        <row r="340">
          <cell r="D340" t="str">
            <v>Phone and Fax</v>
          </cell>
          <cell r="E340">
            <v>1222663.54</v>
          </cell>
          <cell r="F340">
            <v>108779.75</v>
          </cell>
          <cell r="G340">
            <v>213059.5</v>
          </cell>
          <cell r="H340">
            <v>315839.25</v>
          </cell>
          <cell r="I340">
            <v>417234.22</v>
          </cell>
          <cell r="J340">
            <v>516129.18999999994</v>
          </cell>
          <cell r="K340">
            <v>615024.1599999999</v>
          </cell>
          <cell r="L340">
            <v>712219.1299999999</v>
          </cell>
          <cell r="M340">
            <v>809414.0999999999</v>
          </cell>
          <cell r="N340">
            <v>913009.0699999998</v>
          </cell>
          <cell r="O340">
            <v>1012204.0399999998</v>
          </cell>
          <cell r="P340">
            <v>1115783.7899999998</v>
          </cell>
          <cell r="Q340">
            <v>1222663.5399999998</v>
          </cell>
        </row>
        <row r="341">
          <cell r="D341" t="str">
            <v>Data Comms</v>
          </cell>
          <cell r="E341">
            <v>371671.44</v>
          </cell>
          <cell r="F341">
            <v>30972.62</v>
          </cell>
          <cell r="G341">
            <v>61945.24</v>
          </cell>
          <cell r="H341">
            <v>92917.86</v>
          </cell>
          <cell r="I341">
            <v>123890.48</v>
          </cell>
          <cell r="J341">
            <v>154863.1</v>
          </cell>
          <cell r="K341">
            <v>185835.72</v>
          </cell>
          <cell r="L341">
            <v>216808.34</v>
          </cell>
          <cell r="M341">
            <v>247780.96</v>
          </cell>
          <cell r="N341">
            <v>278753.58</v>
          </cell>
          <cell r="O341">
            <v>309726.2</v>
          </cell>
          <cell r="P341">
            <v>340698.82</v>
          </cell>
          <cell r="Q341">
            <v>371671.44</v>
          </cell>
        </row>
        <row r="342">
          <cell r="D342" t="str">
            <v>Trunked Mobile Radio Costs</v>
          </cell>
          <cell r="E342">
            <v>28696</v>
          </cell>
          <cell r="F342">
            <v>1770</v>
          </cell>
          <cell r="G342">
            <v>3540</v>
          </cell>
          <cell r="H342">
            <v>5310</v>
          </cell>
          <cell r="I342">
            <v>7080</v>
          </cell>
          <cell r="J342">
            <v>8850</v>
          </cell>
          <cell r="K342">
            <v>10620</v>
          </cell>
          <cell r="L342">
            <v>12390</v>
          </cell>
          <cell r="M342">
            <v>14160</v>
          </cell>
          <cell r="N342">
            <v>18858</v>
          </cell>
          <cell r="O342">
            <v>25156</v>
          </cell>
          <cell r="P342">
            <v>26926</v>
          </cell>
          <cell r="Q342">
            <v>28696</v>
          </cell>
        </row>
        <row r="343">
          <cell r="B343">
            <v>14</v>
          </cell>
          <cell r="D343" t="str">
            <v>Communications</v>
          </cell>
          <cell r="E343">
            <v>1913627.98</v>
          </cell>
          <cell r="F343">
            <v>165738.87</v>
          </cell>
          <cell r="G343">
            <v>326977.74</v>
          </cell>
          <cell r="H343">
            <v>486716.61</v>
          </cell>
          <cell r="I343">
            <v>645070.7</v>
          </cell>
          <cell r="J343">
            <v>800924.7899999999</v>
          </cell>
          <cell r="K343">
            <v>956778.8799999999</v>
          </cell>
          <cell r="L343">
            <v>1110932.97</v>
          </cell>
          <cell r="M343">
            <v>1265087.06</v>
          </cell>
          <cell r="N343">
            <v>1428569.1500000001</v>
          </cell>
          <cell r="O343">
            <v>1589251.2400000002</v>
          </cell>
          <cell r="P343">
            <v>1749790.1100000003</v>
          </cell>
          <cell r="Q343">
            <v>1913627.9800000004</v>
          </cell>
        </row>
        <row r="344">
          <cell r="B344">
            <v>15</v>
          </cell>
        </row>
        <row r="345">
          <cell r="D345" t="str">
            <v>Promotional</v>
          </cell>
        </row>
        <row r="346">
          <cell r="D346" t="str">
            <v>Sponsorships</v>
          </cell>
          <cell r="E346">
            <v>2530565.8</v>
          </cell>
          <cell r="F346">
            <v>959296.32</v>
          </cell>
          <cell r="G346">
            <v>1063159.3</v>
          </cell>
          <cell r="H346">
            <v>1149055.62</v>
          </cell>
          <cell r="I346">
            <v>1650868.6</v>
          </cell>
          <cell r="J346">
            <v>1822264.9200000002</v>
          </cell>
          <cell r="K346">
            <v>1893347.9000000001</v>
          </cell>
          <cell r="L346">
            <v>1995964.2200000002</v>
          </cell>
          <cell r="M346">
            <v>2164947.2</v>
          </cell>
          <cell r="N346">
            <v>2228443.52</v>
          </cell>
          <cell r="O346">
            <v>2290106.5</v>
          </cell>
          <cell r="P346">
            <v>2357502.82</v>
          </cell>
          <cell r="Q346">
            <v>2530565.8</v>
          </cell>
        </row>
        <row r="347">
          <cell r="D347" t="str">
            <v>Mkt Research Cust Satisfaction</v>
          </cell>
          <cell r="E347">
            <v>255000</v>
          </cell>
          <cell r="F347">
            <v>21250</v>
          </cell>
          <cell r="G347">
            <v>42500</v>
          </cell>
          <cell r="H347">
            <v>63750</v>
          </cell>
          <cell r="I347">
            <v>85000</v>
          </cell>
          <cell r="J347">
            <v>106250</v>
          </cell>
          <cell r="K347">
            <v>127500</v>
          </cell>
          <cell r="L347">
            <v>148750</v>
          </cell>
          <cell r="M347">
            <v>170000</v>
          </cell>
          <cell r="N347">
            <v>191250</v>
          </cell>
          <cell r="O347">
            <v>212500</v>
          </cell>
          <cell r="P347">
            <v>233750</v>
          </cell>
          <cell r="Q347">
            <v>255000</v>
          </cell>
        </row>
        <row r="348">
          <cell r="D348" t="str">
            <v>Web Site</v>
          </cell>
          <cell r="E348">
            <v>50000.04</v>
          </cell>
          <cell r="F348">
            <v>4166.67</v>
          </cell>
          <cell r="G348">
            <v>8333.34</v>
          </cell>
          <cell r="H348">
            <v>12500.01</v>
          </cell>
          <cell r="I348">
            <v>16666.68</v>
          </cell>
          <cell r="J348">
            <v>20833.35</v>
          </cell>
          <cell r="K348">
            <v>25000.019999999997</v>
          </cell>
          <cell r="L348">
            <v>29166.689999999995</v>
          </cell>
          <cell r="M348">
            <v>33333.35999999999</v>
          </cell>
          <cell r="N348">
            <v>37500.02999999999</v>
          </cell>
          <cell r="O348">
            <v>41666.69999999999</v>
          </cell>
          <cell r="P348">
            <v>45833.36999999999</v>
          </cell>
          <cell r="Q348">
            <v>50000.039999999986</v>
          </cell>
        </row>
        <row r="349">
          <cell r="D349" t="str">
            <v>Brochures / Brand Development</v>
          </cell>
          <cell r="E349">
            <v>133999.92</v>
          </cell>
          <cell r="F349">
            <v>11166.66</v>
          </cell>
          <cell r="G349">
            <v>22333.32</v>
          </cell>
          <cell r="H349">
            <v>33499.979999999996</v>
          </cell>
          <cell r="I349">
            <v>44666.64</v>
          </cell>
          <cell r="J349">
            <v>55833.3</v>
          </cell>
          <cell r="K349">
            <v>66999.96</v>
          </cell>
          <cell r="L349">
            <v>78166.62000000001</v>
          </cell>
          <cell r="M349">
            <v>89333.28000000001</v>
          </cell>
          <cell r="N349">
            <v>100499.94000000002</v>
          </cell>
          <cell r="O349">
            <v>111666.60000000002</v>
          </cell>
          <cell r="P349">
            <v>122833.26000000002</v>
          </cell>
          <cell r="Q349">
            <v>133999.92</v>
          </cell>
        </row>
        <row r="350">
          <cell r="D350" t="str">
            <v>Competitor Intelligence</v>
          </cell>
          <cell r="E350">
            <v>50000.04</v>
          </cell>
          <cell r="F350">
            <v>4166.67</v>
          </cell>
          <cell r="G350">
            <v>8333.34</v>
          </cell>
          <cell r="H350">
            <v>12500.01</v>
          </cell>
          <cell r="I350">
            <v>16666.68</v>
          </cell>
          <cell r="J350">
            <v>20833.35</v>
          </cell>
          <cell r="K350">
            <v>25000.019999999997</v>
          </cell>
          <cell r="L350">
            <v>29166.689999999995</v>
          </cell>
          <cell r="M350">
            <v>33333.35999999999</v>
          </cell>
          <cell r="N350">
            <v>37500.02999999999</v>
          </cell>
          <cell r="O350">
            <v>41666.69999999999</v>
          </cell>
          <cell r="P350">
            <v>45833.36999999999</v>
          </cell>
          <cell r="Q350">
            <v>50000.039999999986</v>
          </cell>
        </row>
        <row r="351">
          <cell r="D351" t="str">
            <v>Events</v>
          </cell>
          <cell r="E351">
            <v>94999.96</v>
          </cell>
          <cell r="F351">
            <v>10833.33</v>
          </cell>
          <cell r="G351">
            <v>16666.66</v>
          </cell>
          <cell r="H351">
            <v>27499.989999999998</v>
          </cell>
          <cell r="I351">
            <v>33333.32</v>
          </cell>
          <cell r="J351">
            <v>39166.65</v>
          </cell>
          <cell r="K351">
            <v>44999.98</v>
          </cell>
          <cell r="L351">
            <v>50833.310000000005</v>
          </cell>
          <cell r="M351">
            <v>56666.64000000001</v>
          </cell>
          <cell r="N351">
            <v>67499.97</v>
          </cell>
          <cell r="O351">
            <v>78333.3</v>
          </cell>
          <cell r="P351">
            <v>84166.63</v>
          </cell>
          <cell r="Q351">
            <v>94999.96</v>
          </cell>
        </row>
        <row r="352">
          <cell r="D352" t="str">
            <v>Campaign Collateral</v>
          </cell>
          <cell r="E352">
            <v>1506000</v>
          </cell>
          <cell r="F352">
            <v>125500</v>
          </cell>
          <cell r="G352">
            <v>251000</v>
          </cell>
          <cell r="H352">
            <v>376500</v>
          </cell>
          <cell r="I352">
            <v>502000</v>
          </cell>
          <cell r="J352">
            <v>627500</v>
          </cell>
          <cell r="K352">
            <v>753000</v>
          </cell>
          <cell r="L352">
            <v>878500</v>
          </cell>
          <cell r="M352">
            <v>1004000</v>
          </cell>
          <cell r="N352">
            <v>1129500</v>
          </cell>
          <cell r="O352">
            <v>1255000</v>
          </cell>
          <cell r="P352">
            <v>1380500</v>
          </cell>
          <cell r="Q352">
            <v>1506000</v>
          </cell>
        </row>
        <row r="353">
          <cell r="D353" t="str">
            <v>Market Research</v>
          </cell>
          <cell r="E353">
            <v>39999.96</v>
          </cell>
          <cell r="F353">
            <v>3333.33</v>
          </cell>
          <cell r="G353">
            <v>6666.66</v>
          </cell>
          <cell r="H353">
            <v>9999.99</v>
          </cell>
          <cell r="I353">
            <v>13333.32</v>
          </cell>
          <cell r="J353">
            <v>16666.65</v>
          </cell>
          <cell r="K353">
            <v>19999.980000000003</v>
          </cell>
          <cell r="L353">
            <v>23333.310000000005</v>
          </cell>
          <cell r="M353">
            <v>26666.640000000007</v>
          </cell>
          <cell r="N353">
            <v>29999.97000000001</v>
          </cell>
          <cell r="O353">
            <v>33333.30000000001</v>
          </cell>
          <cell r="P353">
            <v>36666.63000000001</v>
          </cell>
          <cell r="Q353">
            <v>39999.960000000014</v>
          </cell>
        </row>
        <row r="354">
          <cell r="D354" t="str">
            <v>Public Relations</v>
          </cell>
          <cell r="E354">
            <v>169999.92</v>
          </cell>
          <cell r="F354">
            <v>14166.66</v>
          </cell>
          <cell r="G354">
            <v>28333.32</v>
          </cell>
          <cell r="H354">
            <v>42499.979999999996</v>
          </cell>
          <cell r="I354">
            <v>56666.64</v>
          </cell>
          <cell r="J354">
            <v>70833.3</v>
          </cell>
          <cell r="K354">
            <v>84999.96</v>
          </cell>
          <cell r="L354">
            <v>99166.62000000001</v>
          </cell>
          <cell r="M354">
            <v>113333.28000000001</v>
          </cell>
          <cell r="N354">
            <v>127499.94000000002</v>
          </cell>
          <cell r="O354">
            <v>141666.6</v>
          </cell>
          <cell r="P354">
            <v>155833.26</v>
          </cell>
          <cell r="Q354">
            <v>169999.92</v>
          </cell>
        </row>
        <row r="355">
          <cell r="D355" t="str">
            <v>Publications</v>
          </cell>
          <cell r="E355">
            <v>643999.96</v>
          </cell>
          <cell r="F355">
            <v>45833.33</v>
          </cell>
          <cell r="G355">
            <v>137666.66</v>
          </cell>
          <cell r="H355">
            <v>234499.99</v>
          </cell>
          <cell r="I355">
            <v>322833.32</v>
          </cell>
          <cell r="J355">
            <v>406166.65</v>
          </cell>
          <cell r="K355">
            <v>431999.98000000004</v>
          </cell>
          <cell r="L355">
            <v>491333.31000000006</v>
          </cell>
          <cell r="M355">
            <v>545666.64</v>
          </cell>
          <cell r="N355">
            <v>571499.97</v>
          </cell>
          <cell r="O355">
            <v>597333.2999999999</v>
          </cell>
          <cell r="P355">
            <v>618166.6299999999</v>
          </cell>
          <cell r="Q355">
            <v>643999.9599999998</v>
          </cell>
        </row>
        <row r="356">
          <cell r="D356" t="str">
            <v>Database Marketing</v>
          </cell>
          <cell r="E356">
            <v>200000.04</v>
          </cell>
          <cell r="F356">
            <v>16666.67</v>
          </cell>
          <cell r="G356">
            <v>33333.34</v>
          </cell>
          <cell r="H356">
            <v>50000.009999999995</v>
          </cell>
          <cell r="I356">
            <v>66666.68</v>
          </cell>
          <cell r="J356">
            <v>83333.34999999999</v>
          </cell>
          <cell r="K356">
            <v>100000.01999999999</v>
          </cell>
          <cell r="L356">
            <v>116666.68999999999</v>
          </cell>
          <cell r="M356">
            <v>133333.36</v>
          </cell>
          <cell r="N356">
            <v>150000.02999999997</v>
          </cell>
          <cell r="O356">
            <v>166666.69999999995</v>
          </cell>
          <cell r="P356">
            <v>183333.36999999994</v>
          </cell>
          <cell r="Q356">
            <v>200000.03999999992</v>
          </cell>
        </row>
        <row r="357">
          <cell r="D357" t="str">
            <v>Creative Developmnt &amp; Concepts</v>
          </cell>
          <cell r="E357">
            <v>50000.04</v>
          </cell>
          <cell r="F357">
            <v>4166.67</v>
          </cell>
          <cell r="G357">
            <v>8333.34</v>
          </cell>
          <cell r="H357">
            <v>12500.01</v>
          </cell>
          <cell r="I357">
            <v>16666.68</v>
          </cell>
          <cell r="J357">
            <v>20833.35</v>
          </cell>
          <cell r="K357">
            <v>25000.019999999997</v>
          </cell>
          <cell r="L357">
            <v>29166.689999999995</v>
          </cell>
          <cell r="M357">
            <v>33333.35999999999</v>
          </cell>
          <cell r="N357">
            <v>37500.02999999999</v>
          </cell>
          <cell r="O357">
            <v>41666.69999999999</v>
          </cell>
          <cell r="P357">
            <v>45833.36999999999</v>
          </cell>
          <cell r="Q357">
            <v>50000.039999999986</v>
          </cell>
        </row>
        <row r="358">
          <cell r="D358" t="str">
            <v>Advertising / Media</v>
          </cell>
          <cell r="E358">
            <v>1864999.92</v>
          </cell>
          <cell r="F358">
            <v>155416.66</v>
          </cell>
          <cell r="G358">
            <v>310833.32</v>
          </cell>
          <cell r="H358">
            <v>466249.98</v>
          </cell>
          <cell r="I358">
            <v>621666.64</v>
          </cell>
          <cell r="J358">
            <v>777083.3</v>
          </cell>
          <cell r="K358">
            <v>932499.9600000001</v>
          </cell>
          <cell r="L358">
            <v>1087916.62</v>
          </cell>
          <cell r="M358">
            <v>1243333.28</v>
          </cell>
          <cell r="N358">
            <v>1398749.94</v>
          </cell>
          <cell r="O358">
            <v>1554166.5999999999</v>
          </cell>
          <cell r="P358">
            <v>1709583.2599999998</v>
          </cell>
          <cell r="Q358">
            <v>1864999.9199999997</v>
          </cell>
        </row>
        <row r="359">
          <cell r="D359" t="str">
            <v>Retention</v>
          </cell>
          <cell r="E359">
            <v>99999.96</v>
          </cell>
          <cell r="F359">
            <v>8333.33</v>
          </cell>
          <cell r="G359">
            <v>16666.66</v>
          </cell>
          <cell r="H359">
            <v>24999.989999999998</v>
          </cell>
          <cell r="I359">
            <v>33333.32</v>
          </cell>
          <cell r="J359">
            <v>41666.65</v>
          </cell>
          <cell r="K359">
            <v>49999.98</v>
          </cell>
          <cell r="L359">
            <v>58333.310000000005</v>
          </cell>
          <cell r="M359">
            <v>66666.64</v>
          </cell>
          <cell r="N359">
            <v>74999.97</v>
          </cell>
          <cell r="O359">
            <v>83333.3</v>
          </cell>
          <cell r="P359">
            <v>91666.63</v>
          </cell>
          <cell r="Q359">
            <v>99999.96</v>
          </cell>
        </row>
        <row r="360">
          <cell r="B360">
            <v>16</v>
          </cell>
          <cell r="D360" t="str">
            <v>Promotional</v>
          </cell>
          <cell r="E360">
            <v>7689565.56</v>
          </cell>
          <cell r="F360">
            <v>1384296.3</v>
          </cell>
          <cell r="G360">
            <v>1954159.26</v>
          </cell>
          <cell r="H360">
            <v>2516055.56</v>
          </cell>
          <cell r="I360">
            <v>3480368.52</v>
          </cell>
          <cell r="J360">
            <v>4109264.8200000003</v>
          </cell>
          <cell r="K360">
            <v>4580347.78</v>
          </cell>
          <cell r="L360">
            <v>5116464.08</v>
          </cell>
          <cell r="M360">
            <v>5713947.04</v>
          </cell>
          <cell r="N360">
            <v>6182443.34</v>
          </cell>
          <cell r="O360">
            <v>6649106.3</v>
          </cell>
          <cell r="P360">
            <v>7111502.6</v>
          </cell>
          <cell r="Q360">
            <v>7689565.56</v>
          </cell>
        </row>
        <row r="362">
          <cell r="D362" t="str">
            <v>Business Overheads</v>
          </cell>
        </row>
        <row r="363">
          <cell r="D363" t="str">
            <v>Office Expenses STATIONERY</v>
          </cell>
          <cell r="E363">
            <v>150463.32</v>
          </cell>
          <cell r="F363">
            <v>12538.61</v>
          </cell>
          <cell r="G363">
            <v>25077.22</v>
          </cell>
          <cell r="H363">
            <v>37615.83</v>
          </cell>
          <cell r="I363">
            <v>50154.44</v>
          </cell>
          <cell r="J363">
            <v>62693.05</v>
          </cell>
          <cell r="K363">
            <v>75231.66</v>
          </cell>
          <cell r="L363">
            <v>87770.27</v>
          </cell>
          <cell r="M363">
            <v>100308.88</v>
          </cell>
          <cell r="N363">
            <v>112847.49</v>
          </cell>
          <cell r="O363">
            <v>125386.1</v>
          </cell>
          <cell r="P363">
            <v>137924.71000000002</v>
          </cell>
          <cell r="Q363">
            <v>150463.32</v>
          </cell>
        </row>
        <row r="364">
          <cell r="D364" t="str">
            <v>Office Expenses - PRINTING</v>
          </cell>
          <cell r="E364">
            <v>83678.04</v>
          </cell>
          <cell r="F364">
            <v>6400</v>
          </cell>
          <cell r="G364">
            <v>15239.02</v>
          </cell>
          <cell r="H364">
            <v>21639.02</v>
          </cell>
          <cell r="I364">
            <v>28039.02</v>
          </cell>
          <cell r="J364">
            <v>35439.020000000004</v>
          </cell>
          <cell r="K364">
            <v>41839.020000000004</v>
          </cell>
          <cell r="L364">
            <v>48239.020000000004</v>
          </cell>
          <cell r="M364">
            <v>57078.04000000001</v>
          </cell>
          <cell r="N364">
            <v>63478.04000000001</v>
          </cell>
          <cell r="O364">
            <v>69878.04000000001</v>
          </cell>
          <cell r="P364">
            <v>77278.04000000001</v>
          </cell>
          <cell r="Q364">
            <v>83678.04000000001</v>
          </cell>
        </row>
        <row r="365">
          <cell r="D365" t="str">
            <v>Office Expenses - PHOTOCOPYING</v>
          </cell>
          <cell r="E365">
            <v>173795.16</v>
          </cell>
          <cell r="F365">
            <v>14482.93</v>
          </cell>
          <cell r="G365">
            <v>28965.86</v>
          </cell>
          <cell r="H365">
            <v>43448.79</v>
          </cell>
          <cell r="I365">
            <v>57931.72</v>
          </cell>
          <cell r="J365">
            <v>72414.65</v>
          </cell>
          <cell r="K365">
            <v>86897.57999999999</v>
          </cell>
          <cell r="L365">
            <v>101380.50999999998</v>
          </cell>
          <cell r="M365">
            <v>115863.43999999997</v>
          </cell>
          <cell r="N365">
            <v>130346.36999999997</v>
          </cell>
          <cell r="O365">
            <v>144829.29999999996</v>
          </cell>
          <cell r="P365">
            <v>159312.22999999995</v>
          </cell>
          <cell r="Q365">
            <v>173795.15999999995</v>
          </cell>
        </row>
        <row r="366">
          <cell r="D366" t="str">
            <v>Office Expenses - CONSUMABLES</v>
          </cell>
          <cell r="E366">
            <v>93395.36</v>
          </cell>
          <cell r="F366">
            <v>7783.13</v>
          </cell>
          <cell r="G366">
            <v>15566.060000000001</v>
          </cell>
          <cell r="H366">
            <v>23348.99</v>
          </cell>
          <cell r="I366">
            <v>31131.920000000002</v>
          </cell>
          <cell r="J366">
            <v>38914.850000000006</v>
          </cell>
          <cell r="K366">
            <v>46697.780000000006</v>
          </cell>
          <cell r="L366">
            <v>54480.71000000001</v>
          </cell>
          <cell r="M366">
            <v>62263.64000000001</v>
          </cell>
          <cell r="N366">
            <v>70046.57</v>
          </cell>
          <cell r="O366">
            <v>77829.5</v>
          </cell>
          <cell r="P366">
            <v>85612.43</v>
          </cell>
          <cell r="Q366">
            <v>93395.35999999999</v>
          </cell>
        </row>
        <row r="367">
          <cell r="D367" t="str">
            <v>Postage &amp; Couriers</v>
          </cell>
          <cell r="E367">
            <v>1112982</v>
          </cell>
          <cell r="F367">
            <v>92748.5</v>
          </cell>
          <cell r="G367">
            <v>185497</v>
          </cell>
          <cell r="H367">
            <v>278245.5</v>
          </cell>
          <cell r="I367">
            <v>370994</v>
          </cell>
          <cell r="J367">
            <v>463742.5</v>
          </cell>
          <cell r="K367">
            <v>556491</v>
          </cell>
          <cell r="L367">
            <v>649239.5</v>
          </cell>
          <cell r="M367">
            <v>741988</v>
          </cell>
          <cell r="N367">
            <v>834736.5</v>
          </cell>
          <cell r="O367">
            <v>927485</v>
          </cell>
          <cell r="P367">
            <v>1020233.5</v>
          </cell>
          <cell r="Q367">
            <v>1112982</v>
          </cell>
        </row>
        <row r="368">
          <cell r="D368" t="str">
            <v>Staff Business Expenses</v>
          </cell>
          <cell r="E368">
            <v>216504.62</v>
          </cell>
          <cell r="F368">
            <v>18383.92</v>
          </cell>
          <cell r="G368">
            <v>36667.619999999995</v>
          </cell>
          <cell r="H368">
            <v>54851.31999999999</v>
          </cell>
          <cell r="I368">
            <v>74035.01999999999</v>
          </cell>
          <cell r="J368">
            <v>91218.71999999999</v>
          </cell>
          <cell r="K368">
            <v>109402.41999999998</v>
          </cell>
          <cell r="L368">
            <v>127586.11999999998</v>
          </cell>
          <cell r="M368">
            <v>145769.81999999998</v>
          </cell>
          <cell r="N368">
            <v>163953.52</v>
          </cell>
          <cell r="O368">
            <v>181137.22</v>
          </cell>
          <cell r="P368">
            <v>198320.92</v>
          </cell>
          <cell r="Q368">
            <v>216504.62000000002</v>
          </cell>
        </row>
        <row r="369">
          <cell r="D369" t="str">
            <v>Entertainment Expenses</v>
          </cell>
          <cell r="E369">
            <v>142790.12</v>
          </cell>
          <cell r="F369">
            <v>2507.51</v>
          </cell>
          <cell r="G369">
            <v>5015.02</v>
          </cell>
          <cell r="H369">
            <v>7522.530000000001</v>
          </cell>
          <cell r="I369">
            <v>10930.04</v>
          </cell>
          <cell r="J369">
            <v>13437.550000000001</v>
          </cell>
          <cell r="K369">
            <v>125945.06</v>
          </cell>
          <cell r="L369">
            <v>128452.56999999999</v>
          </cell>
          <cell r="M369">
            <v>131860.08</v>
          </cell>
          <cell r="N369">
            <v>134367.59</v>
          </cell>
          <cell r="O369">
            <v>136875.1</v>
          </cell>
          <cell r="P369">
            <v>139382.61000000002</v>
          </cell>
          <cell r="Q369">
            <v>142790.12000000002</v>
          </cell>
        </row>
        <row r="370">
          <cell r="D370" t="str">
            <v>Bus Exp - Kitchen Supplies</v>
          </cell>
          <cell r="E370">
            <v>19800</v>
          </cell>
          <cell r="F370">
            <v>1650</v>
          </cell>
          <cell r="G370">
            <v>3300</v>
          </cell>
          <cell r="H370">
            <v>4950</v>
          </cell>
          <cell r="I370">
            <v>6600</v>
          </cell>
          <cell r="J370">
            <v>8250</v>
          </cell>
          <cell r="K370">
            <v>9900</v>
          </cell>
          <cell r="L370">
            <v>11550</v>
          </cell>
          <cell r="M370">
            <v>13200</v>
          </cell>
          <cell r="N370">
            <v>14850</v>
          </cell>
          <cell r="O370">
            <v>16500</v>
          </cell>
          <cell r="P370">
            <v>18150</v>
          </cell>
          <cell r="Q370">
            <v>19800</v>
          </cell>
        </row>
        <row r="371">
          <cell r="D371" t="str">
            <v>Bus Exp-Entertainment Supplies</v>
          </cell>
          <cell r="E371">
            <v>5199.96</v>
          </cell>
          <cell r="F371">
            <v>433.33</v>
          </cell>
          <cell r="G371">
            <v>866.66</v>
          </cell>
          <cell r="H371">
            <v>1299.99</v>
          </cell>
          <cell r="I371">
            <v>1733.32</v>
          </cell>
          <cell r="J371">
            <v>2166.65</v>
          </cell>
          <cell r="K371">
            <v>2599.98</v>
          </cell>
          <cell r="L371">
            <v>3033.31</v>
          </cell>
          <cell r="M371">
            <v>3466.64</v>
          </cell>
          <cell r="N371">
            <v>3899.97</v>
          </cell>
          <cell r="O371">
            <v>4333.3</v>
          </cell>
          <cell r="P371">
            <v>4766.63</v>
          </cell>
          <cell r="Q371">
            <v>5199.96</v>
          </cell>
        </row>
        <row r="372">
          <cell r="D372" t="str">
            <v>Facility Hire</v>
          </cell>
          <cell r="E372">
            <v>66000</v>
          </cell>
          <cell r="F372">
            <v>5500</v>
          </cell>
          <cell r="G372">
            <v>11000</v>
          </cell>
          <cell r="H372">
            <v>16500</v>
          </cell>
          <cell r="I372">
            <v>22000</v>
          </cell>
          <cell r="J372">
            <v>27500</v>
          </cell>
          <cell r="K372">
            <v>33000</v>
          </cell>
          <cell r="L372">
            <v>38500</v>
          </cell>
          <cell r="M372">
            <v>44000</v>
          </cell>
          <cell r="N372">
            <v>49500</v>
          </cell>
          <cell r="O372">
            <v>55000</v>
          </cell>
          <cell r="P372">
            <v>60500</v>
          </cell>
          <cell r="Q372">
            <v>66000</v>
          </cell>
        </row>
        <row r="373">
          <cell r="D373" t="str">
            <v>Overseas Travel &amp; Accommodatio</v>
          </cell>
          <cell r="E373">
            <v>463374.5</v>
          </cell>
          <cell r="F373">
            <v>44264.95</v>
          </cell>
          <cell r="G373">
            <v>79468.92</v>
          </cell>
          <cell r="H373">
            <v>114233.87</v>
          </cell>
          <cell r="I373">
            <v>164498.82</v>
          </cell>
          <cell r="J373">
            <v>212202.79</v>
          </cell>
          <cell r="K373">
            <v>244906.76</v>
          </cell>
          <cell r="L373">
            <v>280171.71</v>
          </cell>
          <cell r="M373">
            <v>319375.68000000005</v>
          </cell>
          <cell r="N373">
            <v>360140.63000000006</v>
          </cell>
          <cell r="O373">
            <v>400405.5800000001</v>
          </cell>
          <cell r="P373">
            <v>433109.55000000005</v>
          </cell>
          <cell r="Q373">
            <v>463374.50000000006</v>
          </cell>
        </row>
        <row r="374">
          <cell r="D374" t="str">
            <v>Airfares</v>
          </cell>
          <cell r="E374">
            <v>826438.36</v>
          </cell>
          <cell r="F374">
            <v>68186.53</v>
          </cell>
          <cell r="G374">
            <v>139873.06</v>
          </cell>
          <cell r="H374">
            <v>210759.59</v>
          </cell>
          <cell r="I374">
            <v>279946.12</v>
          </cell>
          <cell r="J374">
            <v>349832.65</v>
          </cell>
          <cell r="K374">
            <v>417719.18000000005</v>
          </cell>
          <cell r="L374">
            <v>484705.7100000001</v>
          </cell>
          <cell r="M374">
            <v>552592.2400000001</v>
          </cell>
          <cell r="N374">
            <v>620478.7700000001</v>
          </cell>
          <cell r="O374">
            <v>688865.3000000002</v>
          </cell>
          <cell r="P374">
            <v>758551.8300000002</v>
          </cell>
          <cell r="Q374">
            <v>826438.3600000002</v>
          </cell>
        </row>
        <row r="375">
          <cell r="D375" t="str">
            <v>Travel/Accom</v>
          </cell>
          <cell r="E375">
            <v>801801</v>
          </cell>
          <cell r="F375">
            <v>67805.19</v>
          </cell>
          <cell r="G375">
            <v>135179.38</v>
          </cell>
          <cell r="H375">
            <v>204033.57</v>
          </cell>
          <cell r="I375">
            <v>271207.76</v>
          </cell>
          <cell r="J375">
            <v>339932.01</v>
          </cell>
          <cell r="K375">
            <v>408526.26</v>
          </cell>
          <cell r="L375">
            <v>476688.51</v>
          </cell>
          <cell r="M375">
            <v>546412.76</v>
          </cell>
          <cell r="N375">
            <v>610309.8200000001</v>
          </cell>
          <cell r="O375">
            <v>674376.8800000001</v>
          </cell>
          <cell r="P375">
            <v>738273.9400000002</v>
          </cell>
          <cell r="Q375">
            <v>801801.0000000002</v>
          </cell>
        </row>
        <row r="376">
          <cell r="D376" t="str">
            <v>Directors’ Fees</v>
          </cell>
          <cell r="E376">
            <v>315560.88</v>
          </cell>
          <cell r="F376">
            <v>27821.13</v>
          </cell>
          <cell r="G376">
            <v>52593.479999999996</v>
          </cell>
          <cell r="H376">
            <v>80414.61</v>
          </cell>
          <cell r="I376">
            <v>105186.95999999999</v>
          </cell>
          <cell r="J376">
            <v>133008.09</v>
          </cell>
          <cell r="K376">
            <v>157780.44</v>
          </cell>
          <cell r="L376">
            <v>185601.57</v>
          </cell>
          <cell r="M376">
            <v>210373.92</v>
          </cell>
          <cell r="N376">
            <v>238195.05000000002</v>
          </cell>
          <cell r="O376">
            <v>262967.4</v>
          </cell>
          <cell r="P376">
            <v>290788.53</v>
          </cell>
          <cell r="Q376">
            <v>315560.88</v>
          </cell>
        </row>
        <row r="377">
          <cell r="D377" t="str">
            <v>Directors' Expenses</v>
          </cell>
          <cell r="E377">
            <v>120000</v>
          </cell>
          <cell r="F377">
            <v>10000</v>
          </cell>
          <cell r="G377">
            <v>20000</v>
          </cell>
          <cell r="H377">
            <v>30000</v>
          </cell>
          <cell r="I377">
            <v>40000</v>
          </cell>
          <cell r="J377">
            <v>50000</v>
          </cell>
          <cell r="K377">
            <v>60000</v>
          </cell>
          <cell r="L377">
            <v>70000</v>
          </cell>
          <cell r="M377">
            <v>80000</v>
          </cell>
          <cell r="N377">
            <v>90000</v>
          </cell>
          <cell r="O377">
            <v>100000</v>
          </cell>
          <cell r="P377">
            <v>110000</v>
          </cell>
          <cell r="Q377">
            <v>120000</v>
          </cell>
        </row>
        <row r="378">
          <cell r="D378" t="str">
            <v>Grants and Subsidies</v>
          </cell>
          <cell r="E378">
            <v>12000</v>
          </cell>
          <cell r="F378">
            <v>0</v>
          </cell>
          <cell r="G378">
            <v>0</v>
          </cell>
          <cell r="H378">
            <v>0</v>
          </cell>
          <cell r="I378">
            <v>0</v>
          </cell>
          <cell r="J378">
            <v>0</v>
          </cell>
          <cell r="K378">
            <v>2000</v>
          </cell>
          <cell r="L378">
            <v>6000</v>
          </cell>
          <cell r="M378">
            <v>6000</v>
          </cell>
          <cell r="N378">
            <v>6000</v>
          </cell>
          <cell r="O378">
            <v>12000</v>
          </cell>
          <cell r="P378">
            <v>12000</v>
          </cell>
          <cell r="Q378">
            <v>12000</v>
          </cell>
        </row>
        <row r="379">
          <cell r="D379" t="str">
            <v>Membership Fees -  Company</v>
          </cell>
          <cell r="E379">
            <v>82625.16</v>
          </cell>
          <cell r="F379">
            <v>13277.18</v>
          </cell>
          <cell r="G379">
            <v>20763.36</v>
          </cell>
          <cell r="H379">
            <v>22649.54</v>
          </cell>
          <cell r="I379">
            <v>34535.72</v>
          </cell>
          <cell r="J379">
            <v>42421.9</v>
          </cell>
          <cell r="K379">
            <v>44308.08</v>
          </cell>
          <cell r="L379">
            <v>56194.26</v>
          </cell>
          <cell r="M379">
            <v>58080.44</v>
          </cell>
          <cell r="N379">
            <v>59966.62</v>
          </cell>
          <cell r="O379">
            <v>73852.8</v>
          </cell>
          <cell r="P379">
            <v>80738.98000000001</v>
          </cell>
          <cell r="Q379">
            <v>82625.16</v>
          </cell>
        </row>
        <row r="380">
          <cell r="B380">
            <v>17</v>
          </cell>
          <cell r="D380" t="str">
            <v>Business Overheads</v>
          </cell>
          <cell r="E380">
            <v>4686408.48</v>
          </cell>
          <cell r="F380">
            <v>393782.91</v>
          </cell>
          <cell r="G380">
            <v>775072.6599999999</v>
          </cell>
          <cell r="H380">
            <v>1151513.15</v>
          </cell>
          <cell r="I380">
            <v>1548924.8599999999</v>
          </cell>
          <cell r="J380">
            <v>1943174.43</v>
          </cell>
          <cell r="K380">
            <v>2423245.2199999997</v>
          </cell>
          <cell r="L380">
            <v>2809593.7699999996</v>
          </cell>
          <cell r="M380">
            <v>3188633.5799999996</v>
          </cell>
          <cell r="N380">
            <v>3563116.9399999995</v>
          </cell>
          <cell r="O380">
            <v>3951721.5199999996</v>
          </cell>
          <cell r="P380">
            <v>4324943.899999999</v>
          </cell>
          <cell r="Q380">
            <v>4686408.4799999995</v>
          </cell>
        </row>
        <row r="382">
          <cell r="D382" t="str">
            <v>Insurance, Regulatory &amp; Statutory Charges</v>
          </cell>
        </row>
        <row r="383">
          <cell r="D383" t="str">
            <v>NZEM Costs (Service Provider)</v>
          </cell>
          <cell r="E383">
            <v>7500487.49</v>
          </cell>
          <cell r="F383">
            <v>478611.85</v>
          </cell>
          <cell r="G383">
            <v>952800.33</v>
          </cell>
          <cell r="H383">
            <v>1402072.04</v>
          </cell>
          <cell r="I383">
            <v>1835699.97</v>
          </cell>
          <cell r="J383">
            <v>2260036.14</v>
          </cell>
          <cell r="K383">
            <v>2678599</v>
          </cell>
          <cell r="L383">
            <v>3467270.08</v>
          </cell>
          <cell r="M383">
            <v>4257541</v>
          </cell>
          <cell r="N383">
            <v>5053743.58</v>
          </cell>
          <cell r="O383">
            <v>5847582.82</v>
          </cell>
          <cell r="P383">
            <v>6670208.54</v>
          </cell>
          <cell r="Q383">
            <v>7500487.49</v>
          </cell>
        </row>
        <row r="384">
          <cell r="D384" t="str">
            <v>MARIA Costs</v>
          </cell>
          <cell r="E384">
            <v>960000</v>
          </cell>
          <cell r="F384">
            <v>80000</v>
          </cell>
          <cell r="G384">
            <v>160000</v>
          </cell>
          <cell r="H384">
            <v>240000</v>
          </cell>
          <cell r="I384">
            <v>320000</v>
          </cell>
          <cell r="J384">
            <v>400000</v>
          </cell>
          <cell r="K384">
            <v>480000</v>
          </cell>
          <cell r="L384">
            <v>560000</v>
          </cell>
          <cell r="M384">
            <v>640000</v>
          </cell>
          <cell r="N384">
            <v>720000</v>
          </cell>
          <cell r="O384">
            <v>800000</v>
          </cell>
          <cell r="P384">
            <v>880000</v>
          </cell>
          <cell r="Q384">
            <v>960000</v>
          </cell>
        </row>
        <row r="385">
          <cell r="D385" t="str">
            <v>Insurance</v>
          </cell>
          <cell r="E385">
            <v>7925804.920000002</v>
          </cell>
          <cell r="F385">
            <v>660484.15</v>
          </cell>
          <cell r="G385">
            <v>1320968.3</v>
          </cell>
          <cell r="H385">
            <v>1981452.4500000002</v>
          </cell>
          <cell r="I385">
            <v>2641936.6</v>
          </cell>
          <cell r="J385">
            <v>3302420.75</v>
          </cell>
          <cell r="K385">
            <v>3962904.9</v>
          </cell>
          <cell r="L385">
            <v>4623389.05</v>
          </cell>
          <cell r="M385">
            <v>5283873.2</v>
          </cell>
          <cell r="N385">
            <v>5944357.350000001</v>
          </cell>
          <cell r="O385">
            <v>6604841.500000001</v>
          </cell>
          <cell r="P385">
            <v>7265325.650000001</v>
          </cell>
          <cell r="Q385">
            <v>7925804.920000002</v>
          </cell>
        </row>
        <row r="386">
          <cell r="D386" t="str">
            <v>Stat and Regulatory Charges</v>
          </cell>
          <cell r="E386">
            <v>1277852.96</v>
          </cell>
          <cell r="F386">
            <v>127113.84</v>
          </cell>
          <cell r="G386">
            <v>224674.9</v>
          </cell>
          <cell r="H386">
            <v>318252.15</v>
          </cell>
          <cell r="I386">
            <v>418288.48000000004</v>
          </cell>
          <cell r="J386">
            <v>529096.56</v>
          </cell>
          <cell r="K386">
            <v>638119.0800000001</v>
          </cell>
          <cell r="L386">
            <v>742587.1000000001</v>
          </cell>
          <cell r="M386">
            <v>846437.3800000001</v>
          </cell>
          <cell r="N386">
            <v>957986.0200000001</v>
          </cell>
          <cell r="O386">
            <v>1068388.05</v>
          </cell>
          <cell r="P386">
            <v>1174533.32</v>
          </cell>
          <cell r="Q386">
            <v>1277852.96</v>
          </cell>
        </row>
        <row r="387">
          <cell r="B387">
            <v>18</v>
          </cell>
          <cell r="D387" t="str">
            <v>Insurance, Reg &amp; Stat Charges</v>
          </cell>
          <cell r="E387">
            <v>17664145.37</v>
          </cell>
          <cell r="F387">
            <v>1346209.84</v>
          </cell>
          <cell r="G387">
            <v>2658443.5300000003</v>
          </cell>
          <cell r="H387">
            <v>3941776.6400000006</v>
          </cell>
          <cell r="I387">
            <v>5215925.050000001</v>
          </cell>
          <cell r="J387">
            <v>6491553.450000001</v>
          </cell>
          <cell r="K387">
            <v>7759622.980000001</v>
          </cell>
          <cell r="L387">
            <v>9393246.23</v>
          </cell>
          <cell r="M387">
            <v>11027851.58</v>
          </cell>
          <cell r="N387">
            <v>12676086.95</v>
          </cell>
          <cell r="O387">
            <v>14320812.37</v>
          </cell>
          <cell r="P387">
            <v>15990067.51</v>
          </cell>
          <cell r="Q387">
            <v>17664145.37</v>
          </cell>
        </row>
        <row r="389">
          <cell r="C389" t="str">
            <v>TOTAL ALL EXPENSES</v>
          </cell>
          <cell r="E389">
            <v>129950692.09999995</v>
          </cell>
          <cell r="F389">
            <v>11906183.190000001</v>
          </cell>
          <cell r="G389">
            <v>22843756.450000003</v>
          </cell>
          <cell r="H389">
            <v>33631031.99</v>
          </cell>
          <cell r="I389">
            <v>45825352.99</v>
          </cell>
          <cell r="J389">
            <v>56244935.31999999</v>
          </cell>
          <cell r="K389">
            <v>66093401.11999999</v>
          </cell>
          <cell r="L389">
            <v>76843535.76999998</v>
          </cell>
          <cell r="M389">
            <v>87506664.83999997</v>
          </cell>
          <cell r="N389">
            <v>97570751.81999998</v>
          </cell>
          <cell r="O389">
            <v>108056267.78999998</v>
          </cell>
          <cell r="P389">
            <v>118253848.41999997</v>
          </cell>
          <cell r="Q389">
            <v>128750692.09999996</v>
          </cell>
        </row>
        <row r="391">
          <cell r="C391" t="str">
            <v>EBITDA</v>
          </cell>
          <cell r="E391">
            <v>349289150.63</v>
          </cell>
          <cell r="F391">
            <v>28246391.140000004</v>
          </cell>
          <cell r="G391">
            <v>58501401.95999999</v>
          </cell>
          <cell r="H391">
            <v>85629646.18</v>
          </cell>
          <cell r="I391">
            <v>113522686.51000002</v>
          </cell>
          <cell r="J391">
            <v>144080804.12000003</v>
          </cell>
          <cell r="K391">
            <v>174509468.20000005</v>
          </cell>
          <cell r="L391">
            <v>207837468.56000003</v>
          </cell>
          <cell r="M391">
            <v>239359317.60000005</v>
          </cell>
          <cell r="N391">
            <v>273997222.71000004</v>
          </cell>
          <cell r="O391">
            <v>300569464.55</v>
          </cell>
          <cell r="P391">
            <v>325140395</v>
          </cell>
          <cell r="Q391">
            <v>349289150.63</v>
          </cell>
        </row>
        <row r="393">
          <cell r="D393" t="str">
            <v>Finance</v>
          </cell>
        </row>
        <row r="394">
          <cell r="D394" t="str">
            <v>Bank Fees</v>
          </cell>
          <cell r="E394">
            <v>3658.56</v>
          </cell>
          <cell r="F394">
            <v>304.88</v>
          </cell>
          <cell r="G394">
            <v>609.76</v>
          </cell>
          <cell r="H394">
            <v>914.64</v>
          </cell>
          <cell r="I394">
            <v>1219.52</v>
          </cell>
          <cell r="J394">
            <v>1524.4</v>
          </cell>
          <cell r="K394">
            <v>1829.2800000000002</v>
          </cell>
          <cell r="L394">
            <v>2134.1600000000003</v>
          </cell>
          <cell r="M394">
            <v>2439.0400000000004</v>
          </cell>
          <cell r="N394">
            <v>2743.9200000000005</v>
          </cell>
          <cell r="O394">
            <v>3048.8000000000006</v>
          </cell>
          <cell r="P394">
            <v>3353.6800000000007</v>
          </cell>
          <cell r="Q394">
            <v>3658.560000000001</v>
          </cell>
        </row>
        <row r="395">
          <cell r="D395" t="str">
            <v>Loan Interest Expense</v>
          </cell>
          <cell r="E395">
            <v>64558688.40999999</v>
          </cell>
          <cell r="F395">
            <v>4737487.42</v>
          </cell>
          <cell r="G395">
            <v>9357731.129999999</v>
          </cell>
          <cell r="H395">
            <v>14122607.959999999</v>
          </cell>
          <cell r="I395">
            <v>18901180</v>
          </cell>
          <cell r="J395">
            <v>23534677.13</v>
          </cell>
          <cell r="K395">
            <v>29374486.58</v>
          </cell>
          <cell r="L395">
            <v>35223320</v>
          </cell>
          <cell r="M395">
            <v>41161641.87</v>
          </cell>
          <cell r="N395">
            <v>47101670.089999996</v>
          </cell>
          <cell r="O395">
            <v>52860165.13999999</v>
          </cell>
          <cell r="P395">
            <v>58800193.35999999</v>
          </cell>
          <cell r="Q395">
            <v>64558688.40999999</v>
          </cell>
        </row>
        <row r="396">
          <cell r="D396" t="str">
            <v>Bond Revaluation Amort.</v>
          </cell>
          <cell r="E396">
            <v>-229000</v>
          </cell>
          <cell r="F396">
            <v>-19000</v>
          </cell>
          <cell r="G396">
            <v>-38000</v>
          </cell>
          <cell r="H396">
            <v>-57000</v>
          </cell>
          <cell r="I396">
            <v>-76000</v>
          </cell>
          <cell r="J396">
            <v>-95000</v>
          </cell>
          <cell r="K396">
            <v>-114000</v>
          </cell>
          <cell r="L396">
            <v>-133000</v>
          </cell>
          <cell r="M396">
            <v>-152000</v>
          </cell>
          <cell r="N396">
            <v>-171000</v>
          </cell>
          <cell r="O396">
            <v>-190000</v>
          </cell>
          <cell r="P396">
            <v>-209000</v>
          </cell>
          <cell r="Q396">
            <v>-229000</v>
          </cell>
        </row>
        <row r="397">
          <cell r="D397" t="str">
            <v>Interest Received</v>
          </cell>
          <cell r="E397">
            <v>-399137.36</v>
          </cell>
          <cell r="F397">
            <v>-17979.56</v>
          </cell>
          <cell r="G397">
            <v>-36180.82</v>
          </cell>
          <cell r="H397">
            <v>-56564.06</v>
          </cell>
          <cell r="I397">
            <v>-80938.23</v>
          </cell>
          <cell r="J397">
            <v>-110243.68</v>
          </cell>
          <cell r="K397">
            <v>-145353.19999999998</v>
          </cell>
          <cell r="L397">
            <v>-185472.55</v>
          </cell>
          <cell r="M397">
            <v>-227763.62</v>
          </cell>
          <cell r="N397">
            <v>-271953.79</v>
          </cell>
          <cell r="O397">
            <v>-317853.24</v>
          </cell>
          <cell r="P397">
            <v>-363869.57</v>
          </cell>
          <cell r="Q397">
            <v>-399137.36</v>
          </cell>
        </row>
        <row r="398">
          <cell r="D398" t="str">
            <v>Interest Capitalised</v>
          </cell>
          <cell r="E398">
            <v>-1106176.47</v>
          </cell>
          <cell r="F398">
            <v>-43593.6</v>
          </cell>
          <cell r="G398">
            <v>-99095.81</v>
          </cell>
          <cell r="H398">
            <v>-165170.89</v>
          </cell>
          <cell r="I398">
            <v>-241395.87</v>
          </cell>
          <cell r="J398">
            <v>-323294.64</v>
          </cell>
          <cell r="K398">
            <v>-412754.09</v>
          </cell>
          <cell r="L398">
            <v>-509926.27</v>
          </cell>
          <cell r="M398">
            <v>-608682.97</v>
          </cell>
          <cell r="N398">
            <v>-724489.44</v>
          </cell>
          <cell r="O398">
            <v>-843304.76</v>
          </cell>
          <cell r="P398">
            <v>-973532.95</v>
          </cell>
          <cell r="Q398">
            <v>-1106176.47</v>
          </cell>
        </row>
        <row r="399">
          <cell r="B399">
            <v>19</v>
          </cell>
          <cell r="D399" t="str">
            <v>Finance Costs</v>
          </cell>
          <cell r="E399">
            <v>62828033.139999986</v>
          </cell>
          <cell r="F399">
            <v>4657219.14</v>
          </cell>
          <cell r="G399">
            <v>9185064.26</v>
          </cell>
          <cell r="H399">
            <v>13844787.649999999</v>
          </cell>
          <cell r="I399">
            <v>18504065.419999998</v>
          </cell>
          <cell r="J399">
            <v>23007663.209999997</v>
          </cell>
          <cell r="K399">
            <v>28704208.569999997</v>
          </cell>
          <cell r="L399">
            <v>34397055.339999996</v>
          </cell>
          <cell r="M399">
            <v>40175634.31999999</v>
          </cell>
          <cell r="N399">
            <v>45936970.779999994</v>
          </cell>
          <cell r="O399">
            <v>51512055.93999999</v>
          </cell>
          <cell r="P399">
            <v>57257144.51999999</v>
          </cell>
          <cell r="Q399">
            <v>62828033.139999986</v>
          </cell>
        </row>
        <row r="401">
          <cell r="D401" t="str">
            <v>Depreciation / AM Costs</v>
          </cell>
        </row>
        <row r="402">
          <cell r="B402">
            <v>20</v>
          </cell>
          <cell r="D402" t="str">
            <v>Goodwill Amortisation</v>
          </cell>
          <cell r="E402">
            <v>7598928</v>
          </cell>
          <cell r="F402">
            <v>633244</v>
          </cell>
          <cell r="G402">
            <v>1266488</v>
          </cell>
          <cell r="H402">
            <v>1899732</v>
          </cell>
          <cell r="I402">
            <v>2532976</v>
          </cell>
          <cell r="J402">
            <v>3166220</v>
          </cell>
          <cell r="K402">
            <v>3799464</v>
          </cell>
          <cell r="L402">
            <v>4432708</v>
          </cell>
          <cell r="M402">
            <v>5065952</v>
          </cell>
          <cell r="N402">
            <v>5699196</v>
          </cell>
          <cell r="O402">
            <v>6332440</v>
          </cell>
          <cell r="P402">
            <v>6965684</v>
          </cell>
          <cell r="Q402">
            <v>7598928</v>
          </cell>
        </row>
        <row r="403">
          <cell r="B403">
            <v>21</v>
          </cell>
          <cell r="D403" t="str">
            <v>Depreciation</v>
          </cell>
          <cell r="E403">
            <v>63070422.08</v>
          </cell>
          <cell r="F403">
            <v>5201585.76</v>
          </cell>
          <cell r="G403">
            <v>10406045.04</v>
          </cell>
          <cell r="H403">
            <v>15612369.809999999</v>
          </cell>
          <cell r="I403">
            <v>20820631.04</v>
          </cell>
          <cell r="J403">
            <v>26030587.919999998</v>
          </cell>
          <cell r="K403">
            <v>31243238.369999997</v>
          </cell>
          <cell r="L403">
            <v>36457578.949999996</v>
          </cell>
          <cell r="M403">
            <v>41678020.05</v>
          </cell>
          <cell r="N403">
            <v>46900250.699999996</v>
          </cell>
          <cell r="O403">
            <v>52138786.199999996</v>
          </cell>
          <cell r="P403">
            <v>57378978.69</v>
          </cell>
          <cell r="Q403">
            <v>63070422.08</v>
          </cell>
        </row>
        <row r="404">
          <cell r="D404" t="str">
            <v>Depreciation and AM Costs</v>
          </cell>
          <cell r="E404">
            <v>70669350.08</v>
          </cell>
          <cell r="F404">
            <v>5834829.76</v>
          </cell>
          <cell r="G404">
            <v>11672533.04</v>
          </cell>
          <cell r="H404">
            <v>17512101.81</v>
          </cell>
          <cell r="I404">
            <v>23353607.04</v>
          </cell>
          <cell r="J404">
            <v>29196807.919999998</v>
          </cell>
          <cell r="K404">
            <v>35042702.37</v>
          </cell>
          <cell r="L404">
            <v>40890286.949999996</v>
          </cell>
          <cell r="M404">
            <v>46743972.05</v>
          </cell>
          <cell r="N404">
            <v>52599446.699999996</v>
          </cell>
          <cell r="O404">
            <v>58471226.199999996</v>
          </cell>
          <cell r="P404">
            <v>64344662.69</v>
          </cell>
          <cell r="Q404">
            <v>70669350.08</v>
          </cell>
        </row>
        <row r="406">
          <cell r="C406" t="str">
            <v>NET OPERATING BEFORE TAX</v>
          </cell>
          <cell r="E406">
            <v>215791767.41000003</v>
          </cell>
          <cell r="F406">
            <v>17754342.240000002</v>
          </cell>
          <cell r="G406">
            <v>37643804.65999999</v>
          </cell>
          <cell r="H406">
            <v>54272756.72</v>
          </cell>
          <cell r="I406">
            <v>71665014.05000001</v>
          </cell>
          <cell r="J406">
            <v>91876332.99000002</v>
          </cell>
          <cell r="K406">
            <v>110762557.26000002</v>
          </cell>
          <cell r="L406">
            <v>132550126.27000001</v>
          </cell>
          <cell r="M406">
            <v>152439711.23000002</v>
          </cell>
          <cell r="N406">
            <v>175460805.23000002</v>
          </cell>
          <cell r="O406">
            <v>190586182.41000003</v>
          </cell>
          <cell r="P406">
            <v>203538587.79000002</v>
          </cell>
          <cell r="Q406">
            <v>215791767.41000003</v>
          </cell>
        </row>
        <row r="408">
          <cell r="D408" t="str">
            <v>Current Tax Expense</v>
          </cell>
          <cell r="E408">
            <v>73643358.94999999</v>
          </cell>
          <cell r="F408">
            <v>6061195.55</v>
          </cell>
          <cell r="G408">
            <v>12826981.23</v>
          </cell>
          <cell r="H408">
            <v>18516798.490000002</v>
          </cell>
          <cell r="I408">
            <v>24458506.5</v>
          </cell>
          <cell r="J408">
            <v>31330504.83</v>
          </cell>
          <cell r="K408">
            <v>37765221.93</v>
          </cell>
          <cell r="L408">
            <v>45157382.8</v>
          </cell>
          <cell r="M408">
            <v>51923208.849999994</v>
          </cell>
          <cell r="N408">
            <v>59722432.949999996</v>
          </cell>
          <cell r="O408">
            <v>64916070.489999995</v>
          </cell>
          <cell r="P408">
            <v>69392627.33999999</v>
          </cell>
          <cell r="Q408">
            <v>73643358.94999999</v>
          </cell>
        </row>
        <row r="409">
          <cell r="B409">
            <v>22</v>
          </cell>
          <cell r="D409" t="str">
            <v>Taxation</v>
          </cell>
          <cell r="E409">
            <v>73643358.94999999</v>
          </cell>
          <cell r="F409">
            <v>6061195.55</v>
          </cell>
          <cell r="G409">
            <v>12826981.23</v>
          </cell>
          <cell r="H409">
            <v>18516798.490000002</v>
          </cell>
          <cell r="I409">
            <v>24458506.5</v>
          </cell>
          <cell r="J409">
            <v>31330504.83</v>
          </cell>
          <cell r="K409">
            <v>37765221.93</v>
          </cell>
          <cell r="L409">
            <v>45157382.8</v>
          </cell>
          <cell r="M409">
            <v>51923208.849999994</v>
          </cell>
          <cell r="N409">
            <v>59722432.949999996</v>
          </cell>
          <cell r="O409">
            <v>64916070.489999995</v>
          </cell>
          <cell r="P409">
            <v>69392627.33999999</v>
          </cell>
          <cell r="Q409">
            <v>73643358.94999999</v>
          </cell>
        </row>
        <row r="411">
          <cell r="C411" t="str">
            <v>NET OPERATING AFTER TAX</v>
          </cell>
          <cell r="E411">
            <v>142148408.46</v>
          </cell>
          <cell r="F411">
            <v>11693146.690000001</v>
          </cell>
          <cell r="G411">
            <v>24816823.42999999</v>
          </cell>
          <cell r="H411">
            <v>35755958.23</v>
          </cell>
          <cell r="I411">
            <v>47206507.550000004</v>
          </cell>
          <cell r="J411">
            <v>60545828.16000002</v>
          </cell>
          <cell r="K411">
            <v>72997335.33000001</v>
          </cell>
          <cell r="L411">
            <v>87392743.47000001</v>
          </cell>
          <cell r="M411">
            <v>100516502.38000003</v>
          </cell>
          <cell r="N411">
            <v>115738372.28000003</v>
          </cell>
          <cell r="O411">
            <v>125670111.92000003</v>
          </cell>
          <cell r="P411">
            <v>134145960.45000003</v>
          </cell>
          <cell r="Q411">
            <v>142148408.46000004</v>
          </cell>
        </row>
      </sheetData>
      <sheetData sheetId="17" refreshError="1"/>
      <sheetData sheetId="18" refreshError="1"/>
      <sheetData sheetId="19" refreshError="1"/>
      <sheetData sheetId="20" refreshError="1">
        <row r="6">
          <cell r="E6" t="str">
            <v>Annual Total</v>
          </cell>
          <cell r="F6" t="str">
            <v>July</v>
          </cell>
          <cell r="G6" t="str">
            <v>August</v>
          </cell>
          <cell r="H6" t="str">
            <v>September</v>
          </cell>
          <cell r="I6" t="str">
            <v>October</v>
          </cell>
          <cell r="J6" t="str">
            <v>November</v>
          </cell>
          <cell r="K6" t="str">
            <v>December</v>
          </cell>
          <cell r="L6" t="str">
            <v>January</v>
          </cell>
          <cell r="M6" t="str">
            <v>February</v>
          </cell>
          <cell r="N6" t="str">
            <v>March</v>
          </cell>
          <cell r="O6" t="str">
            <v>April</v>
          </cell>
          <cell r="P6" t="str">
            <v>May</v>
          </cell>
          <cell r="Q6" t="str">
            <v>June</v>
          </cell>
        </row>
        <row r="7">
          <cell r="C7" t="str">
            <v>Energy Revenue</v>
          </cell>
        </row>
        <row r="8">
          <cell r="B8">
            <v>1</v>
          </cell>
          <cell r="D8" t="str">
            <v>Generation Volume</v>
          </cell>
          <cell r="E8">
            <v>188449.48697853868</v>
          </cell>
          <cell r="F8">
            <v>1429.4462261876054</v>
          </cell>
          <cell r="G8">
            <v>10193</v>
          </cell>
          <cell r="H8">
            <v>17887.835061490234</v>
          </cell>
          <cell r="I8">
            <v>22452.843621895347</v>
          </cell>
          <cell r="J8">
            <v>23078.759223535082</v>
          </cell>
          <cell r="K8">
            <v>26895.748613455507</v>
          </cell>
          <cell r="L8">
            <v>27498.30311068242</v>
          </cell>
          <cell r="M8">
            <v>25260.068483240895</v>
          </cell>
          <cell r="N8">
            <v>20963.670122980468</v>
          </cell>
          <cell r="O8">
            <v>9687.275741499878</v>
          </cell>
          <cell r="P8">
            <v>2660.53050397878</v>
          </cell>
          <cell r="Q8">
            <v>442.00626959247643</v>
          </cell>
        </row>
        <row r="9">
          <cell r="D9" t="str">
            <v>Generation Revenue</v>
          </cell>
        </row>
        <row r="10">
          <cell r="B10">
            <v>2</v>
          </cell>
          <cell r="D10" t="str">
            <v>Energy Revenue - MEAL</v>
          </cell>
          <cell r="E10">
            <v>13415264.72</v>
          </cell>
          <cell r="F10">
            <v>87755.09</v>
          </cell>
          <cell r="G10">
            <v>596653.93</v>
          </cell>
          <cell r="H10">
            <v>1193125.49</v>
          </cell>
          <cell r="I10">
            <v>1722327.07</v>
          </cell>
          <cell r="J10">
            <v>1750174.26</v>
          </cell>
          <cell r="K10">
            <v>2117256.68</v>
          </cell>
          <cell r="L10">
            <v>1798764.31</v>
          </cell>
          <cell r="M10">
            <v>1665365.74</v>
          </cell>
          <cell r="N10">
            <v>1491908.82</v>
          </cell>
          <cell r="O10">
            <v>764249.88</v>
          </cell>
          <cell r="P10">
            <v>194988.94</v>
          </cell>
          <cell r="Q10">
            <v>32694.51</v>
          </cell>
        </row>
        <row r="11">
          <cell r="D11" t="str">
            <v>Total Generation Revenue</v>
          </cell>
          <cell r="E11">
            <v>13415264.72</v>
          </cell>
          <cell r="F11">
            <v>87755.09</v>
          </cell>
          <cell r="G11">
            <v>596653.93</v>
          </cell>
          <cell r="H11">
            <v>1193125.49</v>
          </cell>
          <cell r="I11">
            <v>1722327.07</v>
          </cell>
          <cell r="J11">
            <v>1750174.26</v>
          </cell>
          <cell r="K11">
            <v>2117256.68</v>
          </cell>
          <cell r="L11">
            <v>1798764.31</v>
          </cell>
          <cell r="M11">
            <v>1665365.74</v>
          </cell>
          <cell r="N11">
            <v>1491908.82</v>
          </cell>
          <cell r="O11">
            <v>764249.88</v>
          </cell>
          <cell r="P11">
            <v>194988.94</v>
          </cell>
          <cell r="Q11">
            <v>32694.51</v>
          </cell>
        </row>
        <row r="13">
          <cell r="D13" t="str">
            <v>Retail</v>
          </cell>
        </row>
        <row r="14">
          <cell r="D14" t="str">
            <v>Comalco Margin</v>
          </cell>
          <cell r="E14">
            <v>0</v>
          </cell>
          <cell r="F14">
            <v>0</v>
          </cell>
          <cell r="G14">
            <v>0</v>
          </cell>
          <cell r="H14">
            <v>0</v>
          </cell>
          <cell r="I14">
            <v>0</v>
          </cell>
          <cell r="J14">
            <v>0</v>
          </cell>
          <cell r="K14">
            <v>0</v>
          </cell>
          <cell r="L14">
            <v>0</v>
          </cell>
          <cell r="M14">
            <v>0</v>
          </cell>
          <cell r="N14">
            <v>0</v>
          </cell>
          <cell r="O14">
            <v>0</v>
          </cell>
          <cell r="P14">
            <v>0</v>
          </cell>
          <cell r="Q14">
            <v>0</v>
          </cell>
        </row>
        <row r="16">
          <cell r="D16" t="str">
            <v>Direct Supply Margin</v>
          </cell>
          <cell r="E16">
            <v>0</v>
          </cell>
          <cell r="F16">
            <v>0</v>
          </cell>
          <cell r="G16">
            <v>0</v>
          </cell>
          <cell r="H16">
            <v>0</v>
          </cell>
          <cell r="I16">
            <v>0</v>
          </cell>
          <cell r="J16">
            <v>0</v>
          </cell>
          <cell r="K16">
            <v>0</v>
          </cell>
          <cell r="L16">
            <v>0</v>
          </cell>
          <cell r="M16">
            <v>0</v>
          </cell>
          <cell r="N16">
            <v>0</v>
          </cell>
          <cell r="O16">
            <v>0</v>
          </cell>
          <cell r="P16">
            <v>0</v>
          </cell>
          <cell r="Q16">
            <v>0</v>
          </cell>
        </row>
        <row r="17">
          <cell r="D17" t="str">
            <v>Total Retail Revenue</v>
          </cell>
          <cell r="E17">
            <v>0</v>
          </cell>
          <cell r="F17">
            <v>0</v>
          </cell>
          <cell r="G17">
            <v>0</v>
          </cell>
          <cell r="H17">
            <v>0</v>
          </cell>
          <cell r="I17">
            <v>0</v>
          </cell>
          <cell r="J17">
            <v>0</v>
          </cell>
          <cell r="K17">
            <v>0</v>
          </cell>
          <cell r="L17">
            <v>0</v>
          </cell>
          <cell r="M17">
            <v>0</v>
          </cell>
          <cell r="N17">
            <v>0</v>
          </cell>
          <cell r="O17">
            <v>0</v>
          </cell>
          <cell r="P17">
            <v>0</v>
          </cell>
          <cell r="Q17">
            <v>0</v>
          </cell>
        </row>
        <row r="19">
          <cell r="D19" t="str">
            <v>Wholesale</v>
          </cell>
        </row>
        <row r="20">
          <cell r="D20" t="str">
            <v>Total Hedge Margin</v>
          </cell>
          <cell r="E20">
            <v>0</v>
          </cell>
          <cell r="F20">
            <v>0</v>
          </cell>
          <cell r="G20">
            <v>0</v>
          </cell>
          <cell r="H20">
            <v>0</v>
          </cell>
          <cell r="I20">
            <v>0</v>
          </cell>
          <cell r="J20">
            <v>0</v>
          </cell>
          <cell r="K20">
            <v>0</v>
          </cell>
          <cell r="L20">
            <v>0</v>
          </cell>
          <cell r="M20">
            <v>0</v>
          </cell>
          <cell r="N20">
            <v>0</v>
          </cell>
          <cell r="O20">
            <v>0</v>
          </cell>
          <cell r="P20">
            <v>0</v>
          </cell>
          <cell r="Q20">
            <v>0</v>
          </cell>
        </row>
        <row r="22">
          <cell r="C22" t="str">
            <v>TOTAL ENERGY REVENUE</v>
          </cell>
          <cell r="E22">
            <v>13415264.72</v>
          </cell>
          <cell r="F22">
            <v>87755.09</v>
          </cell>
          <cell r="G22">
            <v>596653.93</v>
          </cell>
          <cell r="H22">
            <v>1193125.49</v>
          </cell>
          <cell r="I22">
            <v>1722327.07</v>
          </cell>
          <cell r="J22">
            <v>1750174.26</v>
          </cell>
          <cell r="K22">
            <v>2117256.68</v>
          </cell>
          <cell r="L22">
            <v>1798764.31</v>
          </cell>
          <cell r="M22">
            <v>1665365.74</v>
          </cell>
          <cell r="N22">
            <v>1491908.82</v>
          </cell>
          <cell r="O22">
            <v>764249.88</v>
          </cell>
          <cell r="P22">
            <v>194988.94</v>
          </cell>
          <cell r="Q22">
            <v>32694.51</v>
          </cell>
        </row>
        <row r="24">
          <cell r="C24" t="str">
            <v>Transmission and Distribution Costs</v>
          </cell>
        </row>
        <row r="25">
          <cell r="D25" t="str">
            <v>Cost of Generation</v>
          </cell>
          <cell r="E25">
            <v>-980874.4500000001</v>
          </cell>
          <cell r="F25">
            <v>-7951.09</v>
          </cell>
          <cell r="G25">
            <v>-57159.91</v>
          </cell>
          <cell r="H25">
            <v>-89602.78</v>
          </cell>
          <cell r="I25">
            <v>-114995.16</v>
          </cell>
          <cell r="J25">
            <v>-118354.68</v>
          </cell>
          <cell r="K25">
            <v>-139437.74</v>
          </cell>
          <cell r="L25">
            <v>-141970.02</v>
          </cell>
          <cell r="M25">
            <v>-129360.67</v>
          </cell>
          <cell r="N25">
            <v>-113962.34</v>
          </cell>
          <cell r="O25">
            <v>-46465.53</v>
          </cell>
          <cell r="P25">
            <v>-18321.5</v>
          </cell>
          <cell r="Q25">
            <v>-3293.03</v>
          </cell>
        </row>
        <row r="26">
          <cell r="D26" t="str">
            <v>Connection Charges</v>
          </cell>
          <cell r="E26">
            <v>-980874.4500000001</v>
          </cell>
          <cell r="F26">
            <v>-7951.09</v>
          </cell>
          <cell r="G26">
            <v>-57159.91</v>
          </cell>
          <cell r="H26">
            <v>-89602.78</v>
          </cell>
          <cell r="I26">
            <v>-114995.16</v>
          </cell>
          <cell r="J26">
            <v>-118354.68</v>
          </cell>
          <cell r="K26">
            <v>-139437.74</v>
          </cell>
          <cell r="L26">
            <v>-141970.02</v>
          </cell>
          <cell r="M26">
            <v>-129360.67</v>
          </cell>
          <cell r="N26">
            <v>-113962.34</v>
          </cell>
          <cell r="O26">
            <v>-46465.53</v>
          </cell>
          <cell r="P26">
            <v>-18321.5</v>
          </cell>
          <cell r="Q26">
            <v>-3293.03</v>
          </cell>
        </row>
        <row r="28">
          <cell r="D28" t="str">
            <v>Network</v>
          </cell>
        </row>
        <row r="29">
          <cell r="D29" t="str">
            <v>Connection'Wheeling Charge</v>
          </cell>
          <cell r="E29">
            <v>-266163.95999999996</v>
          </cell>
          <cell r="F29">
            <v>-3630.72</v>
          </cell>
          <cell r="G29">
            <v>-20284.75</v>
          </cell>
          <cell r="H29">
            <v>-23128.12</v>
          </cell>
          <cell r="I29">
            <v>-27190.08</v>
          </cell>
          <cell r="J29">
            <v>-34907.8</v>
          </cell>
          <cell r="K29">
            <v>-39375.96</v>
          </cell>
          <cell r="L29">
            <v>-35720.19</v>
          </cell>
          <cell r="M29">
            <v>-32064.43</v>
          </cell>
          <cell r="N29">
            <v>-30439.65</v>
          </cell>
          <cell r="O29">
            <v>-11754.63</v>
          </cell>
          <cell r="P29">
            <v>-6067.89</v>
          </cell>
          <cell r="Q29">
            <v>-1599.74</v>
          </cell>
        </row>
        <row r="30">
          <cell r="D30" t="str">
            <v>Total Network Loses</v>
          </cell>
          <cell r="E30">
            <v>-266163.95999999996</v>
          </cell>
          <cell r="F30">
            <v>-3630.72</v>
          </cell>
          <cell r="G30">
            <v>-20284.75</v>
          </cell>
          <cell r="H30">
            <v>-23128.12</v>
          </cell>
          <cell r="I30">
            <v>-27190.08</v>
          </cell>
          <cell r="J30">
            <v>-34907.8</v>
          </cell>
          <cell r="K30">
            <v>-39375.96</v>
          </cell>
          <cell r="L30">
            <v>-35720.19</v>
          </cell>
          <cell r="M30">
            <v>-32064.43</v>
          </cell>
          <cell r="N30">
            <v>-30439.65</v>
          </cell>
          <cell r="O30">
            <v>-11754.63</v>
          </cell>
          <cell r="P30">
            <v>-6067.89</v>
          </cell>
          <cell r="Q30">
            <v>-1599.74</v>
          </cell>
        </row>
        <row r="31">
          <cell r="B31">
            <v>6</v>
          </cell>
          <cell r="D31" t="str">
            <v>Total Transmission &amp; Distribution Costs</v>
          </cell>
          <cell r="E31">
            <v>-1247038.4099999997</v>
          </cell>
          <cell r="F31">
            <v>-11581.810000000001</v>
          </cell>
          <cell r="G31">
            <v>-77444.66</v>
          </cell>
          <cell r="H31">
            <v>-112730.9</v>
          </cell>
          <cell r="I31">
            <v>-142185.24000000002</v>
          </cell>
          <cell r="J31">
            <v>-153262.47999999998</v>
          </cell>
          <cell r="K31">
            <v>-178813.7</v>
          </cell>
          <cell r="L31">
            <v>-177690.21</v>
          </cell>
          <cell r="M31">
            <v>-161425.1</v>
          </cell>
          <cell r="N31">
            <v>-144401.99</v>
          </cell>
          <cell r="O31">
            <v>-58220.16</v>
          </cell>
          <cell r="P31">
            <v>-24389.39</v>
          </cell>
          <cell r="Q31">
            <v>-4892.77</v>
          </cell>
        </row>
        <row r="33">
          <cell r="D33" t="str">
            <v>Other Income</v>
          </cell>
        </row>
        <row r="34">
          <cell r="B34">
            <v>7</v>
          </cell>
          <cell r="D34" t="str">
            <v>Other Income</v>
          </cell>
          <cell r="E34">
            <v>0</v>
          </cell>
          <cell r="F34">
            <v>0</v>
          </cell>
          <cell r="G34">
            <v>0</v>
          </cell>
          <cell r="H34">
            <v>0</v>
          </cell>
          <cell r="I34">
            <v>0</v>
          </cell>
          <cell r="J34">
            <v>0</v>
          </cell>
          <cell r="K34">
            <v>0</v>
          </cell>
          <cell r="L34">
            <v>0</v>
          </cell>
          <cell r="M34">
            <v>0</v>
          </cell>
          <cell r="N34">
            <v>0</v>
          </cell>
          <cell r="O34">
            <v>0</v>
          </cell>
          <cell r="P34">
            <v>0</v>
          </cell>
          <cell r="Q34">
            <v>0</v>
          </cell>
        </row>
        <row r="36">
          <cell r="C36" t="str">
            <v>GROSS CONTRIBUTION</v>
          </cell>
          <cell r="E36">
            <v>12168226.310000002</v>
          </cell>
          <cell r="F36">
            <v>76173.28</v>
          </cell>
          <cell r="G36">
            <v>519209.27</v>
          </cell>
          <cell r="H36">
            <v>1080394.59</v>
          </cell>
          <cell r="I36">
            <v>1580141.83</v>
          </cell>
          <cell r="J36">
            <v>1596911.78</v>
          </cell>
          <cell r="K36">
            <v>1938442.9800000002</v>
          </cell>
          <cell r="L36">
            <v>1621074.1</v>
          </cell>
          <cell r="M36">
            <v>1503940.64</v>
          </cell>
          <cell r="N36">
            <v>1347506.83</v>
          </cell>
          <cell r="O36">
            <v>706029.72</v>
          </cell>
          <cell r="P36">
            <v>170599.55</v>
          </cell>
          <cell r="Q36">
            <v>27801.739999999998</v>
          </cell>
        </row>
        <row r="38">
          <cell r="C38" t="str">
            <v>Expenses</v>
          </cell>
        </row>
        <row r="39">
          <cell r="D39" t="str">
            <v>Staff costs</v>
          </cell>
        </row>
        <row r="40">
          <cell r="D40" t="str">
            <v>Salary / Pay</v>
          </cell>
          <cell r="E40">
            <v>179458.56000000003</v>
          </cell>
          <cell r="F40">
            <v>14954.88</v>
          </cell>
          <cell r="G40">
            <v>14954.88</v>
          </cell>
          <cell r="H40">
            <v>14954.88</v>
          </cell>
          <cell r="I40">
            <v>14954.88</v>
          </cell>
          <cell r="J40">
            <v>14954.88</v>
          </cell>
          <cell r="K40">
            <v>14954.88</v>
          </cell>
          <cell r="L40">
            <v>14954.88</v>
          </cell>
          <cell r="M40">
            <v>14954.88</v>
          </cell>
          <cell r="N40">
            <v>14954.88</v>
          </cell>
          <cell r="O40">
            <v>14954.88</v>
          </cell>
          <cell r="P40">
            <v>14954.88</v>
          </cell>
          <cell r="Q40">
            <v>14954.88</v>
          </cell>
        </row>
        <row r="41">
          <cell r="D41" t="str">
            <v>Bonus</v>
          </cell>
          <cell r="E41">
            <v>24380.519999999993</v>
          </cell>
          <cell r="F41">
            <v>2031.71</v>
          </cell>
          <cell r="G41">
            <v>2031.71</v>
          </cell>
          <cell r="H41">
            <v>2031.71</v>
          </cell>
          <cell r="I41">
            <v>2031.71</v>
          </cell>
          <cell r="J41">
            <v>2031.71</v>
          </cell>
          <cell r="K41">
            <v>2031.71</v>
          </cell>
          <cell r="L41">
            <v>2031.71</v>
          </cell>
          <cell r="M41">
            <v>2031.71</v>
          </cell>
          <cell r="N41">
            <v>2031.71</v>
          </cell>
          <cell r="O41">
            <v>2031.71</v>
          </cell>
          <cell r="P41">
            <v>2031.71</v>
          </cell>
          <cell r="Q41">
            <v>2031.71</v>
          </cell>
        </row>
        <row r="42">
          <cell r="B42">
            <v>8</v>
          </cell>
          <cell r="D42" t="str">
            <v>Staff Costs</v>
          </cell>
          <cell r="E42">
            <v>203839.08</v>
          </cell>
          <cell r="F42">
            <v>16986.59</v>
          </cell>
          <cell r="G42">
            <v>16986.59</v>
          </cell>
          <cell r="H42">
            <v>16986.59</v>
          </cell>
          <cell r="I42">
            <v>16986.59</v>
          </cell>
          <cell r="J42">
            <v>16986.59</v>
          </cell>
          <cell r="K42">
            <v>16986.59</v>
          </cell>
          <cell r="L42">
            <v>16986.59</v>
          </cell>
          <cell r="M42">
            <v>16986.59</v>
          </cell>
          <cell r="N42">
            <v>16986.59</v>
          </cell>
          <cell r="O42">
            <v>16986.59</v>
          </cell>
          <cell r="P42">
            <v>16986.59</v>
          </cell>
          <cell r="Q42">
            <v>16986.59</v>
          </cell>
        </row>
        <row r="44">
          <cell r="D44" t="str">
            <v>Outsourced Services</v>
          </cell>
        </row>
        <row r="45">
          <cell r="D45" t="str">
            <v>Contractor/Consultant General</v>
          </cell>
          <cell r="E45">
            <v>1455949.0299999998</v>
          </cell>
          <cell r="F45">
            <v>98183.21</v>
          </cell>
          <cell r="G45">
            <v>118917.35</v>
          </cell>
          <cell r="H45">
            <v>108712.85</v>
          </cell>
          <cell r="I45">
            <v>113773.91</v>
          </cell>
          <cell r="J45">
            <v>114496.45</v>
          </cell>
          <cell r="K45">
            <v>119048.58</v>
          </cell>
          <cell r="L45">
            <v>117332.92</v>
          </cell>
          <cell r="M45">
            <v>117563.51</v>
          </cell>
          <cell r="N45">
            <v>114609.47</v>
          </cell>
          <cell r="O45">
            <v>138544.93</v>
          </cell>
          <cell r="P45">
            <v>136605.68</v>
          </cell>
          <cell r="Q45">
            <v>158160.17</v>
          </cell>
        </row>
        <row r="46">
          <cell r="D46" t="str">
            <v>Tax Advisory</v>
          </cell>
          <cell r="E46">
            <v>43902.48</v>
          </cell>
          <cell r="F46">
            <v>3658.54</v>
          </cell>
          <cell r="G46">
            <v>3658.54</v>
          </cell>
          <cell r="H46">
            <v>3658.54</v>
          </cell>
          <cell r="I46">
            <v>3658.54</v>
          </cell>
          <cell r="J46">
            <v>3658.54</v>
          </cell>
          <cell r="K46">
            <v>3658.54</v>
          </cell>
          <cell r="L46">
            <v>3658.54</v>
          </cell>
          <cell r="M46">
            <v>3658.54</v>
          </cell>
          <cell r="N46">
            <v>3658.54</v>
          </cell>
          <cell r="O46">
            <v>3658.54</v>
          </cell>
          <cell r="P46">
            <v>3658.54</v>
          </cell>
          <cell r="Q46">
            <v>3658.54</v>
          </cell>
        </row>
        <row r="47">
          <cell r="D47" t="str">
            <v>Business Advisory Services</v>
          </cell>
          <cell r="E47">
            <v>82317.04000000001</v>
          </cell>
          <cell r="F47">
            <v>5792.68</v>
          </cell>
          <cell r="G47">
            <v>5792.68</v>
          </cell>
          <cell r="H47">
            <v>5792.68</v>
          </cell>
          <cell r="I47">
            <v>17073.17</v>
          </cell>
          <cell r="J47">
            <v>5792.68</v>
          </cell>
          <cell r="K47">
            <v>5792.68</v>
          </cell>
          <cell r="L47">
            <v>5792.68</v>
          </cell>
          <cell r="M47">
            <v>5792.68</v>
          </cell>
          <cell r="N47">
            <v>5792.68</v>
          </cell>
          <cell r="O47">
            <v>5792.68</v>
          </cell>
          <cell r="P47">
            <v>5792.68</v>
          </cell>
          <cell r="Q47">
            <v>7317.07</v>
          </cell>
        </row>
        <row r="48">
          <cell r="D48" t="str">
            <v>External Audit</v>
          </cell>
          <cell r="E48">
            <v>25682.87999999999</v>
          </cell>
          <cell r="F48">
            <v>2140.24</v>
          </cell>
          <cell r="G48">
            <v>2140.24</v>
          </cell>
          <cell r="H48">
            <v>2140.24</v>
          </cell>
          <cell r="I48">
            <v>2140.24</v>
          </cell>
          <cell r="J48">
            <v>2140.24</v>
          </cell>
          <cell r="K48">
            <v>2140.24</v>
          </cell>
          <cell r="L48">
            <v>2140.24</v>
          </cell>
          <cell r="M48">
            <v>2140.24</v>
          </cell>
          <cell r="N48">
            <v>2140.24</v>
          </cell>
          <cell r="O48">
            <v>2140.24</v>
          </cell>
          <cell r="P48">
            <v>2140.24</v>
          </cell>
          <cell r="Q48">
            <v>2140.24</v>
          </cell>
        </row>
        <row r="49">
          <cell r="B49">
            <v>10</v>
          </cell>
          <cell r="D49" t="str">
            <v>Outsourced Services</v>
          </cell>
          <cell r="E49">
            <v>1607851.4300000002</v>
          </cell>
          <cell r="F49">
            <v>109774.67</v>
          </cell>
          <cell r="G49">
            <v>130508.81</v>
          </cell>
          <cell r="H49">
            <v>120304.31</v>
          </cell>
          <cell r="I49">
            <v>136645.86</v>
          </cell>
          <cell r="J49">
            <v>126087.91</v>
          </cell>
          <cell r="K49">
            <v>130640.04</v>
          </cell>
          <cell r="L49">
            <v>128924.38</v>
          </cell>
          <cell r="M49">
            <v>129154.97</v>
          </cell>
          <cell r="N49">
            <v>126200.93</v>
          </cell>
          <cell r="O49">
            <v>150136.39</v>
          </cell>
          <cell r="P49">
            <v>148197.14</v>
          </cell>
          <cell r="Q49">
            <v>171276.02</v>
          </cell>
        </row>
        <row r="51">
          <cell r="D51" t="str">
            <v>Plant / Vehicle / Property</v>
          </cell>
        </row>
        <row r="52">
          <cell r="D52" t="str">
            <v>Land &amp; Buildings Costs RENT</v>
          </cell>
          <cell r="E52">
            <v>209053.65999999997</v>
          </cell>
          <cell r="F52">
            <v>15083.74</v>
          </cell>
          <cell r="G52">
            <v>43132.52</v>
          </cell>
          <cell r="H52">
            <v>15083.74</v>
          </cell>
          <cell r="I52">
            <v>15083.74</v>
          </cell>
          <cell r="J52">
            <v>15083.74</v>
          </cell>
          <cell r="K52">
            <v>15083.74</v>
          </cell>
          <cell r="L52">
            <v>15083.74</v>
          </cell>
          <cell r="M52">
            <v>15083.74</v>
          </cell>
          <cell r="N52">
            <v>15083.74</v>
          </cell>
          <cell r="O52">
            <v>15083.74</v>
          </cell>
          <cell r="P52">
            <v>15083.74</v>
          </cell>
          <cell r="Q52">
            <v>15083.74</v>
          </cell>
        </row>
        <row r="53">
          <cell r="D53" t="str">
            <v>Rates</v>
          </cell>
          <cell r="E53">
            <v>29268.24</v>
          </cell>
          <cell r="F53">
            <v>2439.02</v>
          </cell>
          <cell r="G53">
            <v>2439.02</v>
          </cell>
          <cell r="H53">
            <v>2439.02</v>
          </cell>
          <cell r="I53">
            <v>2439.02</v>
          </cell>
          <cell r="J53">
            <v>2439.02</v>
          </cell>
          <cell r="K53">
            <v>2439.02</v>
          </cell>
          <cell r="L53">
            <v>2439.02</v>
          </cell>
          <cell r="M53">
            <v>2439.02</v>
          </cell>
          <cell r="N53">
            <v>2439.02</v>
          </cell>
          <cell r="O53">
            <v>2439.02</v>
          </cell>
          <cell r="P53">
            <v>2439.02</v>
          </cell>
          <cell r="Q53">
            <v>2439.02</v>
          </cell>
        </row>
        <row r="54">
          <cell r="B54">
            <v>11</v>
          </cell>
          <cell r="D54" t="str">
            <v>Plant, Vehicles and Property</v>
          </cell>
          <cell r="E54">
            <v>238321.90000000005</v>
          </cell>
          <cell r="F54">
            <v>17522.76</v>
          </cell>
          <cell r="G54">
            <v>45571.54</v>
          </cell>
          <cell r="H54">
            <v>17522.76</v>
          </cell>
          <cell r="I54">
            <v>17522.76</v>
          </cell>
          <cell r="J54">
            <v>17522.76</v>
          </cell>
          <cell r="K54">
            <v>17522.76</v>
          </cell>
          <cell r="L54">
            <v>17522.76</v>
          </cell>
          <cell r="M54">
            <v>17522.76</v>
          </cell>
          <cell r="N54">
            <v>17522.76</v>
          </cell>
          <cell r="O54">
            <v>17522.76</v>
          </cell>
          <cell r="P54">
            <v>17522.76</v>
          </cell>
          <cell r="Q54">
            <v>17522.76</v>
          </cell>
        </row>
        <row r="56">
          <cell r="C56" t="str">
            <v>Retail Support</v>
          </cell>
        </row>
        <row r="57">
          <cell r="B57">
            <v>12</v>
          </cell>
          <cell r="D57" t="str">
            <v>ROC Costs</v>
          </cell>
          <cell r="E57">
            <v>0</v>
          </cell>
          <cell r="F57">
            <v>0</v>
          </cell>
          <cell r="G57">
            <v>0</v>
          </cell>
          <cell r="H57">
            <v>0</v>
          </cell>
          <cell r="I57">
            <v>0</v>
          </cell>
          <cell r="J57">
            <v>0</v>
          </cell>
          <cell r="K57">
            <v>0</v>
          </cell>
          <cell r="L57">
            <v>0</v>
          </cell>
          <cell r="M57">
            <v>0</v>
          </cell>
          <cell r="N57">
            <v>0</v>
          </cell>
          <cell r="O57">
            <v>0</v>
          </cell>
          <cell r="P57">
            <v>0</v>
          </cell>
          <cell r="Q57">
            <v>0</v>
          </cell>
        </row>
        <row r="59">
          <cell r="D59" t="str">
            <v>On Energy Servicing</v>
          </cell>
          <cell r="E59">
            <v>0</v>
          </cell>
          <cell r="F59">
            <v>0</v>
          </cell>
          <cell r="G59">
            <v>0</v>
          </cell>
          <cell r="H59">
            <v>0</v>
          </cell>
          <cell r="I59">
            <v>0</v>
          </cell>
          <cell r="J59">
            <v>0</v>
          </cell>
          <cell r="K59">
            <v>0</v>
          </cell>
          <cell r="L59">
            <v>0</v>
          </cell>
          <cell r="M59">
            <v>0</v>
          </cell>
          <cell r="N59">
            <v>0</v>
          </cell>
          <cell r="O59">
            <v>0</v>
          </cell>
          <cell r="P59">
            <v>0</v>
          </cell>
          <cell r="Q59">
            <v>0</v>
          </cell>
        </row>
        <row r="61">
          <cell r="C61" t="str">
            <v>Business Support Services</v>
          </cell>
        </row>
        <row r="62">
          <cell r="D62" t="str">
            <v>Information Technology</v>
          </cell>
        </row>
        <row r="63">
          <cell r="B63">
            <v>13</v>
          </cell>
          <cell r="D63" t="str">
            <v>Information Technology</v>
          </cell>
          <cell r="E63">
            <v>0</v>
          </cell>
          <cell r="F63">
            <v>0</v>
          </cell>
          <cell r="G63">
            <v>0</v>
          </cell>
          <cell r="H63">
            <v>0</v>
          </cell>
          <cell r="I63">
            <v>0</v>
          </cell>
          <cell r="J63">
            <v>0</v>
          </cell>
          <cell r="K63">
            <v>0</v>
          </cell>
          <cell r="L63">
            <v>0</v>
          </cell>
          <cell r="M63">
            <v>0</v>
          </cell>
          <cell r="N63">
            <v>0</v>
          </cell>
          <cell r="O63">
            <v>0</v>
          </cell>
          <cell r="P63">
            <v>0</v>
          </cell>
          <cell r="Q63">
            <v>0</v>
          </cell>
        </row>
        <row r="65">
          <cell r="D65" t="str">
            <v>Communications</v>
          </cell>
        </row>
        <row r="66">
          <cell r="D66" t="str">
            <v>Cell Phone Costs</v>
          </cell>
          <cell r="E66">
            <v>2634.12</v>
          </cell>
          <cell r="F66">
            <v>219.51</v>
          </cell>
          <cell r="G66">
            <v>219.51</v>
          </cell>
          <cell r="H66">
            <v>219.51</v>
          </cell>
          <cell r="I66">
            <v>219.51</v>
          </cell>
          <cell r="J66">
            <v>219.51</v>
          </cell>
          <cell r="K66">
            <v>219.51</v>
          </cell>
          <cell r="L66">
            <v>219.51</v>
          </cell>
          <cell r="M66">
            <v>219.51</v>
          </cell>
          <cell r="N66">
            <v>219.51</v>
          </cell>
          <cell r="O66">
            <v>219.51</v>
          </cell>
          <cell r="P66">
            <v>219.51</v>
          </cell>
          <cell r="Q66">
            <v>219.51</v>
          </cell>
        </row>
        <row r="67">
          <cell r="D67" t="str">
            <v>Phone and Fax</v>
          </cell>
          <cell r="E67">
            <v>43902.48</v>
          </cell>
          <cell r="F67">
            <v>3658.54</v>
          </cell>
          <cell r="G67">
            <v>3658.54</v>
          </cell>
          <cell r="H67">
            <v>3658.54</v>
          </cell>
          <cell r="I67">
            <v>3658.54</v>
          </cell>
          <cell r="J67">
            <v>3658.54</v>
          </cell>
          <cell r="K67">
            <v>3658.54</v>
          </cell>
          <cell r="L67">
            <v>3658.54</v>
          </cell>
          <cell r="M67">
            <v>3658.54</v>
          </cell>
          <cell r="N67">
            <v>3658.54</v>
          </cell>
          <cell r="O67">
            <v>3658.54</v>
          </cell>
          <cell r="P67">
            <v>3658.54</v>
          </cell>
          <cell r="Q67">
            <v>3658.54</v>
          </cell>
        </row>
        <row r="68">
          <cell r="B68">
            <v>14</v>
          </cell>
          <cell r="D68" t="str">
            <v>Communications</v>
          </cell>
          <cell r="E68">
            <v>46536.600000000006</v>
          </cell>
          <cell r="F68">
            <v>3878.05</v>
          </cell>
          <cell r="G68">
            <v>3878.05</v>
          </cell>
          <cell r="H68">
            <v>3878.05</v>
          </cell>
          <cell r="I68">
            <v>3878.05</v>
          </cell>
          <cell r="J68">
            <v>3878.05</v>
          </cell>
          <cell r="K68">
            <v>3878.05</v>
          </cell>
          <cell r="L68">
            <v>3878.05</v>
          </cell>
          <cell r="M68">
            <v>3878.05</v>
          </cell>
          <cell r="N68">
            <v>3878.05</v>
          </cell>
          <cell r="O68">
            <v>3878.05</v>
          </cell>
          <cell r="P68">
            <v>3878.05</v>
          </cell>
          <cell r="Q68">
            <v>3878.05</v>
          </cell>
        </row>
        <row r="70">
          <cell r="D70" t="str">
            <v>Promotional</v>
          </cell>
        </row>
        <row r="71">
          <cell r="B71">
            <v>15</v>
          </cell>
          <cell r="D71" t="str">
            <v>Promotional</v>
          </cell>
          <cell r="E71">
            <v>0</v>
          </cell>
          <cell r="F71">
            <v>0</v>
          </cell>
          <cell r="G71">
            <v>0</v>
          </cell>
          <cell r="H71">
            <v>0</v>
          </cell>
          <cell r="I71">
            <v>0</v>
          </cell>
          <cell r="J71">
            <v>0</v>
          </cell>
          <cell r="K71">
            <v>0</v>
          </cell>
          <cell r="L71">
            <v>0</v>
          </cell>
          <cell r="M71">
            <v>0</v>
          </cell>
          <cell r="N71">
            <v>0</v>
          </cell>
          <cell r="O71">
            <v>0</v>
          </cell>
          <cell r="P71">
            <v>0</v>
          </cell>
          <cell r="Q71">
            <v>0</v>
          </cell>
        </row>
        <row r="73">
          <cell r="D73" t="str">
            <v>Business Overheads</v>
          </cell>
        </row>
        <row r="74">
          <cell r="D74" t="str">
            <v>Office Expenses STATIONERY</v>
          </cell>
          <cell r="E74">
            <v>1463.4000000000003</v>
          </cell>
          <cell r="F74">
            <v>121.95</v>
          </cell>
          <cell r="G74">
            <v>121.95</v>
          </cell>
          <cell r="H74">
            <v>121.95</v>
          </cell>
          <cell r="I74">
            <v>121.95</v>
          </cell>
          <cell r="J74">
            <v>121.95</v>
          </cell>
          <cell r="K74">
            <v>121.95</v>
          </cell>
          <cell r="L74">
            <v>121.95</v>
          </cell>
          <cell r="M74">
            <v>121.95</v>
          </cell>
          <cell r="N74">
            <v>121.95</v>
          </cell>
          <cell r="O74">
            <v>121.95</v>
          </cell>
          <cell r="P74">
            <v>121.95</v>
          </cell>
          <cell r="Q74">
            <v>121.95</v>
          </cell>
        </row>
        <row r="75">
          <cell r="D75" t="str">
            <v>Office Expenses - PRINTING</v>
          </cell>
          <cell r="E75">
            <v>4878.04</v>
          </cell>
          <cell r="F75">
            <v>0</v>
          </cell>
          <cell r="G75">
            <v>2439.02</v>
          </cell>
          <cell r="H75">
            <v>0</v>
          </cell>
          <cell r="I75">
            <v>0</v>
          </cell>
          <cell r="J75">
            <v>0</v>
          </cell>
          <cell r="K75">
            <v>0</v>
          </cell>
          <cell r="L75">
            <v>0</v>
          </cell>
          <cell r="M75">
            <v>2439.02</v>
          </cell>
          <cell r="N75">
            <v>0</v>
          </cell>
          <cell r="O75">
            <v>0</v>
          </cell>
          <cell r="P75">
            <v>0</v>
          </cell>
          <cell r="Q75">
            <v>0</v>
          </cell>
        </row>
        <row r="76">
          <cell r="D76" t="str">
            <v>Office Expenses - PHOTOCOPYING</v>
          </cell>
          <cell r="E76">
            <v>2195.1600000000003</v>
          </cell>
          <cell r="F76">
            <v>182.93</v>
          </cell>
          <cell r="G76">
            <v>182.93</v>
          </cell>
          <cell r="H76">
            <v>182.93</v>
          </cell>
          <cell r="I76">
            <v>182.93</v>
          </cell>
          <cell r="J76">
            <v>182.93</v>
          </cell>
          <cell r="K76">
            <v>182.93</v>
          </cell>
          <cell r="L76">
            <v>182.93</v>
          </cell>
          <cell r="M76">
            <v>182.93</v>
          </cell>
          <cell r="N76">
            <v>182.93</v>
          </cell>
          <cell r="O76">
            <v>182.93</v>
          </cell>
          <cell r="P76">
            <v>182.93</v>
          </cell>
          <cell r="Q76">
            <v>182.93</v>
          </cell>
        </row>
        <row r="77">
          <cell r="D77" t="str">
            <v>Office Expenses - CONSUMABLES</v>
          </cell>
          <cell r="E77">
            <v>2195.1600000000003</v>
          </cell>
          <cell r="F77">
            <v>182.93</v>
          </cell>
          <cell r="G77">
            <v>182.93</v>
          </cell>
          <cell r="H77">
            <v>182.93</v>
          </cell>
          <cell r="I77">
            <v>182.93</v>
          </cell>
          <cell r="J77">
            <v>182.93</v>
          </cell>
          <cell r="K77">
            <v>182.93</v>
          </cell>
          <cell r="L77">
            <v>182.93</v>
          </cell>
          <cell r="M77">
            <v>182.93</v>
          </cell>
          <cell r="N77">
            <v>182.93</v>
          </cell>
          <cell r="O77">
            <v>182.93</v>
          </cell>
          <cell r="P77">
            <v>182.93</v>
          </cell>
          <cell r="Q77">
            <v>182.93</v>
          </cell>
        </row>
        <row r="78">
          <cell r="D78" t="str">
            <v>Postage &amp; Couriers</v>
          </cell>
          <cell r="E78">
            <v>8341.44</v>
          </cell>
          <cell r="F78">
            <v>695.12</v>
          </cell>
          <cell r="G78">
            <v>695.12</v>
          </cell>
          <cell r="H78">
            <v>695.12</v>
          </cell>
          <cell r="I78">
            <v>695.12</v>
          </cell>
          <cell r="J78">
            <v>695.12</v>
          </cell>
          <cell r="K78">
            <v>695.12</v>
          </cell>
          <cell r="L78">
            <v>695.12</v>
          </cell>
          <cell r="M78">
            <v>695.12</v>
          </cell>
          <cell r="N78">
            <v>695.12</v>
          </cell>
          <cell r="O78">
            <v>695.12</v>
          </cell>
          <cell r="P78">
            <v>695.12</v>
          </cell>
          <cell r="Q78">
            <v>695.12</v>
          </cell>
        </row>
        <row r="79">
          <cell r="D79" t="str">
            <v>Staff Business Expenses</v>
          </cell>
          <cell r="E79">
            <v>5224.44</v>
          </cell>
          <cell r="F79">
            <v>435.37</v>
          </cell>
          <cell r="G79">
            <v>435.37</v>
          </cell>
          <cell r="H79">
            <v>435.37</v>
          </cell>
          <cell r="I79">
            <v>435.37</v>
          </cell>
          <cell r="J79">
            <v>435.37</v>
          </cell>
          <cell r="K79">
            <v>435.37</v>
          </cell>
          <cell r="L79">
            <v>435.37</v>
          </cell>
          <cell r="M79">
            <v>435.37</v>
          </cell>
          <cell r="N79">
            <v>435.37</v>
          </cell>
          <cell r="O79">
            <v>435.37</v>
          </cell>
          <cell r="P79">
            <v>435.37</v>
          </cell>
          <cell r="Q79">
            <v>435.37</v>
          </cell>
        </row>
        <row r="80">
          <cell r="D80" t="str">
            <v>Entertainment Expenses</v>
          </cell>
          <cell r="E80">
            <v>4390.2</v>
          </cell>
          <cell r="F80">
            <v>365.85</v>
          </cell>
          <cell r="G80">
            <v>365.85</v>
          </cell>
          <cell r="H80">
            <v>365.85</v>
          </cell>
          <cell r="I80">
            <v>365.85</v>
          </cell>
          <cell r="J80">
            <v>365.85</v>
          </cell>
          <cell r="K80">
            <v>365.85</v>
          </cell>
          <cell r="L80">
            <v>365.85</v>
          </cell>
          <cell r="M80">
            <v>365.85</v>
          </cell>
          <cell r="N80">
            <v>365.85</v>
          </cell>
          <cell r="O80">
            <v>365.85</v>
          </cell>
          <cell r="P80">
            <v>365.85</v>
          </cell>
          <cell r="Q80">
            <v>365.85</v>
          </cell>
        </row>
        <row r="81">
          <cell r="D81" t="str">
            <v>Overseas Travel &amp; Accommodatio</v>
          </cell>
          <cell r="E81">
            <v>12195.1</v>
          </cell>
          <cell r="F81">
            <v>0</v>
          </cell>
          <cell r="G81">
            <v>2439.02</v>
          </cell>
          <cell r="H81">
            <v>0</v>
          </cell>
          <cell r="I81">
            <v>0</v>
          </cell>
          <cell r="J81">
            <v>2439.02</v>
          </cell>
          <cell r="K81">
            <v>2439.02</v>
          </cell>
          <cell r="L81">
            <v>0</v>
          </cell>
          <cell r="M81">
            <v>2439.02</v>
          </cell>
          <cell r="N81">
            <v>0</v>
          </cell>
          <cell r="O81">
            <v>0</v>
          </cell>
          <cell r="P81">
            <v>2439.02</v>
          </cell>
          <cell r="Q81">
            <v>0</v>
          </cell>
        </row>
        <row r="82">
          <cell r="D82" t="str">
            <v>Airfares</v>
          </cell>
          <cell r="E82">
            <v>29268.24</v>
          </cell>
          <cell r="F82">
            <v>2439.02</v>
          </cell>
          <cell r="G82">
            <v>2439.02</v>
          </cell>
          <cell r="H82">
            <v>2439.02</v>
          </cell>
          <cell r="I82">
            <v>2439.02</v>
          </cell>
          <cell r="J82">
            <v>2439.02</v>
          </cell>
          <cell r="K82">
            <v>2439.02</v>
          </cell>
          <cell r="L82">
            <v>2439.02</v>
          </cell>
          <cell r="M82">
            <v>2439.02</v>
          </cell>
          <cell r="N82">
            <v>2439.02</v>
          </cell>
          <cell r="O82">
            <v>2439.02</v>
          </cell>
          <cell r="P82">
            <v>2439.02</v>
          </cell>
          <cell r="Q82">
            <v>2439.02</v>
          </cell>
        </row>
        <row r="83">
          <cell r="D83" t="str">
            <v>Travel/Accom</v>
          </cell>
          <cell r="E83">
            <v>29268.24</v>
          </cell>
          <cell r="F83">
            <v>2439.02</v>
          </cell>
          <cell r="G83">
            <v>2439.02</v>
          </cell>
          <cell r="H83">
            <v>2439.02</v>
          </cell>
          <cell r="I83">
            <v>2439.02</v>
          </cell>
          <cell r="J83">
            <v>2439.02</v>
          </cell>
          <cell r="K83">
            <v>2439.02</v>
          </cell>
          <cell r="L83">
            <v>2439.02</v>
          </cell>
          <cell r="M83">
            <v>2439.02</v>
          </cell>
          <cell r="N83">
            <v>2439.02</v>
          </cell>
          <cell r="O83">
            <v>2439.02</v>
          </cell>
          <cell r="P83">
            <v>2439.02</v>
          </cell>
          <cell r="Q83">
            <v>2439.02</v>
          </cell>
        </row>
        <row r="84">
          <cell r="D84" t="str">
            <v>Directors’ Fees</v>
          </cell>
          <cell r="E84">
            <v>47560.92</v>
          </cell>
          <cell r="F84">
            <v>5487.8</v>
          </cell>
          <cell r="G84">
            <v>2439.02</v>
          </cell>
          <cell r="H84">
            <v>5487.8</v>
          </cell>
          <cell r="I84">
            <v>2439.02</v>
          </cell>
          <cell r="J84">
            <v>5487.8</v>
          </cell>
          <cell r="K84">
            <v>2439.02</v>
          </cell>
          <cell r="L84">
            <v>5487.8</v>
          </cell>
          <cell r="M84">
            <v>2439.02</v>
          </cell>
          <cell r="N84">
            <v>5487.8</v>
          </cell>
          <cell r="O84">
            <v>2439.02</v>
          </cell>
          <cell r="P84">
            <v>5487.8</v>
          </cell>
          <cell r="Q84">
            <v>2439.02</v>
          </cell>
        </row>
        <row r="85">
          <cell r="D85" t="str">
            <v>Membership Fees -  Company</v>
          </cell>
          <cell r="E85">
            <v>14634.12</v>
          </cell>
          <cell r="F85">
            <v>1219.51</v>
          </cell>
          <cell r="G85">
            <v>1219.51</v>
          </cell>
          <cell r="H85">
            <v>1219.51</v>
          </cell>
          <cell r="I85">
            <v>1219.51</v>
          </cell>
          <cell r="J85">
            <v>1219.51</v>
          </cell>
          <cell r="K85">
            <v>1219.51</v>
          </cell>
          <cell r="L85">
            <v>1219.51</v>
          </cell>
          <cell r="M85">
            <v>1219.51</v>
          </cell>
          <cell r="N85">
            <v>1219.51</v>
          </cell>
          <cell r="O85">
            <v>1219.51</v>
          </cell>
          <cell r="P85">
            <v>1219.51</v>
          </cell>
          <cell r="Q85">
            <v>1219.51</v>
          </cell>
        </row>
        <row r="86">
          <cell r="B86">
            <v>16</v>
          </cell>
          <cell r="D86" t="str">
            <v>Business Overheads</v>
          </cell>
          <cell r="E86">
            <v>161614.46</v>
          </cell>
          <cell r="F86">
            <v>13569.5</v>
          </cell>
          <cell r="G86">
            <v>15398.76</v>
          </cell>
          <cell r="H86">
            <v>13569.5</v>
          </cell>
          <cell r="I86">
            <v>10520.72</v>
          </cell>
          <cell r="J86">
            <v>16008.52</v>
          </cell>
          <cell r="K86">
            <v>12959.74</v>
          </cell>
          <cell r="L86">
            <v>13569.5</v>
          </cell>
          <cell r="M86">
            <v>15398.76</v>
          </cell>
          <cell r="N86">
            <v>13569.5</v>
          </cell>
          <cell r="O86">
            <v>10520.72</v>
          </cell>
          <cell r="P86">
            <v>16008.52</v>
          </cell>
          <cell r="Q86">
            <v>10520.72</v>
          </cell>
        </row>
        <row r="88">
          <cell r="D88" t="str">
            <v>Insurance, Regulatory &amp; Statutory Charges</v>
          </cell>
        </row>
        <row r="89">
          <cell r="D89" t="str">
            <v>Insurance</v>
          </cell>
          <cell r="E89">
            <v>77804.92000000001</v>
          </cell>
          <cell r="F89">
            <v>6484.15</v>
          </cell>
          <cell r="G89">
            <v>6484.15</v>
          </cell>
          <cell r="H89">
            <v>6484.15</v>
          </cell>
          <cell r="I89">
            <v>6484.15</v>
          </cell>
          <cell r="J89">
            <v>6484.15</v>
          </cell>
          <cell r="K89">
            <v>6484.15</v>
          </cell>
          <cell r="L89">
            <v>6484.15</v>
          </cell>
          <cell r="M89">
            <v>6484.15</v>
          </cell>
          <cell r="N89">
            <v>6484.15</v>
          </cell>
          <cell r="O89">
            <v>6484.15</v>
          </cell>
          <cell r="P89">
            <v>6484.15</v>
          </cell>
          <cell r="Q89">
            <v>6479.27</v>
          </cell>
        </row>
        <row r="90">
          <cell r="D90" t="str">
            <v>Stat and Regulatory Charges</v>
          </cell>
          <cell r="E90">
            <v>3658.560000000001</v>
          </cell>
          <cell r="F90">
            <v>304.88</v>
          </cell>
          <cell r="G90">
            <v>304.88</v>
          </cell>
          <cell r="H90">
            <v>304.88</v>
          </cell>
          <cell r="I90">
            <v>304.88</v>
          </cell>
          <cell r="J90">
            <v>304.88</v>
          </cell>
          <cell r="K90">
            <v>304.88</v>
          </cell>
          <cell r="L90">
            <v>304.88</v>
          </cell>
          <cell r="M90">
            <v>304.88</v>
          </cell>
          <cell r="N90">
            <v>304.88</v>
          </cell>
          <cell r="O90">
            <v>304.88</v>
          </cell>
          <cell r="P90">
            <v>304.88</v>
          </cell>
          <cell r="Q90">
            <v>304.88</v>
          </cell>
        </row>
        <row r="91">
          <cell r="B91">
            <v>17</v>
          </cell>
          <cell r="D91" t="str">
            <v>Insurance, Reg &amp; Stat Charges</v>
          </cell>
          <cell r="E91">
            <v>81463.48</v>
          </cell>
          <cell r="F91">
            <v>6789.03</v>
          </cell>
          <cell r="G91">
            <v>6789.03</v>
          </cell>
          <cell r="H91">
            <v>6789.03</v>
          </cell>
          <cell r="I91">
            <v>6789.03</v>
          </cell>
          <cell r="J91">
            <v>6789.03</v>
          </cell>
          <cell r="K91">
            <v>6789.03</v>
          </cell>
          <cell r="L91">
            <v>6789.03</v>
          </cell>
          <cell r="M91">
            <v>6789.03</v>
          </cell>
          <cell r="N91">
            <v>6789.03</v>
          </cell>
          <cell r="O91">
            <v>6789.03</v>
          </cell>
          <cell r="P91">
            <v>6789.03</v>
          </cell>
          <cell r="Q91">
            <v>6784.15</v>
          </cell>
        </row>
        <row r="93">
          <cell r="C93" t="str">
            <v>TOTAL ALL EXPENSES</v>
          </cell>
          <cell r="E93">
            <v>2339626.9500000007</v>
          </cell>
          <cell r="F93">
            <v>168520.60000000003</v>
          </cell>
          <cell r="G93">
            <v>219132.78000000006</v>
          </cell>
          <cell r="H93">
            <v>179050.24000000002</v>
          </cell>
          <cell r="I93">
            <v>192343.01</v>
          </cell>
          <cell r="J93">
            <v>187272.86000000004</v>
          </cell>
          <cell r="K93">
            <v>188776.21000000005</v>
          </cell>
          <cell r="L93">
            <v>187670.31000000003</v>
          </cell>
          <cell r="M93">
            <v>189730.16000000006</v>
          </cell>
          <cell r="N93">
            <v>184946.86000000002</v>
          </cell>
          <cell r="O93">
            <v>205833.54</v>
          </cell>
          <cell r="P93">
            <v>209382.09000000003</v>
          </cell>
          <cell r="Q93">
            <v>226968.29</v>
          </cell>
        </row>
        <row r="95">
          <cell r="C95" t="str">
            <v>EBITDA</v>
          </cell>
          <cell r="E95">
            <v>9828599.36</v>
          </cell>
          <cell r="F95">
            <v>-92347.32000000004</v>
          </cell>
          <cell r="G95">
            <v>300076.49</v>
          </cell>
          <cell r="H95">
            <v>901344.3500000001</v>
          </cell>
          <cell r="I95">
            <v>1387798.82</v>
          </cell>
          <cell r="J95">
            <v>1409638.92</v>
          </cell>
          <cell r="K95">
            <v>1749666.7700000003</v>
          </cell>
          <cell r="L95">
            <v>1433403.79</v>
          </cell>
          <cell r="M95">
            <v>1314210.4799999997</v>
          </cell>
          <cell r="N95">
            <v>1162559.97</v>
          </cell>
          <cell r="O95">
            <v>500196.17999999993</v>
          </cell>
          <cell r="P95">
            <v>-38782.54000000004</v>
          </cell>
          <cell r="Q95">
            <v>-199166.55000000002</v>
          </cell>
        </row>
        <row r="97">
          <cell r="D97" t="str">
            <v>Finance</v>
          </cell>
        </row>
        <row r="98">
          <cell r="D98" t="str">
            <v>Bank Fees</v>
          </cell>
          <cell r="E98">
            <v>3658.560000000001</v>
          </cell>
          <cell r="F98">
            <v>304.88</v>
          </cell>
          <cell r="G98">
            <v>304.88</v>
          </cell>
          <cell r="H98">
            <v>304.88</v>
          </cell>
          <cell r="I98">
            <v>304.88</v>
          </cell>
          <cell r="J98">
            <v>304.88</v>
          </cell>
          <cell r="K98">
            <v>304.88</v>
          </cell>
          <cell r="L98">
            <v>304.88</v>
          </cell>
          <cell r="M98">
            <v>304.88</v>
          </cell>
          <cell r="N98">
            <v>304.88</v>
          </cell>
          <cell r="O98">
            <v>304.88</v>
          </cell>
          <cell r="P98">
            <v>304.88</v>
          </cell>
          <cell r="Q98">
            <v>304.88</v>
          </cell>
        </row>
        <row r="99">
          <cell r="D99" t="str">
            <v>Interest Received</v>
          </cell>
          <cell r="E99">
            <v>-399137.36</v>
          </cell>
          <cell r="F99">
            <v>-17979.56</v>
          </cell>
          <cell r="G99">
            <v>-18201.26</v>
          </cell>
          <cell r="H99">
            <v>-20383.24</v>
          </cell>
          <cell r="I99">
            <v>-24374.17</v>
          </cell>
          <cell r="J99">
            <v>-29305.45</v>
          </cell>
          <cell r="K99">
            <v>-35109.52</v>
          </cell>
          <cell r="L99">
            <v>-40119.35</v>
          </cell>
          <cell r="M99">
            <v>-42291.07</v>
          </cell>
          <cell r="N99">
            <v>-44190.17</v>
          </cell>
          <cell r="O99">
            <v>-45899.45</v>
          </cell>
          <cell r="P99">
            <v>-46016.33</v>
          </cell>
          <cell r="Q99">
            <v>-35267.79</v>
          </cell>
        </row>
        <row r="100">
          <cell r="B100">
            <v>18</v>
          </cell>
          <cell r="D100" t="str">
            <v>Finance Costs</v>
          </cell>
          <cell r="E100">
            <v>-395478.80000000005</v>
          </cell>
          <cell r="F100">
            <v>-17674.68</v>
          </cell>
          <cell r="G100">
            <v>-17896.38</v>
          </cell>
          <cell r="H100">
            <v>-20078.36</v>
          </cell>
          <cell r="I100">
            <v>-24069.29</v>
          </cell>
          <cell r="J100">
            <v>-29000.57</v>
          </cell>
          <cell r="K100">
            <v>-34804.64</v>
          </cell>
          <cell r="L100">
            <v>-39814.47</v>
          </cell>
          <cell r="M100">
            <v>-41986.19</v>
          </cell>
          <cell r="N100">
            <v>-43885.29</v>
          </cell>
          <cell r="O100">
            <v>-45594.57</v>
          </cell>
          <cell r="P100">
            <v>-45711.45</v>
          </cell>
          <cell r="Q100">
            <v>-34962.91</v>
          </cell>
        </row>
        <row r="102">
          <cell r="D102" t="str">
            <v>Depreciation / AM Costs</v>
          </cell>
        </row>
        <row r="103">
          <cell r="D103" t="str">
            <v>Depreciation</v>
          </cell>
          <cell r="E103">
            <v>2799698.7900000005</v>
          </cell>
          <cell r="F103">
            <v>230600</v>
          </cell>
          <cell r="G103">
            <v>230600</v>
          </cell>
          <cell r="H103">
            <v>230600</v>
          </cell>
          <cell r="I103">
            <v>230600</v>
          </cell>
          <cell r="J103">
            <v>230600</v>
          </cell>
          <cell r="K103">
            <v>230600</v>
          </cell>
          <cell r="L103">
            <v>230600</v>
          </cell>
          <cell r="M103">
            <v>230600</v>
          </cell>
          <cell r="N103">
            <v>230600</v>
          </cell>
          <cell r="O103">
            <v>241432.93</v>
          </cell>
          <cell r="P103">
            <v>241432.93</v>
          </cell>
          <cell r="Q103">
            <v>241432.93</v>
          </cell>
        </row>
        <row r="104">
          <cell r="B104">
            <v>20</v>
          </cell>
          <cell r="D104" t="str">
            <v>Depreciation and AM Costs</v>
          </cell>
          <cell r="E104">
            <v>2799698.7900000005</v>
          </cell>
          <cell r="F104">
            <v>230600</v>
          </cell>
          <cell r="G104">
            <v>230600</v>
          </cell>
          <cell r="H104">
            <v>230600</v>
          </cell>
          <cell r="I104">
            <v>230600</v>
          </cell>
          <cell r="J104">
            <v>230600</v>
          </cell>
          <cell r="K104">
            <v>230600</v>
          </cell>
          <cell r="L104">
            <v>230600</v>
          </cell>
          <cell r="M104">
            <v>230600</v>
          </cell>
          <cell r="N104">
            <v>230600</v>
          </cell>
          <cell r="O104">
            <v>241432.93</v>
          </cell>
          <cell r="P104">
            <v>241432.93</v>
          </cell>
          <cell r="Q104">
            <v>241432.93</v>
          </cell>
        </row>
        <row r="106">
          <cell r="C106" t="str">
            <v>NET OPERATING BEFORE TAX</v>
          </cell>
          <cell r="E106">
            <v>7424379.369999999</v>
          </cell>
          <cell r="F106">
            <v>-305272.64</v>
          </cell>
          <cell r="G106">
            <v>87372.87</v>
          </cell>
          <cell r="H106">
            <v>690822.7100000001</v>
          </cell>
          <cell r="I106">
            <v>1181268.11</v>
          </cell>
          <cell r="J106">
            <v>1208039.49</v>
          </cell>
          <cell r="K106">
            <v>1553871.4100000001</v>
          </cell>
          <cell r="L106">
            <v>1242618.26</v>
          </cell>
          <cell r="M106">
            <v>1125596.6699999997</v>
          </cell>
          <cell r="N106">
            <v>975845.26</v>
          </cell>
          <cell r="O106">
            <v>304357.8199999999</v>
          </cell>
          <cell r="P106">
            <v>-234504.02000000002</v>
          </cell>
          <cell r="Q106">
            <v>-405636.57</v>
          </cell>
        </row>
        <row r="108">
          <cell r="B108">
            <v>21</v>
          </cell>
          <cell r="D108" t="str">
            <v>Taxation</v>
          </cell>
          <cell r="E108">
            <v>0</v>
          </cell>
          <cell r="F108">
            <v>0</v>
          </cell>
          <cell r="G108">
            <v>0</v>
          </cell>
          <cell r="H108">
            <v>0</v>
          </cell>
          <cell r="I108">
            <v>0</v>
          </cell>
          <cell r="J108">
            <v>0</v>
          </cell>
          <cell r="K108">
            <v>0</v>
          </cell>
          <cell r="L108">
            <v>0</v>
          </cell>
          <cell r="M108">
            <v>0</v>
          </cell>
          <cell r="N108">
            <v>0</v>
          </cell>
          <cell r="O108">
            <v>0</v>
          </cell>
          <cell r="P108">
            <v>0</v>
          </cell>
          <cell r="Q108">
            <v>0</v>
          </cell>
        </row>
        <row r="110">
          <cell r="C110" t="str">
            <v>NET OPERATING AFTER TAX</v>
          </cell>
          <cell r="E110">
            <v>7424379.369999999</v>
          </cell>
          <cell r="F110">
            <v>-305272.64</v>
          </cell>
          <cell r="G110">
            <v>87372.87</v>
          </cell>
          <cell r="H110">
            <v>690822.7100000001</v>
          </cell>
          <cell r="I110">
            <v>1181268.11</v>
          </cell>
          <cell r="J110">
            <v>1208039.49</v>
          </cell>
          <cell r="K110">
            <v>1553871.4100000001</v>
          </cell>
          <cell r="L110">
            <v>1242618.26</v>
          </cell>
          <cell r="M110">
            <v>1125596.6699999997</v>
          </cell>
          <cell r="N110">
            <v>975845.26</v>
          </cell>
          <cell r="O110">
            <v>304357.8199999999</v>
          </cell>
          <cell r="P110">
            <v>-234504.02000000002</v>
          </cell>
          <cell r="Q110">
            <v>-405636.57</v>
          </cell>
        </row>
        <row r="114">
          <cell r="B114" t="str">
            <v>Year to Date MEALP Budget</v>
          </cell>
        </row>
        <row r="115">
          <cell r="C115" t="str">
            <v>Energy Revenue</v>
          </cell>
        </row>
        <row r="116">
          <cell r="B116">
            <v>1</v>
          </cell>
          <cell r="D116" t="str">
            <v>Generation Volume</v>
          </cell>
          <cell r="E116">
            <v>195900</v>
          </cell>
          <cell r="F116">
            <v>1429.4462261876054</v>
          </cell>
          <cell r="G116">
            <v>11622.446226187605</v>
          </cell>
          <cell r="H116">
            <v>29510.28128767784</v>
          </cell>
          <cell r="I116">
            <v>51963.12490957319</v>
          </cell>
          <cell r="J116">
            <v>75041.88413310828</v>
          </cell>
          <cell r="K116">
            <v>101937.63274656379</v>
          </cell>
          <cell r="L116">
            <v>129435.93585724621</v>
          </cell>
          <cell r="M116">
            <v>154696.0043404871</v>
          </cell>
          <cell r="N116">
            <v>175659.67446346756</v>
          </cell>
          <cell r="O116">
            <v>185346.95020496743</v>
          </cell>
          <cell r="P116">
            <v>188007.4807089462</v>
          </cell>
          <cell r="Q116">
            <v>188449.48697853868</v>
          </cell>
        </row>
        <row r="117">
          <cell r="D117" t="str">
            <v>Generation Revenue</v>
          </cell>
        </row>
        <row r="118">
          <cell r="B118">
            <v>2</v>
          </cell>
          <cell r="D118" t="str">
            <v>Energy Revenue - MEAL</v>
          </cell>
          <cell r="E118">
            <v>13415264.72</v>
          </cell>
          <cell r="F118">
            <v>87755.09</v>
          </cell>
          <cell r="G118">
            <v>684409.02</v>
          </cell>
          <cell r="H118">
            <v>1877534.51</v>
          </cell>
          <cell r="I118">
            <v>3599861.58</v>
          </cell>
          <cell r="J118">
            <v>5350035.84</v>
          </cell>
          <cell r="K118">
            <v>7467292.52</v>
          </cell>
          <cell r="L118">
            <v>9266056.83</v>
          </cell>
          <cell r="M118">
            <v>10931422.57</v>
          </cell>
          <cell r="N118">
            <v>12423331.39</v>
          </cell>
          <cell r="O118">
            <v>13187581.270000001</v>
          </cell>
          <cell r="P118">
            <v>13382570.21</v>
          </cell>
          <cell r="Q118">
            <v>13415264.72</v>
          </cell>
        </row>
        <row r="119">
          <cell r="D119" t="str">
            <v>Total Generation Revenue</v>
          </cell>
          <cell r="E119">
            <v>13415264.72</v>
          </cell>
          <cell r="F119">
            <v>87755.09</v>
          </cell>
          <cell r="G119">
            <v>684409.02</v>
          </cell>
          <cell r="H119">
            <v>1877534.51</v>
          </cell>
          <cell r="I119">
            <v>3599861.58</v>
          </cell>
          <cell r="J119">
            <v>5350035.84</v>
          </cell>
          <cell r="K119">
            <v>7467292.52</v>
          </cell>
          <cell r="L119">
            <v>9266056.83</v>
          </cell>
          <cell r="M119">
            <v>10931422.57</v>
          </cell>
          <cell r="N119">
            <v>12423331.39</v>
          </cell>
          <cell r="O119">
            <v>13187581.270000001</v>
          </cell>
          <cell r="P119">
            <v>13382570.21</v>
          </cell>
          <cell r="Q119">
            <v>13415264.72</v>
          </cell>
        </row>
        <row r="121">
          <cell r="D121" t="str">
            <v>Retail</v>
          </cell>
        </row>
        <row r="122">
          <cell r="D122" t="str">
            <v>Comalco Margin</v>
          </cell>
          <cell r="E122">
            <v>0</v>
          </cell>
          <cell r="F122">
            <v>0</v>
          </cell>
          <cell r="G122">
            <v>0</v>
          </cell>
          <cell r="H122">
            <v>0</v>
          </cell>
          <cell r="I122">
            <v>0</v>
          </cell>
          <cell r="J122">
            <v>0</v>
          </cell>
          <cell r="K122">
            <v>0</v>
          </cell>
          <cell r="L122">
            <v>0</v>
          </cell>
          <cell r="M122">
            <v>0</v>
          </cell>
          <cell r="N122">
            <v>0</v>
          </cell>
          <cell r="O122">
            <v>0</v>
          </cell>
          <cell r="P122">
            <v>0</v>
          </cell>
          <cell r="Q122">
            <v>0</v>
          </cell>
        </row>
        <row r="124">
          <cell r="D124" t="str">
            <v>Direct Supply Margin</v>
          </cell>
          <cell r="E124">
            <v>0</v>
          </cell>
          <cell r="F124">
            <v>0</v>
          </cell>
          <cell r="G124">
            <v>0</v>
          </cell>
          <cell r="H124">
            <v>0</v>
          </cell>
          <cell r="I124">
            <v>0</v>
          </cell>
          <cell r="J124">
            <v>0</v>
          </cell>
          <cell r="K124">
            <v>0</v>
          </cell>
          <cell r="L124">
            <v>0</v>
          </cell>
          <cell r="M124">
            <v>0</v>
          </cell>
          <cell r="N124">
            <v>0</v>
          </cell>
          <cell r="O124">
            <v>0</v>
          </cell>
          <cell r="P124">
            <v>0</v>
          </cell>
          <cell r="Q124">
            <v>0</v>
          </cell>
        </row>
        <row r="125">
          <cell r="D125" t="str">
            <v>Total Retail Revenue</v>
          </cell>
          <cell r="E125">
            <v>0</v>
          </cell>
          <cell r="F125">
            <v>0</v>
          </cell>
          <cell r="G125">
            <v>0</v>
          </cell>
          <cell r="H125">
            <v>0</v>
          </cell>
          <cell r="I125">
            <v>0</v>
          </cell>
          <cell r="J125">
            <v>0</v>
          </cell>
          <cell r="K125">
            <v>0</v>
          </cell>
          <cell r="L125">
            <v>0</v>
          </cell>
          <cell r="M125">
            <v>0</v>
          </cell>
          <cell r="N125">
            <v>0</v>
          </cell>
          <cell r="O125">
            <v>0</v>
          </cell>
          <cell r="P125">
            <v>0</v>
          </cell>
          <cell r="Q125">
            <v>0</v>
          </cell>
        </row>
        <row r="127">
          <cell r="D127" t="str">
            <v>Wholesale</v>
          </cell>
        </row>
        <row r="128">
          <cell r="D128" t="str">
            <v>Total Hedge Margin</v>
          </cell>
          <cell r="E128">
            <v>0</v>
          </cell>
          <cell r="F128">
            <v>0</v>
          </cell>
          <cell r="G128">
            <v>0</v>
          </cell>
          <cell r="H128">
            <v>0</v>
          </cell>
          <cell r="I128">
            <v>0</v>
          </cell>
          <cell r="J128">
            <v>0</v>
          </cell>
          <cell r="K128">
            <v>0</v>
          </cell>
          <cell r="L128">
            <v>0</v>
          </cell>
          <cell r="M128">
            <v>0</v>
          </cell>
          <cell r="N128">
            <v>0</v>
          </cell>
          <cell r="O128">
            <v>0</v>
          </cell>
          <cell r="P128">
            <v>0</v>
          </cell>
          <cell r="Q128">
            <v>0</v>
          </cell>
        </row>
        <row r="130">
          <cell r="C130" t="str">
            <v>TOTAL ENERGY REVENUE</v>
          </cell>
          <cell r="E130">
            <v>13415264.72</v>
          </cell>
          <cell r="F130">
            <v>87755.09</v>
          </cell>
          <cell r="G130">
            <v>684409.02</v>
          </cell>
          <cell r="H130">
            <v>1877534.51</v>
          </cell>
          <cell r="I130">
            <v>3599861.58</v>
          </cell>
          <cell r="J130">
            <v>5350035.84</v>
          </cell>
          <cell r="K130">
            <v>7467292.52</v>
          </cell>
          <cell r="L130">
            <v>9266056.83</v>
          </cell>
          <cell r="M130">
            <v>10931422.57</v>
          </cell>
          <cell r="N130">
            <v>12423331.39</v>
          </cell>
          <cell r="O130">
            <v>13187581.270000001</v>
          </cell>
          <cell r="P130">
            <v>13382570.21</v>
          </cell>
          <cell r="Q130">
            <v>13415264.72</v>
          </cell>
        </row>
        <row r="132">
          <cell r="C132" t="str">
            <v>Transmission and Distribution Costs</v>
          </cell>
        </row>
        <row r="133">
          <cell r="D133" t="str">
            <v>Cost of Generation</v>
          </cell>
          <cell r="E133">
            <v>-980874.45</v>
          </cell>
          <cell r="F133">
            <v>-7951.09</v>
          </cell>
          <cell r="G133">
            <v>-65111</v>
          </cell>
          <cell r="H133">
            <v>-154713.78</v>
          </cell>
          <cell r="I133">
            <v>-269708.94</v>
          </cell>
          <cell r="J133">
            <v>-388063.62</v>
          </cell>
          <cell r="K133">
            <v>-527501.36</v>
          </cell>
          <cell r="L133">
            <v>-669471.38</v>
          </cell>
          <cell r="M133">
            <v>-798832.05</v>
          </cell>
          <cell r="N133">
            <v>-912794.39</v>
          </cell>
          <cell r="O133">
            <v>-959259.92</v>
          </cell>
          <cell r="P133">
            <v>-977581.42</v>
          </cell>
          <cell r="Q133">
            <v>-980874.4500000001</v>
          </cell>
        </row>
        <row r="134">
          <cell r="D134" t="str">
            <v>Connection Charges</v>
          </cell>
          <cell r="E134">
            <v>-980874.45</v>
          </cell>
          <cell r="F134">
            <v>-7951.09</v>
          </cell>
          <cell r="G134">
            <v>-65111</v>
          </cell>
          <cell r="H134">
            <v>-154713.78</v>
          </cell>
          <cell r="I134">
            <v>-269708.94</v>
          </cell>
          <cell r="J134">
            <v>-388063.62</v>
          </cell>
          <cell r="K134">
            <v>-527501.36</v>
          </cell>
          <cell r="L134">
            <v>-669471.38</v>
          </cell>
          <cell r="M134">
            <v>-798832.05</v>
          </cell>
          <cell r="N134">
            <v>-912794.39</v>
          </cell>
          <cell r="O134">
            <v>-959259.92</v>
          </cell>
          <cell r="P134">
            <v>-977581.42</v>
          </cell>
          <cell r="Q134">
            <v>-980874.4500000001</v>
          </cell>
        </row>
        <row r="136">
          <cell r="D136" t="str">
            <v>Network</v>
          </cell>
        </row>
        <row r="137">
          <cell r="D137" t="str">
            <v>Connection'Wheeling Charge</v>
          </cell>
          <cell r="E137">
            <v>-266163.96</v>
          </cell>
          <cell r="F137">
            <v>-3630.72</v>
          </cell>
          <cell r="G137">
            <v>-23915.47</v>
          </cell>
          <cell r="H137">
            <v>-47043.59</v>
          </cell>
          <cell r="I137">
            <v>-74233.67</v>
          </cell>
          <cell r="J137">
            <v>-109141.47</v>
          </cell>
          <cell r="K137">
            <v>-148517.43</v>
          </cell>
          <cell r="L137">
            <v>-184237.62</v>
          </cell>
          <cell r="M137">
            <v>-216302.05</v>
          </cell>
          <cell r="N137">
            <v>-246741.69999999998</v>
          </cell>
          <cell r="O137">
            <v>-258496.33</v>
          </cell>
          <cell r="P137">
            <v>-264564.22</v>
          </cell>
          <cell r="Q137">
            <v>-266163.95999999996</v>
          </cell>
        </row>
        <row r="138">
          <cell r="D138" t="str">
            <v>Total Network Loses</v>
          </cell>
          <cell r="E138">
            <v>-266163.96</v>
          </cell>
          <cell r="F138">
            <v>-3630.72</v>
          </cell>
          <cell r="G138">
            <v>-23915.47</v>
          </cell>
          <cell r="H138">
            <v>-47043.59</v>
          </cell>
          <cell r="I138">
            <v>-74233.67</v>
          </cell>
          <cell r="J138">
            <v>-109141.47</v>
          </cell>
          <cell r="K138">
            <v>-148517.43</v>
          </cell>
          <cell r="L138">
            <v>-184237.62</v>
          </cell>
          <cell r="M138">
            <v>-216302.05</v>
          </cell>
          <cell r="N138">
            <v>-246741.69999999998</v>
          </cell>
          <cell r="O138">
            <v>-258496.33</v>
          </cell>
          <cell r="P138">
            <v>-264564.22</v>
          </cell>
          <cell r="Q138">
            <v>-266163.95999999996</v>
          </cell>
        </row>
        <row r="139">
          <cell r="B139">
            <v>6</v>
          </cell>
          <cell r="D139" t="str">
            <v>Total Transmission &amp; Distribution Costs</v>
          </cell>
          <cell r="E139">
            <v>-1247038.41</v>
          </cell>
          <cell r="F139">
            <v>-11581.810000000001</v>
          </cell>
          <cell r="G139">
            <v>-89026.47</v>
          </cell>
          <cell r="H139">
            <v>-201757.37</v>
          </cell>
          <cell r="I139">
            <v>-343942.61</v>
          </cell>
          <cell r="J139">
            <v>-497205.08999999997</v>
          </cell>
          <cell r="K139">
            <v>-676018.79</v>
          </cell>
          <cell r="L139">
            <v>-853709</v>
          </cell>
          <cell r="M139">
            <v>-1015134.1</v>
          </cell>
          <cell r="N139">
            <v>-1159536.0899999999</v>
          </cell>
          <cell r="O139">
            <v>-1217756.2499999998</v>
          </cell>
          <cell r="P139">
            <v>-1242145.6399999997</v>
          </cell>
          <cell r="Q139">
            <v>-1247038.4099999997</v>
          </cell>
        </row>
        <row r="141">
          <cell r="D141" t="str">
            <v>Other Income</v>
          </cell>
        </row>
        <row r="142">
          <cell r="B142">
            <v>7</v>
          </cell>
          <cell r="D142" t="str">
            <v>Other Income</v>
          </cell>
          <cell r="E142">
            <v>0</v>
          </cell>
          <cell r="F142">
            <v>0</v>
          </cell>
          <cell r="G142">
            <v>0</v>
          </cell>
          <cell r="H142">
            <v>0</v>
          </cell>
          <cell r="I142">
            <v>0</v>
          </cell>
          <cell r="J142">
            <v>0</v>
          </cell>
          <cell r="K142">
            <v>0</v>
          </cell>
          <cell r="L142">
            <v>0</v>
          </cell>
          <cell r="M142">
            <v>0</v>
          </cell>
          <cell r="N142">
            <v>0</v>
          </cell>
          <cell r="O142">
            <v>0</v>
          </cell>
          <cell r="P142">
            <v>0</v>
          </cell>
          <cell r="Q142">
            <v>0</v>
          </cell>
        </row>
        <row r="144">
          <cell r="C144" t="str">
            <v>GROSS CONTRIBUTION</v>
          </cell>
          <cell r="E144">
            <v>12168226.310000002</v>
          </cell>
          <cell r="F144">
            <v>76173.28</v>
          </cell>
          <cell r="G144">
            <v>595382.55</v>
          </cell>
          <cell r="H144">
            <v>1675777.1400000001</v>
          </cell>
          <cell r="I144">
            <v>3255918.97</v>
          </cell>
          <cell r="J144">
            <v>4852830.75</v>
          </cell>
          <cell r="K144">
            <v>6791273.73</v>
          </cell>
          <cell r="L144">
            <v>8412347.83</v>
          </cell>
          <cell r="M144">
            <v>9916288.47</v>
          </cell>
          <cell r="N144">
            <v>11263795.3</v>
          </cell>
          <cell r="O144">
            <v>11969825.020000001</v>
          </cell>
          <cell r="P144">
            <v>12140424.570000002</v>
          </cell>
          <cell r="Q144">
            <v>12168226.310000002</v>
          </cell>
        </row>
        <row r="146">
          <cell r="C146" t="str">
            <v>Expenses</v>
          </cell>
        </row>
        <row r="147">
          <cell r="D147" t="str">
            <v>Staff costs</v>
          </cell>
        </row>
        <row r="148">
          <cell r="D148" t="str">
            <v>Salary / Pay</v>
          </cell>
          <cell r="E148">
            <v>179458.56</v>
          </cell>
          <cell r="F148">
            <v>14954.88</v>
          </cell>
          <cell r="G148">
            <v>29909.76</v>
          </cell>
          <cell r="H148">
            <v>44864.64</v>
          </cell>
          <cell r="I148">
            <v>59819.52</v>
          </cell>
          <cell r="J148">
            <v>74774.4</v>
          </cell>
          <cell r="K148">
            <v>89729.28</v>
          </cell>
          <cell r="L148">
            <v>104684.16</v>
          </cell>
          <cell r="M148">
            <v>119639.04000000001</v>
          </cell>
          <cell r="N148">
            <v>134593.92</v>
          </cell>
          <cell r="O148">
            <v>149548.80000000002</v>
          </cell>
          <cell r="P148">
            <v>164503.68000000002</v>
          </cell>
          <cell r="Q148">
            <v>179458.56000000003</v>
          </cell>
        </row>
        <row r="149">
          <cell r="D149" t="str">
            <v>Bonus</v>
          </cell>
          <cell r="E149">
            <v>24380.52</v>
          </cell>
          <cell r="F149">
            <v>2031.71</v>
          </cell>
          <cell r="G149">
            <v>4063.42</v>
          </cell>
          <cell r="H149">
            <v>6095.13</v>
          </cell>
          <cell r="I149">
            <v>8126.84</v>
          </cell>
          <cell r="J149">
            <v>10158.55</v>
          </cell>
          <cell r="K149">
            <v>12190.259999999998</v>
          </cell>
          <cell r="L149">
            <v>14221.969999999998</v>
          </cell>
          <cell r="M149">
            <v>16253.679999999997</v>
          </cell>
          <cell r="N149">
            <v>18285.389999999996</v>
          </cell>
          <cell r="O149">
            <v>20317.099999999995</v>
          </cell>
          <cell r="P149">
            <v>22348.809999999994</v>
          </cell>
          <cell r="Q149">
            <v>24380.519999999993</v>
          </cell>
        </row>
        <row r="150">
          <cell r="B150">
            <v>8</v>
          </cell>
          <cell r="D150" t="str">
            <v>Staff Costs</v>
          </cell>
          <cell r="E150">
            <v>203839.08</v>
          </cell>
          <cell r="F150">
            <v>16986.59</v>
          </cell>
          <cell r="G150">
            <v>33973.18</v>
          </cell>
          <cell r="H150">
            <v>50959.770000000004</v>
          </cell>
          <cell r="I150">
            <v>67946.36</v>
          </cell>
          <cell r="J150">
            <v>84932.95</v>
          </cell>
          <cell r="K150">
            <v>101919.54</v>
          </cell>
          <cell r="L150">
            <v>118906.12999999999</v>
          </cell>
          <cell r="M150">
            <v>135892.72</v>
          </cell>
          <cell r="N150">
            <v>152879.31</v>
          </cell>
          <cell r="O150">
            <v>169865.9</v>
          </cell>
          <cell r="P150">
            <v>186852.49</v>
          </cell>
          <cell r="Q150">
            <v>203839.08</v>
          </cell>
        </row>
        <row r="152">
          <cell r="D152" t="str">
            <v>Outsourced Services</v>
          </cell>
        </row>
        <row r="153">
          <cell r="D153" t="str">
            <v>Contractor/Consultant General</v>
          </cell>
          <cell r="E153">
            <v>1455949.03</v>
          </cell>
          <cell r="F153">
            <v>98183.21</v>
          </cell>
          <cell r="G153">
            <v>217100.56</v>
          </cell>
          <cell r="H153">
            <v>325813.41000000003</v>
          </cell>
          <cell r="I153">
            <v>439587.32000000007</v>
          </cell>
          <cell r="J153">
            <v>554083.77</v>
          </cell>
          <cell r="K153">
            <v>673132.35</v>
          </cell>
          <cell r="L153">
            <v>790465.27</v>
          </cell>
          <cell r="M153">
            <v>908028.78</v>
          </cell>
          <cell r="N153">
            <v>1022638.25</v>
          </cell>
          <cell r="O153">
            <v>1161183.18</v>
          </cell>
          <cell r="P153">
            <v>1297788.8599999999</v>
          </cell>
          <cell r="Q153">
            <v>1455949.0299999998</v>
          </cell>
        </row>
        <row r="154">
          <cell r="D154" t="str">
            <v>Tax Advisory</v>
          </cell>
          <cell r="E154">
            <v>43902.48</v>
          </cell>
          <cell r="F154">
            <v>3658.54</v>
          </cell>
          <cell r="G154">
            <v>7317.08</v>
          </cell>
          <cell r="H154">
            <v>10975.619999999999</v>
          </cell>
          <cell r="I154">
            <v>14634.16</v>
          </cell>
          <cell r="J154">
            <v>18292.7</v>
          </cell>
          <cell r="K154">
            <v>21951.24</v>
          </cell>
          <cell r="L154">
            <v>25609.780000000002</v>
          </cell>
          <cell r="M154">
            <v>29268.320000000003</v>
          </cell>
          <cell r="N154">
            <v>32926.86</v>
          </cell>
          <cell r="O154">
            <v>36585.4</v>
          </cell>
          <cell r="P154">
            <v>40243.94</v>
          </cell>
          <cell r="Q154">
            <v>43902.48</v>
          </cell>
        </row>
        <row r="155">
          <cell r="D155" t="str">
            <v>Business Advisory Services</v>
          </cell>
          <cell r="E155">
            <v>82317.04</v>
          </cell>
          <cell r="F155">
            <v>5792.68</v>
          </cell>
          <cell r="G155">
            <v>11585.36</v>
          </cell>
          <cell r="H155">
            <v>17378.04</v>
          </cell>
          <cell r="I155">
            <v>34451.21</v>
          </cell>
          <cell r="J155">
            <v>40243.89</v>
          </cell>
          <cell r="K155">
            <v>46036.57</v>
          </cell>
          <cell r="L155">
            <v>51829.25</v>
          </cell>
          <cell r="M155">
            <v>57621.93</v>
          </cell>
          <cell r="N155">
            <v>63414.61</v>
          </cell>
          <cell r="O155">
            <v>69207.29000000001</v>
          </cell>
          <cell r="P155">
            <v>74999.97</v>
          </cell>
          <cell r="Q155">
            <v>82317.04000000001</v>
          </cell>
        </row>
        <row r="156">
          <cell r="D156" t="str">
            <v>External Audit</v>
          </cell>
          <cell r="E156">
            <v>25682.88</v>
          </cell>
          <cell r="F156">
            <v>2140.24</v>
          </cell>
          <cell r="G156">
            <v>4280.48</v>
          </cell>
          <cell r="H156">
            <v>6420.719999999999</v>
          </cell>
          <cell r="I156">
            <v>8560.96</v>
          </cell>
          <cell r="J156">
            <v>10701.199999999999</v>
          </cell>
          <cell r="K156">
            <v>12841.439999999999</v>
          </cell>
          <cell r="L156">
            <v>14981.679999999998</v>
          </cell>
          <cell r="M156">
            <v>17121.92</v>
          </cell>
          <cell r="N156">
            <v>19262.159999999996</v>
          </cell>
          <cell r="O156">
            <v>21402.399999999994</v>
          </cell>
          <cell r="P156">
            <v>23542.639999999992</v>
          </cell>
          <cell r="Q156">
            <v>25682.87999999999</v>
          </cell>
        </row>
        <row r="157">
          <cell r="B157">
            <v>10</v>
          </cell>
          <cell r="D157" t="str">
            <v>Outsourced Services</v>
          </cell>
          <cell r="E157">
            <v>1607851.43</v>
          </cell>
          <cell r="F157">
            <v>109774.67</v>
          </cell>
          <cell r="G157">
            <v>240283.47999999998</v>
          </cell>
          <cell r="H157">
            <v>360587.79</v>
          </cell>
          <cell r="I157">
            <v>497233.64999999997</v>
          </cell>
          <cell r="J157">
            <v>623321.5599999999</v>
          </cell>
          <cell r="K157">
            <v>753961.6</v>
          </cell>
          <cell r="L157">
            <v>882885.98</v>
          </cell>
          <cell r="M157">
            <v>1012040.95</v>
          </cell>
          <cell r="N157">
            <v>1138241.88</v>
          </cell>
          <cell r="O157">
            <v>1288378.27</v>
          </cell>
          <cell r="P157">
            <v>1436575.4100000001</v>
          </cell>
          <cell r="Q157">
            <v>1607851.4300000002</v>
          </cell>
        </row>
        <row r="159">
          <cell r="D159" t="str">
            <v>Plant / Vehicle / Property</v>
          </cell>
        </row>
        <row r="160">
          <cell r="D160" t="str">
            <v>Land &amp; Buildings Costs RENT</v>
          </cell>
          <cell r="E160">
            <v>209053.66</v>
          </cell>
          <cell r="F160">
            <v>15083.74</v>
          </cell>
          <cell r="G160">
            <v>58216.259999999995</v>
          </cell>
          <cell r="H160">
            <v>73300</v>
          </cell>
          <cell r="I160">
            <v>88383.74</v>
          </cell>
          <cell r="J160">
            <v>103467.48000000001</v>
          </cell>
          <cell r="K160">
            <v>118551.22000000002</v>
          </cell>
          <cell r="L160">
            <v>133634.96000000002</v>
          </cell>
          <cell r="M160">
            <v>148718.7</v>
          </cell>
          <cell r="N160">
            <v>163802.44</v>
          </cell>
          <cell r="O160">
            <v>178886.18</v>
          </cell>
          <cell r="P160">
            <v>193969.91999999998</v>
          </cell>
          <cell r="Q160">
            <v>209053.65999999997</v>
          </cell>
        </row>
        <row r="161">
          <cell r="D161" t="str">
            <v>Rates</v>
          </cell>
          <cell r="E161">
            <v>29268.24</v>
          </cell>
          <cell r="F161">
            <v>2439.02</v>
          </cell>
          <cell r="G161">
            <v>4878.04</v>
          </cell>
          <cell r="H161">
            <v>7317.0599999999995</v>
          </cell>
          <cell r="I161">
            <v>9756.08</v>
          </cell>
          <cell r="J161">
            <v>12195.1</v>
          </cell>
          <cell r="K161">
            <v>14634.12</v>
          </cell>
          <cell r="L161">
            <v>17073.14</v>
          </cell>
          <cell r="M161">
            <v>19512.16</v>
          </cell>
          <cell r="N161">
            <v>21951.18</v>
          </cell>
          <cell r="O161">
            <v>24390.2</v>
          </cell>
          <cell r="P161">
            <v>26829.22</v>
          </cell>
          <cell r="Q161">
            <v>29268.24</v>
          </cell>
        </row>
        <row r="162">
          <cell r="B162">
            <v>11</v>
          </cell>
          <cell r="D162" t="str">
            <v>Plant, Vehicles and Property</v>
          </cell>
          <cell r="E162">
            <v>238321.9</v>
          </cell>
          <cell r="F162">
            <v>17522.76</v>
          </cell>
          <cell r="G162">
            <v>63094.3</v>
          </cell>
          <cell r="H162">
            <v>80617.06</v>
          </cell>
          <cell r="I162">
            <v>98139.81999999999</v>
          </cell>
          <cell r="J162">
            <v>115662.57999999999</v>
          </cell>
          <cell r="K162">
            <v>133185.34</v>
          </cell>
          <cell r="L162">
            <v>150708.1</v>
          </cell>
          <cell r="M162">
            <v>168230.86000000002</v>
          </cell>
          <cell r="N162">
            <v>185753.62000000002</v>
          </cell>
          <cell r="O162">
            <v>203276.38000000003</v>
          </cell>
          <cell r="P162">
            <v>220799.14000000004</v>
          </cell>
          <cell r="Q162">
            <v>238321.90000000005</v>
          </cell>
        </row>
        <row r="164">
          <cell r="C164" t="str">
            <v>Retail Support</v>
          </cell>
        </row>
        <row r="165">
          <cell r="B165">
            <v>12</v>
          </cell>
          <cell r="D165" t="str">
            <v>ROC Costs</v>
          </cell>
          <cell r="E165">
            <v>0</v>
          </cell>
          <cell r="F165">
            <v>0</v>
          </cell>
          <cell r="G165">
            <v>0</v>
          </cell>
          <cell r="H165">
            <v>0</v>
          </cell>
          <cell r="I165">
            <v>0</v>
          </cell>
          <cell r="J165">
            <v>0</v>
          </cell>
          <cell r="K165">
            <v>0</v>
          </cell>
          <cell r="L165">
            <v>0</v>
          </cell>
          <cell r="M165">
            <v>0</v>
          </cell>
          <cell r="N165">
            <v>0</v>
          </cell>
          <cell r="O165">
            <v>0</v>
          </cell>
          <cell r="P165">
            <v>0</v>
          </cell>
          <cell r="Q165">
            <v>0</v>
          </cell>
        </row>
        <row r="167">
          <cell r="D167" t="str">
            <v>On Energy Servicing</v>
          </cell>
          <cell r="E167">
            <v>0</v>
          </cell>
          <cell r="F167">
            <v>0</v>
          </cell>
          <cell r="G167">
            <v>0</v>
          </cell>
          <cell r="H167">
            <v>0</v>
          </cell>
          <cell r="I167">
            <v>0</v>
          </cell>
          <cell r="J167">
            <v>0</v>
          </cell>
          <cell r="K167">
            <v>0</v>
          </cell>
          <cell r="L167">
            <v>0</v>
          </cell>
          <cell r="M167">
            <v>0</v>
          </cell>
          <cell r="N167">
            <v>0</v>
          </cell>
          <cell r="O167">
            <v>0</v>
          </cell>
          <cell r="P167">
            <v>0</v>
          </cell>
          <cell r="Q167">
            <v>0</v>
          </cell>
        </row>
        <row r="169">
          <cell r="C169" t="str">
            <v>Business Support Services</v>
          </cell>
        </row>
        <row r="170">
          <cell r="D170" t="str">
            <v>Information Technology</v>
          </cell>
        </row>
        <row r="171">
          <cell r="B171">
            <v>13</v>
          </cell>
          <cell r="D171" t="str">
            <v>Information Technology</v>
          </cell>
          <cell r="E171">
            <v>0</v>
          </cell>
          <cell r="F171">
            <v>0</v>
          </cell>
          <cell r="G171">
            <v>0</v>
          </cell>
          <cell r="H171">
            <v>0</v>
          </cell>
          <cell r="I171">
            <v>0</v>
          </cell>
          <cell r="J171">
            <v>0</v>
          </cell>
          <cell r="K171">
            <v>0</v>
          </cell>
          <cell r="L171">
            <v>0</v>
          </cell>
          <cell r="M171">
            <v>0</v>
          </cell>
          <cell r="N171">
            <v>0</v>
          </cell>
          <cell r="O171">
            <v>0</v>
          </cell>
          <cell r="P171">
            <v>0</v>
          </cell>
          <cell r="Q171">
            <v>0</v>
          </cell>
        </row>
        <row r="173">
          <cell r="D173" t="str">
            <v>Communications</v>
          </cell>
        </row>
        <row r="174">
          <cell r="D174" t="str">
            <v>Cell Phone Costs</v>
          </cell>
          <cell r="E174">
            <v>2634.12</v>
          </cell>
          <cell r="F174">
            <v>219.51</v>
          </cell>
          <cell r="G174">
            <v>439.02</v>
          </cell>
          <cell r="H174">
            <v>658.53</v>
          </cell>
          <cell r="I174">
            <v>878.04</v>
          </cell>
          <cell r="J174">
            <v>1097.55</v>
          </cell>
          <cell r="K174">
            <v>1317.06</v>
          </cell>
          <cell r="L174">
            <v>1536.57</v>
          </cell>
          <cell r="M174">
            <v>1756.08</v>
          </cell>
          <cell r="N174">
            <v>1975.59</v>
          </cell>
          <cell r="O174">
            <v>2195.1</v>
          </cell>
          <cell r="P174">
            <v>2414.6099999999997</v>
          </cell>
          <cell r="Q174">
            <v>2634.12</v>
          </cell>
        </row>
        <row r="175">
          <cell r="D175" t="str">
            <v>Phone and Fax</v>
          </cell>
          <cell r="E175">
            <v>43902.48</v>
          </cell>
          <cell r="F175">
            <v>3658.54</v>
          </cell>
          <cell r="G175">
            <v>7317.08</v>
          </cell>
          <cell r="H175">
            <v>10975.619999999999</v>
          </cell>
          <cell r="I175">
            <v>14634.16</v>
          </cell>
          <cell r="J175">
            <v>18292.7</v>
          </cell>
          <cell r="K175">
            <v>21951.24</v>
          </cell>
          <cell r="L175">
            <v>25609.780000000002</v>
          </cell>
          <cell r="M175">
            <v>29268.320000000003</v>
          </cell>
          <cell r="N175">
            <v>32926.86</v>
          </cell>
          <cell r="O175">
            <v>36585.4</v>
          </cell>
          <cell r="P175">
            <v>40243.94</v>
          </cell>
          <cell r="Q175">
            <v>43902.48</v>
          </cell>
        </row>
        <row r="176">
          <cell r="B176">
            <v>14</v>
          </cell>
          <cell r="D176" t="str">
            <v>Communications</v>
          </cell>
          <cell r="E176">
            <v>46536.6</v>
          </cell>
          <cell r="F176">
            <v>3878.05</v>
          </cell>
          <cell r="G176">
            <v>7756.1</v>
          </cell>
          <cell r="H176">
            <v>11634.150000000001</v>
          </cell>
          <cell r="I176">
            <v>15512.2</v>
          </cell>
          <cell r="J176">
            <v>19390.25</v>
          </cell>
          <cell r="K176">
            <v>23268.3</v>
          </cell>
          <cell r="L176">
            <v>27146.35</v>
          </cell>
          <cell r="M176">
            <v>31024.399999999998</v>
          </cell>
          <cell r="N176">
            <v>34902.45</v>
          </cell>
          <cell r="O176">
            <v>38780.5</v>
          </cell>
          <cell r="P176">
            <v>42658.55</v>
          </cell>
          <cell r="Q176">
            <v>46536.600000000006</v>
          </cell>
        </row>
        <row r="178">
          <cell r="D178" t="str">
            <v>Promotional</v>
          </cell>
        </row>
        <row r="179">
          <cell r="B179">
            <v>15</v>
          </cell>
          <cell r="D179" t="str">
            <v>Promotional</v>
          </cell>
          <cell r="E179">
            <v>0</v>
          </cell>
          <cell r="F179">
            <v>0</v>
          </cell>
          <cell r="G179">
            <v>0</v>
          </cell>
          <cell r="H179">
            <v>0</v>
          </cell>
          <cell r="I179">
            <v>0</v>
          </cell>
          <cell r="J179">
            <v>0</v>
          </cell>
          <cell r="K179">
            <v>0</v>
          </cell>
          <cell r="L179">
            <v>0</v>
          </cell>
          <cell r="M179">
            <v>0</v>
          </cell>
          <cell r="N179">
            <v>0</v>
          </cell>
          <cell r="O179">
            <v>0</v>
          </cell>
          <cell r="P179">
            <v>0</v>
          </cell>
          <cell r="Q179">
            <v>0</v>
          </cell>
        </row>
        <row r="181">
          <cell r="D181" t="str">
            <v>Business Overheads</v>
          </cell>
        </row>
        <row r="182">
          <cell r="D182" t="str">
            <v>Office Expenses STATIONERY</v>
          </cell>
          <cell r="E182">
            <v>1463.4</v>
          </cell>
          <cell r="F182">
            <v>121.95</v>
          </cell>
          <cell r="G182">
            <v>243.9</v>
          </cell>
          <cell r="H182">
            <v>365.85</v>
          </cell>
          <cell r="I182">
            <v>487.8</v>
          </cell>
          <cell r="J182">
            <v>609.75</v>
          </cell>
          <cell r="K182">
            <v>731.7</v>
          </cell>
          <cell r="L182">
            <v>853.6500000000001</v>
          </cell>
          <cell r="M182">
            <v>975.6000000000001</v>
          </cell>
          <cell r="N182">
            <v>1097.5500000000002</v>
          </cell>
          <cell r="O182">
            <v>1219.5000000000002</v>
          </cell>
          <cell r="P182">
            <v>1341.4500000000003</v>
          </cell>
          <cell r="Q182">
            <v>1463.4000000000003</v>
          </cell>
        </row>
        <row r="183">
          <cell r="D183" t="str">
            <v>Office Expenses - PRINTING</v>
          </cell>
          <cell r="E183">
            <v>4878.04</v>
          </cell>
          <cell r="F183">
            <v>0</v>
          </cell>
          <cell r="G183">
            <v>2439.02</v>
          </cell>
          <cell r="H183">
            <v>2439.02</v>
          </cell>
          <cell r="I183">
            <v>2439.02</v>
          </cell>
          <cell r="J183">
            <v>2439.02</v>
          </cell>
          <cell r="K183">
            <v>2439.02</v>
          </cell>
          <cell r="L183">
            <v>2439.02</v>
          </cell>
          <cell r="M183">
            <v>4878.04</v>
          </cell>
          <cell r="N183">
            <v>4878.04</v>
          </cell>
          <cell r="O183">
            <v>4878.04</v>
          </cell>
          <cell r="P183">
            <v>4878.04</v>
          </cell>
          <cell r="Q183">
            <v>4878.04</v>
          </cell>
        </row>
        <row r="184">
          <cell r="D184" t="str">
            <v>Office Expenses - PHOTOCOPYING</v>
          </cell>
          <cell r="E184">
            <v>2195.16</v>
          </cell>
          <cell r="F184">
            <v>182.93</v>
          </cell>
          <cell r="G184">
            <v>365.86</v>
          </cell>
          <cell r="H184">
            <v>548.79</v>
          </cell>
          <cell r="I184">
            <v>731.72</v>
          </cell>
          <cell r="J184">
            <v>914.6500000000001</v>
          </cell>
          <cell r="K184">
            <v>1097.5800000000002</v>
          </cell>
          <cell r="L184">
            <v>1280.5100000000002</v>
          </cell>
          <cell r="M184">
            <v>1463.4400000000003</v>
          </cell>
          <cell r="N184">
            <v>1646.3700000000003</v>
          </cell>
          <cell r="O184">
            <v>1829.3000000000004</v>
          </cell>
          <cell r="P184">
            <v>2012.2300000000005</v>
          </cell>
          <cell r="Q184">
            <v>2195.1600000000003</v>
          </cell>
        </row>
        <row r="185">
          <cell r="D185" t="str">
            <v>Office Expenses - CONSUMABLES</v>
          </cell>
          <cell r="E185">
            <v>2195.16</v>
          </cell>
          <cell r="F185">
            <v>182.93</v>
          </cell>
          <cell r="G185">
            <v>365.86</v>
          </cell>
          <cell r="H185">
            <v>548.79</v>
          </cell>
          <cell r="I185">
            <v>731.72</v>
          </cell>
          <cell r="J185">
            <v>914.6500000000001</v>
          </cell>
          <cell r="K185">
            <v>1097.5800000000002</v>
          </cell>
          <cell r="L185">
            <v>1280.5100000000002</v>
          </cell>
          <cell r="M185">
            <v>1463.4400000000003</v>
          </cell>
          <cell r="N185">
            <v>1646.3700000000003</v>
          </cell>
          <cell r="O185">
            <v>1829.3000000000004</v>
          </cell>
          <cell r="P185">
            <v>2012.2300000000005</v>
          </cell>
          <cell r="Q185">
            <v>2195.1600000000003</v>
          </cell>
        </row>
        <row r="186">
          <cell r="D186" t="str">
            <v>Postage &amp; Couriers</v>
          </cell>
          <cell r="E186">
            <v>8341.44</v>
          </cell>
          <cell r="F186">
            <v>695.12</v>
          </cell>
          <cell r="G186">
            <v>1390.24</v>
          </cell>
          <cell r="H186">
            <v>2085.36</v>
          </cell>
          <cell r="I186">
            <v>2780.48</v>
          </cell>
          <cell r="J186">
            <v>3475.6</v>
          </cell>
          <cell r="K186">
            <v>4170.72</v>
          </cell>
          <cell r="L186">
            <v>4865.84</v>
          </cell>
          <cell r="M186">
            <v>5560.96</v>
          </cell>
          <cell r="N186">
            <v>6256.08</v>
          </cell>
          <cell r="O186">
            <v>6951.2</v>
          </cell>
          <cell r="P186">
            <v>7646.32</v>
          </cell>
          <cell r="Q186">
            <v>8341.44</v>
          </cell>
        </row>
        <row r="187">
          <cell r="D187" t="str">
            <v>Staff Business Expenses</v>
          </cell>
          <cell r="E187">
            <v>5224.44</v>
          </cell>
          <cell r="F187">
            <v>435.37</v>
          </cell>
          <cell r="G187">
            <v>870.74</v>
          </cell>
          <cell r="H187">
            <v>1306.1100000000001</v>
          </cell>
          <cell r="I187">
            <v>1741.48</v>
          </cell>
          <cell r="J187">
            <v>2176.85</v>
          </cell>
          <cell r="K187">
            <v>2612.22</v>
          </cell>
          <cell r="L187">
            <v>3047.5899999999997</v>
          </cell>
          <cell r="M187">
            <v>3482.9599999999996</v>
          </cell>
          <cell r="N187">
            <v>3918.3299999999995</v>
          </cell>
          <cell r="O187">
            <v>4353.7</v>
          </cell>
          <cell r="P187">
            <v>4789.07</v>
          </cell>
          <cell r="Q187">
            <v>5224.44</v>
          </cell>
        </row>
        <row r="188">
          <cell r="D188" t="str">
            <v>Entertainment Expenses</v>
          </cell>
          <cell r="E188">
            <v>4390.2</v>
          </cell>
          <cell r="F188">
            <v>365.85</v>
          </cell>
          <cell r="G188">
            <v>731.7</v>
          </cell>
          <cell r="H188">
            <v>1097.5500000000002</v>
          </cell>
          <cell r="I188">
            <v>1463.4</v>
          </cell>
          <cell r="J188">
            <v>1829.25</v>
          </cell>
          <cell r="K188">
            <v>2195.1</v>
          </cell>
          <cell r="L188">
            <v>2560.95</v>
          </cell>
          <cell r="M188">
            <v>2926.7999999999997</v>
          </cell>
          <cell r="N188">
            <v>3292.6499999999996</v>
          </cell>
          <cell r="O188">
            <v>3658.4999999999995</v>
          </cell>
          <cell r="P188">
            <v>4024.3499999999995</v>
          </cell>
          <cell r="Q188">
            <v>4390.2</v>
          </cell>
        </row>
        <row r="189">
          <cell r="D189" t="str">
            <v>Overseas Travel &amp; Accommodatio</v>
          </cell>
          <cell r="E189">
            <v>12195.1</v>
          </cell>
          <cell r="F189">
            <v>0</v>
          </cell>
          <cell r="G189">
            <v>2439.02</v>
          </cell>
          <cell r="H189">
            <v>2439.02</v>
          </cell>
          <cell r="I189">
            <v>2439.02</v>
          </cell>
          <cell r="J189">
            <v>4878.04</v>
          </cell>
          <cell r="K189">
            <v>7317.0599999999995</v>
          </cell>
          <cell r="L189">
            <v>7317.0599999999995</v>
          </cell>
          <cell r="M189">
            <v>9756.08</v>
          </cell>
          <cell r="N189">
            <v>9756.08</v>
          </cell>
          <cell r="O189">
            <v>9756.08</v>
          </cell>
          <cell r="P189">
            <v>12195.1</v>
          </cell>
          <cell r="Q189">
            <v>12195.1</v>
          </cell>
        </row>
        <row r="190">
          <cell r="D190" t="str">
            <v>Airfares</v>
          </cell>
          <cell r="E190">
            <v>29268.24</v>
          </cell>
          <cell r="F190">
            <v>2439.02</v>
          </cell>
          <cell r="G190">
            <v>4878.04</v>
          </cell>
          <cell r="H190">
            <v>7317.0599999999995</v>
          </cell>
          <cell r="I190">
            <v>9756.08</v>
          </cell>
          <cell r="J190">
            <v>12195.1</v>
          </cell>
          <cell r="K190">
            <v>14634.12</v>
          </cell>
          <cell r="L190">
            <v>17073.14</v>
          </cell>
          <cell r="M190">
            <v>19512.16</v>
          </cell>
          <cell r="N190">
            <v>21951.18</v>
          </cell>
          <cell r="O190">
            <v>24390.2</v>
          </cell>
          <cell r="P190">
            <v>26829.22</v>
          </cell>
          <cell r="Q190">
            <v>29268.24</v>
          </cell>
        </row>
        <row r="191">
          <cell r="D191" t="str">
            <v>Travel/Accom</v>
          </cell>
          <cell r="E191">
            <v>29268.24</v>
          </cell>
          <cell r="F191">
            <v>2439.02</v>
          </cell>
          <cell r="G191">
            <v>4878.04</v>
          </cell>
          <cell r="H191">
            <v>7317.0599999999995</v>
          </cell>
          <cell r="I191">
            <v>9756.08</v>
          </cell>
          <cell r="J191">
            <v>12195.1</v>
          </cell>
          <cell r="K191">
            <v>14634.12</v>
          </cell>
          <cell r="L191">
            <v>17073.14</v>
          </cell>
          <cell r="M191">
            <v>19512.16</v>
          </cell>
          <cell r="N191">
            <v>21951.18</v>
          </cell>
          <cell r="O191">
            <v>24390.2</v>
          </cell>
          <cell r="P191">
            <v>26829.22</v>
          </cell>
          <cell r="Q191">
            <v>29268.24</v>
          </cell>
        </row>
        <row r="192">
          <cell r="D192" t="str">
            <v>Directors’ Fees</v>
          </cell>
          <cell r="E192">
            <v>47560.92</v>
          </cell>
          <cell r="F192">
            <v>5487.8</v>
          </cell>
          <cell r="G192">
            <v>7926.82</v>
          </cell>
          <cell r="H192">
            <v>13414.619999999999</v>
          </cell>
          <cell r="I192">
            <v>15853.64</v>
          </cell>
          <cell r="J192">
            <v>21341.44</v>
          </cell>
          <cell r="K192">
            <v>23780.46</v>
          </cell>
          <cell r="L192">
            <v>29268.26</v>
          </cell>
          <cell r="M192">
            <v>31707.28</v>
          </cell>
          <cell r="N192">
            <v>37195.08</v>
          </cell>
          <cell r="O192">
            <v>39634.1</v>
          </cell>
          <cell r="P192">
            <v>45121.9</v>
          </cell>
          <cell r="Q192">
            <v>47560.92</v>
          </cell>
        </row>
        <row r="193">
          <cell r="D193" t="str">
            <v>Membership Fees -  Company</v>
          </cell>
          <cell r="E193">
            <v>14634.12</v>
          </cell>
          <cell r="F193">
            <v>1219.51</v>
          </cell>
          <cell r="G193">
            <v>2439.02</v>
          </cell>
          <cell r="H193">
            <v>3658.5299999999997</v>
          </cell>
          <cell r="I193">
            <v>4878.04</v>
          </cell>
          <cell r="J193">
            <v>6097.55</v>
          </cell>
          <cell r="K193">
            <v>7317.06</v>
          </cell>
          <cell r="L193">
            <v>8536.57</v>
          </cell>
          <cell r="M193">
            <v>9756.08</v>
          </cell>
          <cell r="N193">
            <v>10975.59</v>
          </cell>
          <cell r="O193">
            <v>12195.1</v>
          </cell>
          <cell r="P193">
            <v>13414.61</v>
          </cell>
          <cell r="Q193">
            <v>14634.12</v>
          </cell>
        </row>
        <row r="194">
          <cell r="B194">
            <v>16</v>
          </cell>
          <cell r="D194" t="str">
            <v>Business Overheads</v>
          </cell>
          <cell r="E194">
            <v>161614.46</v>
          </cell>
          <cell r="F194">
            <v>13569.5</v>
          </cell>
          <cell r="G194">
            <v>28968.260000000002</v>
          </cell>
          <cell r="H194">
            <v>42537.76</v>
          </cell>
          <cell r="I194">
            <v>53058.48</v>
          </cell>
          <cell r="J194">
            <v>69067</v>
          </cell>
          <cell r="K194">
            <v>82026.74</v>
          </cell>
          <cell r="L194">
            <v>95596.24</v>
          </cell>
          <cell r="M194">
            <v>110995</v>
          </cell>
          <cell r="N194">
            <v>124564.5</v>
          </cell>
          <cell r="O194">
            <v>135085.22</v>
          </cell>
          <cell r="P194">
            <v>151093.74</v>
          </cell>
          <cell r="Q194">
            <v>161614.46</v>
          </cell>
        </row>
        <row r="196">
          <cell r="D196" t="str">
            <v>Insurance, Regulatory &amp; Statutory Charges</v>
          </cell>
        </row>
        <row r="197">
          <cell r="D197" t="str">
            <v>Insurance</v>
          </cell>
          <cell r="E197">
            <v>77804.92</v>
          </cell>
          <cell r="F197">
            <v>6484.15</v>
          </cell>
          <cell r="G197">
            <v>12968.3</v>
          </cell>
          <cell r="H197">
            <v>19452.449999999997</v>
          </cell>
          <cell r="I197">
            <v>25936.6</v>
          </cell>
          <cell r="J197">
            <v>32420.75</v>
          </cell>
          <cell r="K197">
            <v>38904.9</v>
          </cell>
          <cell r="L197">
            <v>45389.05</v>
          </cell>
          <cell r="M197">
            <v>51873.200000000004</v>
          </cell>
          <cell r="N197">
            <v>58357.350000000006</v>
          </cell>
          <cell r="O197">
            <v>64841.50000000001</v>
          </cell>
          <cell r="P197">
            <v>71325.65000000001</v>
          </cell>
          <cell r="Q197">
            <v>77804.92000000001</v>
          </cell>
        </row>
        <row r="198">
          <cell r="D198" t="str">
            <v>Stat and Regulatory Charges</v>
          </cell>
          <cell r="E198">
            <v>3658.56</v>
          </cell>
          <cell r="F198">
            <v>304.88</v>
          </cell>
          <cell r="G198">
            <v>609.76</v>
          </cell>
          <cell r="H198">
            <v>914.64</v>
          </cell>
          <cell r="I198">
            <v>1219.52</v>
          </cell>
          <cell r="J198">
            <v>1524.4</v>
          </cell>
          <cell r="K198">
            <v>1829.2800000000002</v>
          </cell>
          <cell r="L198">
            <v>2134.1600000000003</v>
          </cell>
          <cell r="M198">
            <v>2439.0400000000004</v>
          </cell>
          <cell r="N198">
            <v>2743.9200000000005</v>
          </cell>
          <cell r="O198">
            <v>3048.8000000000006</v>
          </cell>
          <cell r="P198">
            <v>3353.6800000000007</v>
          </cell>
          <cell r="Q198">
            <v>3658.560000000001</v>
          </cell>
        </row>
        <row r="199">
          <cell r="B199">
            <v>17</v>
          </cell>
          <cell r="D199" t="str">
            <v>Insurance, Reg &amp; Stat Charges</v>
          </cell>
          <cell r="E199">
            <v>81463.48</v>
          </cell>
          <cell r="F199">
            <v>6789.03</v>
          </cell>
          <cell r="G199">
            <v>13578.06</v>
          </cell>
          <cell r="H199">
            <v>20367.09</v>
          </cell>
          <cell r="I199">
            <v>27156.12</v>
          </cell>
          <cell r="J199">
            <v>33945.15</v>
          </cell>
          <cell r="K199">
            <v>40734.18</v>
          </cell>
          <cell r="L199">
            <v>47523.21</v>
          </cell>
          <cell r="M199">
            <v>54312.24</v>
          </cell>
          <cell r="N199">
            <v>61101.27</v>
          </cell>
          <cell r="O199">
            <v>67890.3</v>
          </cell>
          <cell r="P199">
            <v>74679.33</v>
          </cell>
          <cell r="Q199">
            <v>81463.48</v>
          </cell>
        </row>
        <row r="201">
          <cell r="C201" t="str">
            <v>TOTAL ALL EXPENSES</v>
          </cell>
          <cell r="E201">
            <v>2339626.95</v>
          </cell>
          <cell r="F201">
            <v>168520.60000000003</v>
          </cell>
          <cell r="G201">
            <v>387653.3800000001</v>
          </cell>
          <cell r="H201">
            <v>566703.6200000001</v>
          </cell>
          <cell r="I201">
            <v>759046.6300000001</v>
          </cell>
          <cell r="J201">
            <v>946319.4900000002</v>
          </cell>
          <cell r="K201">
            <v>1135095.7000000002</v>
          </cell>
          <cell r="L201">
            <v>1322766.0100000002</v>
          </cell>
          <cell r="M201">
            <v>1512496.1700000004</v>
          </cell>
          <cell r="N201">
            <v>1697443.0300000005</v>
          </cell>
          <cell r="O201">
            <v>1903276.5700000005</v>
          </cell>
          <cell r="P201">
            <v>2112658.6600000006</v>
          </cell>
          <cell r="Q201">
            <v>2339626.9500000007</v>
          </cell>
        </row>
        <row r="203">
          <cell r="C203" t="str">
            <v>EBITDA</v>
          </cell>
          <cell r="E203">
            <v>9828599.36</v>
          </cell>
          <cell r="F203">
            <v>-92347.32000000004</v>
          </cell>
          <cell r="G203">
            <v>207729.16999999995</v>
          </cell>
          <cell r="H203">
            <v>1109073.52</v>
          </cell>
          <cell r="I203">
            <v>2496872.34</v>
          </cell>
          <cell r="J203">
            <v>3906511.26</v>
          </cell>
          <cell r="K203">
            <v>5656178.03</v>
          </cell>
          <cell r="L203">
            <v>7089581.82</v>
          </cell>
          <cell r="M203">
            <v>8403792.3</v>
          </cell>
          <cell r="N203">
            <v>9566352.270000001</v>
          </cell>
          <cell r="O203">
            <v>10066548.450000001</v>
          </cell>
          <cell r="P203">
            <v>10027765.91</v>
          </cell>
          <cell r="Q203">
            <v>9828599.36</v>
          </cell>
        </row>
        <row r="205">
          <cell r="D205" t="str">
            <v>Finance</v>
          </cell>
        </row>
        <row r="206">
          <cell r="D206" t="str">
            <v>Bank Fees</v>
          </cell>
          <cell r="E206">
            <v>3658.56</v>
          </cell>
          <cell r="F206">
            <v>304.88</v>
          </cell>
          <cell r="G206">
            <v>609.76</v>
          </cell>
          <cell r="H206">
            <v>914.64</v>
          </cell>
          <cell r="I206">
            <v>1219.52</v>
          </cell>
          <cell r="J206">
            <v>1524.4</v>
          </cell>
          <cell r="K206">
            <v>1829.2800000000002</v>
          </cell>
          <cell r="L206">
            <v>2134.1600000000003</v>
          </cell>
          <cell r="M206">
            <v>2439.0400000000004</v>
          </cell>
          <cell r="N206">
            <v>2743.9200000000005</v>
          </cell>
          <cell r="O206">
            <v>3048.8000000000006</v>
          </cell>
          <cell r="P206">
            <v>3353.6800000000007</v>
          </cell>
          <cell r="Q206">
            <v>3658.560000000001</v>
          </cell>
        </row>
        <row r="207">
          <cell r="D207" t="str">
            <v>Interest Received</v>
          </cell>
          <cell r="E207">
            <v>-399137.36</v>
          </cell>
          <cell r="F207">
            <v>-17979.56</v>
          </cell>
          <cell r="G207">
            <v>-36180.82</v>
          </cell>
          <cell r="H207">
            <v>-56564.06</v>
          </cell>
          <cell r="I207">
            <v>-80938.23</v>
          </cell>
          <cell r="J207">
            <v>-110243.68</v>
          </cell>
          <cell r="K207">
            <v>-145353.19999999998</v>
          </cell>
          <cell r="L207">
            <v>-185472.55</v>
          </cell>
          <cell r="M207">
            <v>-227763.62</v>
          </cell>
          <cell r="N207">
            <v>-271953.79</v>
          </cell>
          <cell r="O207">
            <v>-317853.24</v>
          </cell>
          <cell r="P207">
            <v>-363869.57</v>
          </cell>
          <cell r="Q207">
            <v>-399137.36</v>
          </cell>
        </row>
        <row r="208">
          <cell r="B208">
            <v>18</v>
          </cell>
          <cell r="D208" t="str">
            <v>Finance Costs</v>
          </cell>
          <cell r="E208">
            <v>-395478.8</v>
          </cell>
          <cell r="F208">
            <v>-17674.68</v>
          </cell>
          <cell r="G208">
            <v>-35571.06</v>
          </cell>
          <cell r="H208">
            <v>-55649.42</v>
          </cell>
          <cell r="I208">
            <v>-79718.70999999999</v>
          </cell>
          <cell r="J208">
            <v>-108719.28</v>
          </cell>
          <cell r="K208">
            <v>-143523.91999999998</v>
          </cell>
          <cell r="L208">
            <v>-183338.38999999998</v>
          </cell>
          <cell r="M208">
            <v>-225324.58</v>
          </cell>
          <cell r="N208">
            <v>-269209.87</v>
          </cell>
          <cell r="O208">
            <v>-314804.44</v>
          </cell>
          <cell r="P208">
            <v>-360515.89</v>
          </cell>
          <cell r="Q208">
            <v>-395478.80000000005</v>
          </cell>
        </row>
        <row r="210">
          <cell r="D210" t="str">
            <v>Depreciation / AM Costs</v>
          </cell>
        </row>
        <row r="211">
          <cell r="D211" t="str">
            <v>Depreciation</v>
          </cell>
          <cell r="E211">
            <v>2799698.79</v>
          </cell>
          <cell r="F211">
            <v>230600</v>
          </cell>
          <cell r="G211">
            <v>461200</v>
          </cell>
          <cell r="H211">
            <v>691800</v>
          </cell>
          <cell r="I211">
            <v>922400</v>
          </cell>
          <cell r="J211">
            <v>1153000</v>
          </cell>
          <cell r="K211">
            <v>1383600</v>
          </cell>
          <cell r="L211">
            <v>1614200</v>
          </cell>
          <cell r="M211">
            <v>1844800</v>
          </cell>
          <cell r="N211">
            <v>2075400</v>
          </cell>
          <cell r="O211">
            <v>2316832.93</v>
          </cell>
          <cell r="P211">
            <v>2558265.8600000003</v>
          </cell>
          <cell r="Q211">
            <v>2799698.7900000005</v>
          </cell>
        </row>
        <row r="212">
          <cell r="B212">
            <v>20</v>
          </cell>
          <cell r="D212" t="str">
            <v>Depreciation and AM Costs</v>
          </cell>
          <cell r="E212">
            <v>2799698.79</v>
          </cell>
          <cell r="F212">
            <v>230600</v>
          </cell>
          <cell r="G212">
            <v>461200</v>
          </cell>
          <cell r="H212">
            <v>691800</v>
          </cell>
          <cell r="I212">
            <v>922400</v>
          </cell>
          <cell r="J212">
            <v>1153000</v>
          </cell>
          <cell r="K212">
            <v>1383600</v>
          </cell>
          <cell r="L212">
            <v>1614200</v>
          </cell>
          <cell r="M212">
            <v>1844800</v>
          </cell>
          <cell r="N212">
            <v>2075400</v>
          </cell>
          <cell r="O212">
            <v>2316832.93</v>
          </cell>
          <cell r="P212">
            <v>2558265.8600000003</v>
          </cell>
          <cell r="Q212">
            <v>2799698.7900000005</v>
          </cell>
        </row>
        <row r="214">
          <cell r="C214" t="str">
            <v>NET OPERATING BEFORE TAX</v>
          </cell>
          <cell r="E214">
            <v>7424379.369999999</v>
          </cell>
          <cell r="F214">
            <v>-305272.64</v>
          </cell>
          <cell r="G214">
            <v>-217899.77000000002</v>
          </cell>
          <cell r="H214">
            <v>472922.94000000006</v>
          </cell>
          <cell r="I214">
            <v>1654191.0500000003</v>
          </cell>
          <cell r="J214">
            <v>2862230.54</v>
          </cell>
          <cell r="K214">
            <v>4416101.95</v>
          </cell>
          <cell r="L214">
            <v>5658720.21</v>
          </cell>
          <cell r="M214">
            <v>6784316.88</v>
          </cell>
          <cell r="N214">
            <v>7760162.14</v>
          </cell>
          <cell r="O214">
            <v>8064519.96</v>
          </cell>
          <cell r="P214">
            <v>7830015.9399999995</v>
          </cell>
          <cell r="Q214">
            <v>7424379.369999999</v>
          </cell>
        </row>
        <row r="216">
          <cell r="B216">
            <v>21</v>
          </cell>
          <cell r="D216" t="str">
            <v>Taxation</v>
          </cell>
          <cell r="E216">
            <v>0</v>
          </cell>
          <cell r="F216">
            <v>0</v>
          </cell>
          <cell r="G216">
            <v>0</v>
          </cell>
          <cell r="H216">
            <v>0</v>
          </cell>
          <cell r="I216">
            <v>0</v>
          </cell>
          <cell r="J216">
            <v>0</v>
          </cell>
          <cell r="K216">
            <v>0</v>
          </cell>
          <cell r="L216">
            <v>0</v>
          </cell>
          <cell r="M216">
            <v>0</v>
          </cell>
          <cell r="N216">
            <v>0</v>
          </cell>
          <cell r="O216">
            <v>0</v>
          </cell>
          <cell r="P216">
            <v>0</v>
          </cell>
          <cell r="Q216">
            <v>0</v>
          </cell>
        </row>
        <row r="218">
          <cell r="C218" t="str">
            <v>NET OPERATING AFTER TAX</v>
          </cell>
          <cell r="E218">
            <v>7424379.369999999</v>
          </cell>
          <cell r="F218">
            <v>-305272.64</v>
          </cell>
          <cell r="G218">
            <v>-217899.77000000002</v>
          </cell>
          <cell r="H218">
            <v>472922.94000000006</v>
          </cell>
          <cell r="I218">
            <v>1654191.0500000003</v>
          </cell>
          <cell r="J218">
            <v>2862230.54</v>
          </cell>
          <cell r="K218">
            <v>4416101.95</v>
          </cell>
          <cell r="L218">
            <v>5658720.21</v>
          </cell>
          <cell r="M218">
            <v>6784316.88</v>
          </cell>
          <cell r="N218">
            <v>7760162.14</v>
          </cell>
          <cell r="O218">
            <v>8064519.96</v>
          </cell>
          <cell r="P218">
            <v>7830015.9399999995</v>
          </cell>
          <cell r="Q218">
            <v>7424379.369999999</v>
          </cell>
        </row>
      </sheetData>
      <sheetData sheetId="21" refreshError="1">
        <row r="2">
          <cell r="C2" t="str">
            <v>Approved Budget Report by Period for </v>
          </cell>
        </row>
        <row r="3">
          <cell r="C3">
            <v>0</v>
          </cell>
        </row>
        <row r="4">
          <cell r="C4" t="str">
            <v>Fiscal Year: </v>
          </cell>
        </row>
        <row r="5">
          <cell r="C5" t="str">
            <v>Report ID: </v>
          </cell>
          <cell r="E5" t="str">
            <v>Directory and File Name: \</v>
          </cell>
          <cell r="Q5" t="str">
            <v>Run 12 September 2001 at 14:11</v>
          </cell>
        </row>
        <row r="6">
          <cell r="E6" t="str">
            <v>Annual Total</v>
          </cell>
          <cell r="F6" t="str">
            <v>July</v>
          </cell>
          <cell r="G6" t="str">
            <v>August</v>
          </cell>
          <cell r="H6" t="str">
            <v>September</v>
          </cell>
          <cell r="I6" t="str">
            <v>October</v>
          </cell>
          <cell r="J6" t="str">
            <v>November</v>
          </cell>
          <cell r="K6" t="str">
            <v>December</v>
          </cell>
          <cell r="L6" t="str">
            <v>January</v>
          </cell>
          <cell r="M6" t="str">
            <v>February</v>
          </cell>
          <cell r="N6" t="str">
            <v>March</v>
          </cell>
          <cell r="O6" t="str">
            <v>April</v>
          </cell>
          <cell r="P6" t="str">
            <v>May</v>
          </cell>
          <cell r="Q6" t="str">
            <v>June</v>
          </cell>
        </row>
        <row r="7">
          <cell r="C7" t="str">
            <v>Energy Revenue</v>
          </cell>
        </row>
        <row r="9">
          <cell r="B9">
            <v>0</v>
          </cell>
          <cell r="C9" t="str">
            <v>Sale Volumnes</v>
          </cell>
          <cell r="E9">
            <v>4521082</v>
          </cell>
          <cell r="F9">
            <v>467286</v>
          </cell>
          <cell r="G9">
            <v>457456</v>
          </cell>
          <cell r="H9">
            <v>402086</v>
          </cell>
          <cell r="I9">
            <v>367322</v>
          </cell>
          <cell r="J9">
            <v>346674</v>
          </cell>
          <cell r="K9">
            <v>333844</v>
          </cell>
          <cell r="L9">
            <v>324454</v>
          </cell>
          <cell r="M9">
            <v>328009</v>
          </cell>
          <cell r="N9">
            <v>341190</v>
          </cell>
          <cell r="O9">
            <v>335938</v>
          </cell>
          <cell r="P9">
            <v>399908</v>
          </cell>
          <cell r="Q9">
            <v>416915</v>
          </cell>
        </row>
        <row r="10">
          <cell r="B10">
            <v>0.5</v>
          </cell>
          <cell r="C10" t="str">
            <v>Purchase Volume</v>
          </cell>
          <cell r="E10">
            <v>4822777</v>
          </cell>
          <cell r="F10">
            <v>498937</v>
          </cell>
          <cell r="G10">
            <v>488434</v>
          </cell>
          <cell r="H10">
            <v>429258</v>
          </cell>
          <cell r="I10">
            <v>392058</v>
          </cell>
          <cell r="J10">
            <v>369983</v>
          </cell>
          <cell r="K10">
            <v>356272</v>
          </cell>
          <cell r="L10">
            <v>345916</v>
          </cell>
          <cell r="M10">
            <v>349615</v>
          </cell>
          <cell r="N10">
            <v>363581</v>
          </cell>
          <cell r="O10">
            <v>358032</v>
          </cell>
          <cell r="P10">
            <v>426260</v>
          </cell>
          <cell r="Q10">
            <v>444431</v>
          </cell>
        </row>
        <row r="12">
          <cell r="D12" t="str">
            <v>Generation Revenue</v>
          </cell>
        </row>
        <row r="13">
          <cell r="D13" t="str">
            <v>Total Generation Revenue</v>
          </cell>
          <cell r="E13">
            <v>0</v>
          </cell>
          <cell r="F13">
            <v>0</v>
          </cell>
          <cell r="G13">
            <v>0</v>
          </cell>
          <cell r="H13">
            <v>0</v>
          </cell>
          <cell r="I13">
            <v>0</v>
          </cell>
          <cell r="J13">
            <v>0</v>
          </cell>
          <cell r="K13">
            <v>0</v>
          </cell>
          <cell r="L13">
            <v>0</v>
          </cell>
          <cell r="M13">
            <v>0</v>
          </cell>
          <cell r="N13">
            <v>0</v>
          </cell>
          <cell r="O13">
            <v>0</v>
          </cell>
          <cell r="P13">
            <v>0</v>
          </cell>
          <cell r="Q13">
            <v>0</v>
          </cell>
        </row>
        <row r="15">
          <cell r="D15" t="str">
            <v>Retail</v>
          </cell>
        </row>
        <row r="16">
          <cell r="D16" t="str">
            <v>Comalco Margin</v>
          </cell>
          <cell r="E16">
            <v>0</v>
          </cell>
          <cell r="F16">
            <v>0</v>
          </cell>
          <cell r="G16">
            <v>0</v>
          </cell>
          <cell r="H16">
            <v>0</v>
          </cell>
          <cell r="I16">
            <v>0</v>
          </cell>
          <cell r="J16">
            <v>0</v>
          </cell>
          <cell r="K16">
            <v>0</v>
          </cell>
          <cell r="L16">
            <v>0</v>
          </cell>
          <cell r="M16">
            <v>0</v>
          </cell>
          <cell r="N16">
            <v>0</v>
          </cell>
          <cell r="O16">
            <v>0</v>
          </cell>
          <cell r="P16">
            <v>0</v>
          </cell>
          <cell r="Q16">
            <v>0</v>
          </cell>
        </row>
        <row r="18">
          <cell r="D18" t="str">
            <v>Energy Sales -Direct Supp</v>
          </cell>
          <cell r="E18">
            <v>267181125.21</v>
          </cell>
          <cell r="F18">
            <v>28583029.35</v>
          </cell>
          <cell r="G18">
            <v>27743608.05</v>
          </cell>
          <cell r="H18">
            <v>23730419.56</v>
          </cell>
          <cell r="I18">
            <v>21118627.88</v>
          </cell>
          <cell r="J18">
            <v>19682013.43</v>
          </cell>
          <cell r="K18">
            <v>18586411.38</v>
          </cell>
          <cell r="L18">
            <v>18486699.69</v>
          </cell>
          <cell r="M18">
            <v>18997970.04</v>
          </cell>
          <cell r="N18">
            <v>19910816.14</v>
          </cell>
          <cell r="O18">
            <v>19993236.99</v>
          </cell>
          <cell r="P18">
            <v>24445595.02</v>
          </cell>
          <cell r="Q18">
            <v>25902697.68</v>
          </cell>
        </row>
        <row r="19">
          <cell r="D19" t="str">
            <v>Discounts</v>
          </cell>
          <cell r="E19">
            <v>-19571046.530000005</v>
          </cell>
          <cell r="F19">
            <v>-2171446.14</v>
          </cell>
          <cell r="G19">
            <v>-2117066.77</v>
          </cell>
          <cell r="H19">
            <v>-1802546.13</v>
          </cell>
          <cell r="I19">
            <v>-1525316.39</v>
          </cell>
          <cell r="J19">
            <v>-1416730.56</v>
          </cell>
          <cell r="K19">
            <v>-1341648.64</v>
          </cell>
          <cell r="L19">
            <v>-1305755.89</v>
          </cell>
          <cell r="M19">
            <v>-1320152.82</v>
          </cell>
          <cell r="N19">
            <v>-1377346.82</v>
          </cell>
          <cell r="O19">
            <v>-1434540.73</v>
          </cell>
          <cell r="P19">
            <v>-1814867.88</v>
          </cell>
          <cell r="Q19">
            <v>-1943627.76</v>
          </cell>
        </row>
        <row r="20">
          <cell r="B20">
            <v>1</v>
          </cell>
          <cell r="D20" t="str">
            <v>Energy Cost - Direct Supply</v>
          </cell>
          <cell r="E20">
            <v>-201546023.98000002</v>
          </cell>
          <cell r="F20">
            <v>-24268876.72</v>
          </cell>
          <cell r="G20">
            <v>-22381170.21</v>
          </cell>
          <cell r="H20">
            <v>-18672426.42</v>
          </cell>
          <cell r="I20">
            <v>-15021699.7</v>
          </cell>
          <cell r="J20">
            <v>-11986020.7</v>
          </cell>
          <cell r="K20">
            <v>-10239314.05</v>
          </cell>
          <cell r="L20">
            <v>-11061343.47</v>
          </cell>
          <cell r="M20">
            <v>-12679659</v>
          </cell>
          <cell r="N20">
            <v>-14486544.85</v>
          </cell>
          <cell r="O20">
            <v>-15559980.23</v>
          </cell>
          <cell r="P20">
            <v>-21058632.71</v>
          </cell>
          <cell r="Q20">
            <v>-24130355.92</v>
          </cell>
        </row>
        <row r="21">
          <cell r="D21" t="str">
            <v>Doubtful Debt Adjustments</v>
          </cell>
          <cell r="E21">
            <v>-1364838.77</v>
          </cell>
          <cell r="F21">
            <v>-145004.44</v>
          </cell>
          <cell r="G21">
            <v>-141785.04</v>
          </cell>
          <cell r="H21">
            <v>-123298.87</v>
          </cell>
          <cell r="I21">
            <v>-108313.36</v>
          </cell>
          <cell r="J21">
            <v>-101284.01</v>
          </cell>
          <cell r="K21">
            <v>-96384.13</v>
          </cell>
          <cell r="L21">
            <v>-96150.49</v>
          </cell>
          <cell r="M21">
            <v>-97202.76</v>
          </cell>
          <cell r="N21">
            <v>-100441.1</v>
          </cell>
          <cell r="O21">
            <v>-101083.82</v>
          </cell>
          <cell r="P21">
            <v>-123513.95</v>
          </cell>
          <cell r="Q21">
            <v>-130376.8</v>
          </cell>
        </row>
        <row r="22">
          <cell r="B22">
            <v>2</v>
          </cell>
          <cell r="D22" t="str">
            <v>Direct Supply Margin</v>
          </cell>
          <cell r="E22">
            <v>44699215.92999999</v>
          </cell>
          <cell r="F22">
            <v>1997702.05</v>
          </cell>
          <cell r="G22">
            <v>3103586.03</v>
          </cell>
          <cell r="H22">
            <v>3132148.14</v>
          </cell>
          <cell r="I22">
            <v>4463298.43</v>
          </cell>
          <cell r="J22">
            <v>6177978.160000002</v>
          </cell>
          <cell r="K22">
            <v>6909064.559999998</v>
          </cell>
          <cell r="L22">
            <v>6023449.84</v>
          </cell>
          <cell r="M22">
            <v>4900955.46</v>
          </cell>
          <cell r="N22">
            <v>3946483.37</v>
          </cell>
          <cell r="O22">
            <v>2897632.21</v>
          </cell>
          <cell r="P22">
            <v>1448580.48</v>
          </cell>
          <cell r="Q22">
            <v>-301662.8000000037</v>
          </cell>
        </row>
        <row r="23">
          <cell r="D23" t="str">
            <v>Total Retail Revenue</v>
          </cell>
          <cell r="E23">
            <v>44699215.92999999</v>
          </cell>
          <cell r="F23">
            <v>1997702.0500000012</v>
          </cell>
          <cell r="G23">
            <v>3103586.0300000003</v>
          </cell>
          <cell r="H23">
            <v>3132148.1399999987</v>
          </cell>
          <cell r="I23">
            <v>4463298.43</v>
          </cell>
          <cell r="J23">
            <v>6177978.160000002</v>
          </cell>
          <cell r="K23">
            <v>6909064.559999998</v>
          </cell>
          <cell r="L23">
            <v>6023449.84</v>
          </cell>
          <cell r="M23">
            <v>4900955.459999999</v>
          </cell>
          <cell r="N23">
            <v>3946483.37</v>
          </cell>
          <cell r="O23">
            <v>2897632.209999999</v>
          </cell>
          <cell r="P23">
            <v>1448580.48</v>
          </cell>
          <cell r="Q23">
            <v>-301662.8000000037</v>
          </cell>
        </row>
        <row r="24">
          <cell r="B24">
            <v>3</v>
          </cell>
        </row>
        <row r="25">
          <cell r="B25">
            <v>4</v>
          </cell>
          <cell r="D25" t="str">
            <v>Wholesale</v>
          </cell>
        </row>
        <row r="26">
          <cell r="B26">
            <v>5</v>
          </cell>
          <cell r="D26" t="str">
            <v>Total Hedge Margin</v>
          </cell>
          <cell r="E26">
            <v>0</v>
          </cell>
          <cell r="F26">
            <v>0</v>
          </cell>
          <cell r="G26">
            <v>0</v>
          </cell>
          <cell r="H26">
            <v>0</v>
          </cell>
          <cell r="I26">
            <v>0</v>
          </cell>
          <cell r="J26">
            <v>0</v>
          </cell>
          <cell r="K26">
            <v>0</v>
          </cell>
          <cell r="L26">
            <v>0</v>
          </cell>
          <cell r="M26">
            <v>0</v>
          </cell>
          <cell r="N26">
            <v>0</v>
          </cell>
          <cell r="O26">
            <v>0</v>
          </cell>
          <cell r="P26">
            <v>0</v>
          </cell>
          <cell r="Q26">
            <v>0</v>
          </cell>
        </row>
        <row r="28">
          <cell r="C28" t="str">
            <v>TOTAL ENERGY REVENUE</v>
          </cell>
          <cell r="E28">
            <v>44699215.92999999</v>
          </cell>
          <cell r="F28">
            <v>1997702.0500000012</v>
          </cell>
          <cell r="G28">
            <v>3103586.0300000003</v>
          </cell>
          <cell r="H28">
            <v>3132148.1399999987</v>
          </cell>
          <cell r="I28">
            <v>4463298.43</v>
          </cell>
          <cell r="J28">
            <v>6177978.160000002</v>
          </cell>
          <cell r="K28">
            <v>6909064.559999998</v>
          </cell>
          <cell r="L28">
            <v>6023449.84</v>
          </cell>
          <cell r="M28">
            <v>4900955.459999999</v>
          </cell>
          <cell r="N28">
            <v>3946483.37</v>
          </cell>
          <cell r="O28">
            <v>2897632.209999999</v>
          </cell>
          <cell r="P28">
            <v>1448580.48</v>
          </cell>
          <cell r="Q28">
            <v>-301662.8000000037</v>
          </cell>
        </row>
        <row r="30">
          <cell r="C30" t="str">
            <v>Transmission and Distribution Costs</v>
          </cell>
        </row>
        <row r="31">
          <cell r="D31" t="str">
            <v>Connection Charges</v>
          </cell>
          <cell r="E31">
            <v>0</v>
          </cell>
          <cell r="F31">
            <v>0</v>
          </cell>
          <cell r="G31">
            <v>0</v>
          </cell>
          <cell r="H31">
            <v>0</v>
          </cell>
          <cell r="I31">
            <v>0</v>
          </cell>
          <cell r="J31">
            <v>0</v>
          </cell>
          <cell r="K31">
            <v>0</v>
          </cell>
          <cell r="L31">
            <v>0</v>
          </cell>
          <cell r="M31">
            <v>0</v>
          </cell>
          <cell r="N31">
            <v>0</v>
          </cell>
          <cell r="O31">
            <v>0</v>
          </cell>
          <cell r="P31">
            <v>0</v>
          </cell>
          <cell r="Q31">
            <v>0</v>
          </cell>
        </row>
        <row r="33">
          <cell r="D33" t="str">
            <v>Network</v>
          </cell>
        </row>
        <row r="34">
          <cell r="D34" t="str">
            <v>Line Revenue</v>
          </cell>
          <cell r="E34">
            <v>183451132.17999998</v>
          </cell>
          <cell r="F34">
            <v>19392284.34</v>
          </cell>
          <cell r="G34">
            <v>19158573.55</v>
          </cell>
          <cell r="H34">
            <v>17009703.56</v>
          </cell>
          <cell r="I34">
            <v>14626325.18</v>
          </cell>
          <cell r="J34">
            <v>13719824.7</v>
          </cell>
          <cell r="K34">
            <v>13182130.78</v>
          </cell>
          <cell r="L34">
            <v>13203962.61</v>
          </cell>
          <cell r="M34">
            <v>13043451.09</v>
          </cell>
          <cell r="N34">
            <v>13210049.73</v>
          </cell>
          <cell r="O34">
            <v>13341869.86</v>
          </cell>
          <cell r="P34">
            <v>16366222.74</v>
          </cell>
          <cell r="Q34">
            <v>17196734.04</v>
          </cell>
        </row>
        <row r="35">
          <cell r="D35" t="str">
            <v>Line Charges</v>
          </cell>
          <cell r="E35">
            <v>-185285643.51</v>
          </cell>
          <cell r="F35">
            <v>-19586207.18</v>
          </cell>
          <cell r="G35">
            <v>-19350159.29</v>
          </cell>
          <cell r="H35">
            <v>-17179800.6</v>
          </cell>
          <cell r="I35">
            <v>-14772588.43</v>
          </cell>
          <cell r="J35">
            <v>-13857022.94</v>
          </cell>
          <cell r="K35">
            <v>-13313952.09</v>
          </cell>
          <cell r="L35">
            <v>-13336002.24</v>
          </cell>
          <cell r="M35">
            <v>-13173885.6</v>
          </cell>
          <cell r="N35">
            <v>-13342150.23</v>
          </cell>
          <cell r="O35">
            <v>-13475288.56</v>
          </cell>
          <cell r="P35">
            <v>-16529884.97</v>
          </cell>
          <cell r="Q35">
            <v>-17368701.38</v>
          </cell>
        </row>
        <row r="36">
          <cell r="D36" t="str">
            <v>Total Network Loses</v>
          </cell>
          <cell r="E36">
            <v>-1834511.3300000038</v>
          </cell>
          <cell r="F36">
            <v>-193922.84</v>
          </cell>
          <cell r="G36">
            <v>-191585.73999999836</v>
          </cell>
          <cell r="H36">
            <v>-170097.04000000283</v>
          </cell>
          <cell r="I36">
            <v>-146263.25</v>
          </cell>
          <cell r="J36">
            <v>-137198.24</v>
          </cell>
          <cell r="K36">
            <v>-131821.31000000052</v>
          </cell>
          <cell r="L36">
            <v>-132039.63000000082</v>
          </cell>
          <cell r="M36">
            <v>-130434.51</v>
          </cell>
          <cell r="N36">
            <v>-132100.5</v>
          </cell>
          <cell r="O36">
            <v>-133418.70000000112</v>
          </cell>
          <cell r="P36">
            <v>-163662.23</v>
          </cell>
          <cell r="Q36">
            <v>-171967.34</v>
          </cell>
        </row>
        <row r="37">
          <cell r="B37">
            <v>6</v>
          </cell>
          <cell r="D37" t="str">
            <v>Total Transmission &amp; Distribution Costs</v>
          </cell>
          <cell r="E37">
            <v>-1834511.3300000036</v>
          </cell>
          <cell r="F37">
            <v>-193922.8399999999</v>
          </cell>
          <cell r="G37">
            <v>-191585.73999999836</v>
          </cell>
          <cell r="H37">
            <v>-170097.04000000283</v>
          </cell>
          <cell r="I37">
            <v>-146263.25</v>
          </cell>
          <cell r="J37">
            <v>-137198.2400000001</v>
          </cell>
          <cell r="K37">
            <v>-131821.31000000052</v>
          </cell>
          <cell r="L37">
            <v>-132039.63000000082</v>
          </cell>
          <cell r="M37">
            <v>-130434.5099999999</v>
          </cell>
          <cell r="N37">
            <v>-132100.5</v>
          </cell>
          <cell r="O37">
            <v>-133418.70000000112</v>
          </cell>
          <cell r="P37">
            <v>-163662.2300000002</v>
          </cell>
          <cell r="Q37">
            <v>-171967.3399999999</v>
          </cell>
        </row>
        <row r="39">
          <cell r="D39" t="str">
            <v>Other Income</v>
          </cell>
        </row>
        <row r="40">
          <cell r="D40" t="str">
            <v>Miscellaneous Income</v>
          </cell>
          <cell r="E40">
            <v>925722.6000000002</v>
          </cell>
          <cell r="F40">
            <v>77143.55</v>
          </cell>
          <cell r="G40">
            <v>77143.55</v>
          </cell>
          <cell r="H40">
            <v>77143.55</v>
          </cell>
          <cell r="I40">
            <v>77143.55</v>
          </cell>
          <cell r="J40">
            <v>77143.55</v>
          </cell>
          <cell r="K40">
            <v>77143.55</v>
          </cell>
          <cell r="L40">
            <v>77143.55</v>
          </cell>
          <cell r="M40">
            <v>77143.55</v>
          </cell>
          <cell r="N40">
            <v>77143.55</v>
          </cell>
          <cell r="O40">
            <v>77143.55</v>
          </cell>
          <cell r="P40">
            <v>77143.55</v>
          </cell>
          <cell r="Q40">
            <v>77143.55</v>
          </cell>
        </row>
        <row r="41">
          <cell r="D41" t="str">
            <v>Retail Meter Revenue</v>
          </cell>
          <cell r="E41">
            <v>3387972</v>
          </cell>
          <cell r="F41">
            <v>286193.37</v>
          </cell>
          <cell r="G41">
            <v>285728.54</v>
          </cell>
          <cell r="H41">
            <v>282954.53</v>
          </cell>
          <cell r="I41">
            <v>284798.87</v>
          </cell>
          <cell r="J41">
            <v>282054.85</v>
          </cell>
          <cell r="K41">
            <v>283869.2</v>
          </cell>
          <cell r="L41">
            <v>283404.37</v>
          </cell>
          <cell r="M41">
            <v>276236.92</v>
          </cell>
          <cell r="N41">
            <v>282474.7</v>
          </cell>
          <cell r="O41">
            <v>279805.65</v>
          </cell>
          <cell r="P41">
            <v>281545.03</v>
          </cell>
          <cell r="Q41">
            <v>278905.97</v>
          </cell>
        </row>
        <row r="42">
          <cell r="B42">
            <v>7</v>
          </cell>
          <cell r="D42" t="str">
            <v>Other Income</v>
          </cell>
          <cell r="E42">
            <v>4313694.6</v>
          </cell>
          <cell r="F42">
            <v>363336.92</v>
          </cell>
          <cell r="G42">
            <v>362872.09</v>
          </cell>
          <cell r="H42">
            <v>360098.08</v>
          </cell>
          <cell r="I42">
            <v>361942.42</v>
          </cell>
          <cell r="J42">
            <v>359198.4</v>
          </cell>
          <cell r="K42">
            <v>361012.75</v>
          </cell>
          <cell r="L42">
            <v>360547.92</v>
          </cell>
          <cell r="M42">
            <v>353380.47</v>
          </cell>
          <cell r="N42">
            <v>359618.25</v>
          </cell>
          <cell r="O42">
            <v>356949.2</v>
          </cell>
          <cell r="P42">
            <v>358688.58</v>
          </cell>
          <cell r="Q42">
            <v>356049.52</v>
          </cell>
        </row>
        <row r="44">
          <cell r="C44" t="str">
            <v>GROSS CONTRIBUTION</v>
          </cell>
          <cell r="E44">
            <v>47178399.19999999</v>
          </cell>
          <cell r="F44">
            <v>2167116.1300000013</v>
          </cell>
          <cell r="G44">
            <v>3274872.3800000018</v>
          </cell>
          <cell r="H44">
            <v>3322149.179999996</v>
          </cell>
          <cell r="I44">
            <v>4678977.6</v>
          </cell>
          <cell r="J44">
            <v>6399978.320000002</v>
          </cell>
          <cell r="K44">
            <v>7138255.999999997</v>
          </cell>
          <cell r="L44">
            <v>6251958.129999999</v>
          </cell>
          <cell r="M44">
            <v>5123901.419999999</v>
          </cell>
          <cell r="N44">
            <v>4174001.12</v>
          </cell>
          <cell r="O44">
            <v>3121162.709999998</v>
          </cell>
          <cell r="P44">
            <v>1643606.8299999998</v>
          </cell>
          <cell r="Q44">
            <v>-117580.6200000036</v>
          </cell>
        </row>
        <row r="46">
          <cell r="C46" t="str">
            <v>Expenses</v>
          </cell>
        </row>
        <row r="47">
          <cell r="D47" t="str">
            <v>Staff costs</v>
          </cell>
        </row>
        <row r="48">
          <cell r="D48" t="str">
            <v>Salary / Pay</v>
          </cell>
          <cell r="E48">
            <v>3796856.7600000002</v>
          </cell>
          <cell r="F48">
            <v>314872.02</v>
          </cell>
          <cell r="G48">
            <v>314872.02</v>
          </cell>
          <cell r="H48">
            <v>314872.02</v>
          </cell>
          <cell r="I48">
            <v>314872.02</v>
          </cell>
          <cell r="J48">
            <v>314872.02</v>
          </cell>
          <cell r="K48">
            <v>308846.97</v>
          </cell>
          <cell r="L48">
            <v>308846.97</v>
          </cell>
          <cell r="M48">
            <v>314872.02</v>
          </cell>
          <cell r="N48">
            <v>314872.02</v>
          </cell>
          <cell r="O48">
            <v>325019.56</v>
          </cell>
          <cell r="P48">
            <v>325019.56</v>
          </cell>
          <cell r="Q48">
            <v>325019.56</v>
          </cell>
        </row>
        <row r="49">
          <cell r="D49" t="str">
            <v>Bonus</v>
          </cell>
          <cell r="E49">
            <v>576378.4500000001</v>
          </cell>
          <cell r="F49">
            <v>47646.64</v>
          </cell>
          <cell r="G49">
            <v>47646.64</v>
          </cell>
          <cell r="H49">
            <v>47646.64</v>
          </cell>
          <cell r="I49">
            <v>47646.64</v>
          </cell>
          <cell r="J49">
            <v>47646.64</v>
          </cell>
          <cell r="K49">
            <v>47646.64</v>
          </cell>
          <cell r="L49">
            <v>47646.64</v>
          </cell>
          <cell r="M49">
            <v>47646.64</v>
          </cell>
          <cell r="N49">
            <v>47646.64</v>
          </cell>
          <cell r="O49">
            <v>49186.23</v>
          </cell>
          <cell r="P49">
            <v>49186.23</v>
          </cell>
          <cell r="Q49">
            <v>49186.23</v>
          </cell>
        </row>
        <row r="50">
          <cell r="D50" t="str">
            <v>Temp Employees  Wages</v>
          </cell>
          <cell r="E50">
            <v>59600.039999999986</v>
          </cell>
          <cell r="F50">
            <v>4466.67</v>
          </cell>
          <cell r="G50">
            <v>4466.67</v>
          </cell>
          <cell r="H50">
            <v>4466.67</v>
          </cell>
          <cell r="I50">
            <v>4466.67</v>
          </cell>
          <cell r="J50">
            <v>4466.67</v>
          </cell>
          <cell r="K50">
            <v>5466.67</v>
          </cell>
          <cell r="L50">
            <v>8466.67</v>
          </cell>
          <cell r="M50">
            <v>5466.67</v>
          </cell>
          <cell r="N50">
            <v>4466.67</v>
          </cell>
          <cell r="O50">
            <v>4466.67</v>
          </cell>
          <cell r="P50">
            <v>4466.67</v>
          </cell>
          <cell r="Q50">
            <v>4466.67</v>
          </cell>
        </row>
        <row r="51">
          <cell r="D51" t="str">
            <v>Accident Insurance</v>
          </cell>
          <cell r="E51">
            <v>63083.84</v>
          </cell>
          <cell r="F51">
            <v>5320.66</v>
          </cell>
          <cell r="G51">
            <v>5320.66</v>
          </cell>
          <cell r="H51">
            <v>5320.66</v>
          </cell>
          <cell r="I51">
            <v>5320.66</v>
          </cell>
          <cell r="J51">
            <v>5184.02</v>
          </cell>
          <cell r="K51">
            <v>5097.86</v>
          </cell>
          <cell r="L51">
            <v>5097.86</v>
          </cell>
          <cell r="M51">
            <v>5184.02</v>
          </cell>
          <cell r="N51">
            <v>5184.02</v>
          </cell>
          <cell r="O51">
            <v>5351.14</v>
          </cell>
          <cell r="P51">
            <v>5351.14</v>
          </cell>
          <cell r="Q51">
            <v>5351.14</v>
          </cell>
        </row>
        <row r="52">
          <cell r="D52" t="str">
            <v>Fringe Benefit Tax</v>
          </cell>
          <cell r="E52">
            <v>8700</v>
          </cell>
          <cell r="F52">
            <v>0</v>
          </cell>
          <cell r="G52">
            <v>0</v>
          </cell>
          <cell r="H52">
            <v>2175</v>
          </cell>
          <cell r="I52">
            <v>0</v>
          </cell>
          <cell r="J52">
            <v>0</v>
          </cell>
          <cell r="K52">
            <v>2175</v>
          </cell>
          <cell r="L52">
            <v>0</v>
          </cell>
          <cell r="M52">
            <v>0</v>
          </cell>
          <cell r="N52">
            <v>2175</v>
          </cell>
          <cell r="O52">
            <v>0</v>
          </cell>
          <cell r="P52">
            <v>0</v>
          </cell>
          <cell r="Q52">
            <v>2175</v>
          </cell>
        </row>
        <row r="53">
          <cell r="D53" t="str">
            <v>Membership Fees - Staff</v>
          </cell>
          <cell r="E53">
            <v>1000</v>
          </cell>
          <cell r="F53">
            <v>1000</v>
          </cell>
          <cell r="G53">
            <v>0</v>
          </cell>
          <cell r="H53">
            <v>0</v>
          </cell>
          <cell r="I53">
            <v>0</v>
          </cell>
          <cell r="J53">
            <v>0</v>
          </cell>
          <cell r="K53">
            <v>0</v>
          </cell>
          <cell r="L53">
            <v>0</v>
          </cell>
          <cell r="M53">
            <v>0</v>
          </cell>
          <cell r="N53">
            <v>0</v>
          </cell>
          <cell r="O53">
            <v>0</v>
          </cell>
          <cell r="P53">
            <v>0</v>
          </cell>
          <cell r="Q53">
            <v>0</v>
          </cell>
        </row>
        <row r="54">
          <cell r="D54" t="str">
            <v>Recruitment Costs</v>
          </cell>
          <cell r="E54">
            <v>114124.54999999993</v>
          </cell>
          <cell r="F54">
            <v>93299.57</v>
          </cell>
          <cell r="G54">
            <v>1893.18</v>
          </cell>
          <cell r="H54">
            <v>1893.18</v>
          </cell>
          <cell r="I54">
            <v>1893.18</v>
          </cell>
          <cell r="J54">
            <v>1893.18</v>
          </cell>
          <cell r="K54">
            <v>1893.18</v>
          </cell>
          <cell r="L54">
            <v>1893.18</v>
          </cell>
          <cell r="M54">
            <v>1893.18</v>
          </cell>
          <cell r="N54">
            <v>1893.18</v>
          </cell>
          <cell r="O54">
            <v>1893.18</v>
          </cell>
          <cell r="P54">
            <v>1893.18</v>
          </cell>
          <cell r="Q54">
            <v>1893.18</v>
          </cell>
        </row>
        <row r="55">
          <cell r="D55" t="str">
            <v>Training &amp; Conference Costs</v>
          </cell>
          <cell r="E55">
            <v>152650</v>
          </cell>
          <cell r="F55">
            <v>12500</v>
          </cell>
          <cell r="G55">
            <v>13000</v>
          </cell>
          <cell r="H55">
            <v>12500</v>
          </cell>
          <cell r="I55">
            <v>13000</v>
          </cell>
          <cell r="J55">
            <v>13500</v>
          </cell>
          <cell r="K55">
            <v>11500</v>
          </cell>
          <cell r="L55">
            <v>12150</v>
          </cell>
          <cell r="M55">
            <v>12500</v>
          </cell>
          <cell r="N55">
            <v>12500</v>
          </cell>
          <cell r="O55">
            <v>14500</v>
          </cell>
          <cell r="P55">
            <v>12500</v>
          </cell>
          <cell r="Q55">
            <v>12500</v>
          </cell>
        </row>
        <row r="56">
          <cell r="D56" t="str">
            <v>Training-TRAVEL &amp; ACCOMM costs</v>
          </cell>
          <cell r="E56">
            <v>16220</v>
          </cell>
          <cell r="F56">
            <v>1000</v>
          </cell>
          <cell r="G56">
            <v>1700</v>
          </cell>
          <cell r="H56">
            <v>1000</v>
          </cell>
          <cell r="I56">
            <v>1700</v>
          </cell>
          <cell r="J56">
            <v>1000</v>
          </cell>
          <cell r="K56">
            <v>1000</v>
          </cell>
          <cell r="L56">
            <v>3120</v>
          </cell>
          <cell r="M56">
            <v>1000</v>
          </cell>
          <cell r="N56">
            <v>1000</v>
          </cell>
          <cell r="O56">
            <v>1700</v>
          </cell>
          <cell r="P56">
            <v>1000</v>
          </cell>
          <cell r="Q56">
            <v>1000</v>
          </cell>
        </row>
        <row r="57">
          <cell r="B57">
            <v>8</v>
          </cell>
          <cell r="D57" t="str">
            <v>Staff Costs</v>
          </cell>
          <cell r="E57">
            <v>4788613.640000001</v>
          </cell>
          <cell r="F57">
            <v>480105.56</v>
          </cell>
          <cell r="G57">
            <v>388899.17</v>
          </cell>
          <cell r="H57">
            <v>389874.17</v>
          </cell>
          <cell r="I57">
            <v>388899.17</v>
          </cell>
          <cell r="J57">
            <v>388562.53</v>
          </cell>
          <cell r="K57">
            <v>383626.32</v>
          </cell>
          <cell r="L57">
            <v>387221.32</v>
          </cell>
          <cell r="M57">
            <v>388562.53</v>
          </cell>
          <cell r="N57">
            <v>389737.53</v>
          </cell>
          <cell r="O57">
            <v>402116.78</v>
          </cell>
          <cell r="P57">
            <v>399416.78</v>
          </cell>
          <cell r="Q57">
            <v>401591.78</v>
          </cell>
        </row>
        <row r="59">
          <cell r="D59" t="str">
            <v>Outsourced Services</v>
          </cell>
        </row>
        <row r="60">
          <cell r="D60" t="str">
            <v>Contractor/Consultant General</v>
          </cell>
          <cell r="E60">
            <v>1283100.07</v>
          </cell>
          <cell r="F60">
            <v>146966.67</v>
          </cell>
          <cell r="G60">
            <v>146966.67</v>
          </cell>
          <cell r="H60">
            <v>176966.67</v>
          </cell>
          <cell r="I60">
            <v>113633.34</v>
          </cell>
          <cell r="J60">
            <v>113633.34</v>
          </cell>
          <cell r="K60">
            <v>82133.34</v>
          </cell>
          <cell r="L60">
            <v>92133.34</v>
          </cell>
          <cell r="M60">
            <v>82133.34</v>
          </cell>
          <cell r="N60">
            <v>82133.34</v>
          </cell>
          <cell r="O60">
            <v>82133.34</v>
          </cell>
          <cell r="P60">
            <v>82133.34</v>
          </cell>
          <cell r="Q60">
            <v>82133.34</v>
          </cell>
        </row>
        <row r="61">
          <cell r="D61" t="str">
            <v>Legal Advice</v>
          </cell>
          <cell r="E61">
            <v>75000</v>
          </cell>
          <cell r="F61">
            <v>6250</v>
          </cell>
          <cell r="G61">
            <v>6250</v>
          </cell>
          <cell r="H61">
            <v>6250</v>
          </cell>
          <cell r="I61">
            <v>6250</v>
          </cell>
          <cell r="J61">
            <v>6250</v>
          </cell>
          <cell r="K61">
            <v>6250</v>
          </cell>
          <cell r="L61">
            <v>6250</v>
          </cell>
          <cell r="M61">
            <v>6250</v>
          </cell>
          <cell r="N61">
            <v>6250</v>
          </cell>
          <cell r="O61">
            <v>6250</v>
          </cell>
          <cell r="P61">
            <v>6250</v>
          </cell>
          <cell r="Q61">
            <v>6250</v>
          </cell>
        </row>
        <row r="62">
          <cell r="B62">
            <v>10</v>
          </cell>
          <cell r="D62" t="str">
            <v>Outsourced Services</v>
          </cell>
          <cell r="E62">
            <v>1358100.07</v>
          </cell>
          <cell r="F62">
            <v>153216.67</v>
          </cell>
          <cell r="G62">
            <v>153216.67</v>
          </cell>
          <cell r="H62">
            <v>183216.67</v>
          </cell>
          <cell r="I62">
            <v>119883.34</v>
          </cell>
          <cell r="J62">
            <v>119883.34</v>
          </cell>
          <cell r="K62">
            <v>88383.34</v>
          </cell>
          <cell r="L62">
            <v>98383.34</v>
          </cell>
          <cell r="M62">
            <v>88383.34</v>
          </cell>
          <cell r="N62">
            <v>88383.34</v>
          </cell>
          <cell r="O62">
            <v>88383.34</v>
          </cell>
          <cell r="P62">
            <v>88383.34</v>
          </cell>
          <cell r="Q62">
            <v>88383.34</v>
          </cell>
        </row>
        <row r="64">
          <cell r="D64" t="str">
            <v>Plant / Vehicle / Property</v>
          </cell>
        </row>
        <row r="65">
          <cell r="D65" t="str">
            <v>Vehicle Leases</v>
          </cell>
          <cell r="E65">
            <v>9720</v>
          </cell>
          <cell r="F65">
            <v>810</v>
          </cell>
          <cell r="G65">
            <v>810</v>
          </cell>
          <cell r="H65">
            <v>810</v>
          </cell>
          <cell r="I65">
            <v>810</v>
          </cell>
          <cell r="J65">
            <v>810</v>
          </cell>
          <cell r="K65">
            <v>810</v>
          </cell>
          <cell r="L65">
            <v>810</v>
          </cell>
          <cell r="M65">
            <v>810</v>
          </cell>
          <cell r="N65">
            <v>810</v>
          </cell>
          <cell r="O65">
            <v>810</v>
          </cell>
          <cell r="P65">
            <v>810</v>
          </cell>
          <cell r="Q65">
            <v>810</v>
          </cell>
        </row>
        <row r="66">
          <cell r="D66" t="str">
            <v>Vehicle running costs FUEL</v>
          </cell>
          <cell r="E66">
            <v>2760</v>
          </cell>
          <cell r="F66">
            <v>230</v>
          </cell>
          <cell r="G66">
            <v>230</v>
          </cell>
          <cell r="H66">
            <v>230</v>
          </cell>
          <cell r="I66">
            <v>230</v>
          </cell>
          <cell r="J66">
            <v>230</v>
          </cell>
          <cell r="K66">
            <v>230</v>
          </cell>
          <cell r="L66">
            <v>230</v>
          </cell>
          <cell r="M66">
            <v>230</v>
          </cell>
          <cell r="N66">
            <v>230</v>
          </cell>
          <cell r="O66">
            <v>230</v>
          </cell>
          <cell r="P66">
            <v>230</v>
          </cell>
          <cell r="Q66">
            <v>230</v>
          </cell>
        </row>
        <row r="67">
          <cell r="D67" t="str">
            <v>Vehicle costs MTCE / OTHER</v>
          </cell>
          <cell r="E67">
            <v>1200</v>
          </cell>
          <cell r="F67">
            <v>100</v>
          </cell>
          <cell r="G67">
            <v>100</v>
          </cell>
          <cell r="H67">
            <v>100</v>
          </cell>
          <cell r="I67">
            <v>100</v>
          </cell>
          <cell r="J67">
            <v>100</v>
          </cell>
          <cell r="K67">
            <v>100</v>
          </cell>
          <cell r="L67">
            <v>100</v>
          </cell>
          <cell r="M67">
            <v>100</v>
          </cell>
          <cell r="N67">
            <v>100</v>
          </cell>
          <cell r="O67">
            <v>100</v>
          </cell>
          <cell r="P67">
            <v>100</v>
          </cell>
          <cell r="Q67">
            <v>100</v>
          </cell>
        </row>
        <row r="68">
          <cell r="D68" t="str">
            <v>Land &amp; Buildings Costs RENT</v>
          </cell>
          <cell r="E68">
            <v>432000</v>
          </cell>
          <cell r="F68">
            <v>36000</v>
          </cell>
          <cell r="G68">
            <v>36000</v>
          </cell>
          <cell r="H68">
            <v>36000</v>
          </cell>
          <cell r="I68">
            <v>36000</v>
          </cell>
          <cell r="J68">
            <v>36000</v>
          </cell>
          <cell r="K68">
            <v>36000</v>
          </cell>
          <cell r="L68">
            <v>36000</v>
          </cell>
          <cell r="M68">
            <v>36000</v>
          </cell>
          <cell r="N68">
            <v>36000</v>
          </cell>
          <cell r="O68">
            <v>36000</v>
          </cell>
          <cell r="P68">
            <v>36000</v>
          </cell>
          <cell r="Q68">
            <v>36000</v>
          </cell>
        </row>
        <row r="69">
          <cell r="D69" t="str">
            <v>Land &amp; Buildings Costs MTCE</v>
          </cell>
          <cell r="E69">
            <v>6000</v>
          </cell>
          <cell r="F69">
            <v>500</v>
          </cell>
          <cell r="G69">
            <v>500</v>
          </cell>
          <cell r="H69">
            <v>500</v>
          </cell>
          <cell r="I69">
            <v>500</v>
          </cell>
          <cell r="J69">
            <v>500</v>
          </cell>
          <cell r="K69">
            <v>500</v>
          </cell>
          <cell r="L69">
            <v>500</v>
          </cell>
          <cell r="M69">
            <v>500</v>
          </cell>
          <cell r="N69">
            <v>500</v>
          </cell>
          <cell r="O69">
            <v>500</v>
          </cell>
          <cell r="P69">
            <v>500</v>
          </cell>
          <cell r="Q69">
            <v>500</v>
          </cell>
        </row>
        <row r="70">
          <cell r="D70" t="str">
            <v>Building Operating Costs</v>
          </cell>
          <cell r="E70">
            <v>103898.39999999998</v>
          </cell>
          <cell r="F70">
            <v>8658.2</v>
          </cell>
          <cell r="G70">
            <v>8658.2</v>
          </cell>
          <cell r="H70">
            <v>8658.2</v>
          </cell>
          <cell r="I70">
            <v>8658.2</v>
          </cell>
          <cell r="J70">
            <v>8658.2</v>
          </cell>
          <cell r="K70">
            <v>8658.2</v>
          </cell>
          <cell r="L70">
            <v>8658.2</v>
          </cell>
          <cell r="M70">
            <v>8658.2</v>
          </cell>
          <cell r="N70">
            <v>8658.2</v>
          </cell>
          <cell r="O70">
            <v>8658.2</v>
          </cell>
          <cell r="P70">
            <v>8658.2</v>
          </cell>
          <cell r="Q70">
            <v>8658.2</v>
          </cell>
        </row>
        <row r="71">
          <cell r="B71">
            <v>11</v>
          </cell>
          <cell r="D71" t="str">
            <v>Plant, Vehicles and Property</v>
          </cell>
          <cell r="E71">
            <v>555578.4</v>
          </cell>
          <cell r="F71">
            <v>46298.2</v>
          </cell>
          <cell r="G71">
            <v>46298.2</v>
          </cell>
          <cell r="H71">
            <v>46298.2</v>
          </cell>
          <cell r="I71">
            <v>46298.2</v>
          </cell>
          <cell r="J71">
            <v>46298.2</v>
          </cell>
          <cell r="K71">
            <v>46298.2</v>
          </cell>
          <cell r="L71">
            <v>46298.2</v>
          </cell>
          <cell r="M71">
            <v>46298.2</v>
          </cell>
          <cell r="N71">
            <v>46298.2</v>
          </cell>
          <cell r="O71">
            <v>46298.2</v>
          </cell>
          <cell r="P71">
            <v>46298.2</v>
          </cell>
          <cell r="Q71">
            <v>46298.2</v>
          </cell>
        </row>
        <row r="73">
          <cell r="C73" t="str">
            <v>Retail Support</v>
          </cell>
        </row>
        <row r="74">
          <cell r="D74" t="str">
            <v>Meter Leasing</v>
          </cell>
          <cell r="E74">
            <v>8991055.040000001</v>
          </cell>
          <cell r="F74">
            <v>756944.42</v>
          </cell>
          <cell r="G74">
            <v>756352.42</v>
          </cell>
          <cell r="H74">
            <v>755612.42</v>
          </cell>
          <cell r="I74">
            <v>755242.42</v>
          </cell>
          <cell r="J74">
            <v>754798.42</v>
          </cell>
          <cell r="K74">
            <v>754280.42</v>
          </cell>
          <cell r="L74">
            <v>746436.42</v>
          </cell>
          <cell r="M74">
            <v>743920.42</v>
          </cell>
          <cell r="N74">
            <v>742736.42</v>
          </cell>
          <cell r="O74">
            <v>742366.42</v>
          </cell>
          <cell r="P74">
            <v>741256.42</v>
          </cell>
          <cell r="Q74">
            <v>741108.42</v>
          </cell>
        </row>
        <row r="75">
          <cell r="D75" t="str">
            <v>Meter Management</v>
          </cell>
          <cell r="E75">
            <v>180000</v>
          </cell>
          <cell r="F75">
            <v>15000</v>
          </cell>
          <cell r="G75">
            <v>15000</v>
          </cell>
          <cell r="H75">
            <v>15000</v>
          </cell>
          <cell r="I75">
            <v>15000</v>
          </cell>
          <cell r="J75">
            <v>15000</v>
          </cell>
          <cell r="K75">
            <v>15000</v>
          </cell>
          <cell r="L75">
            <v>15000</v>
          </cell>
          <cell r="M75">
            <v>15000</v>
          </cell>
          <cell r="N75">
            <v>15000</v>
          </cell>
          <cell r="O75">
            <v>15000</v>
          </cell>
          <cell r="P75">
            <v>15000</v>
          </cell>
          <cell r="Q75">
            <v>15000</v>
          </cell>
        </row>
        <row r="76">
          <cell r="D76" t="str">
            <v>ROC Meter Reading</v>
          </cell>
          <cell r="E76">
            <v>2812808.0399999996</v>
          </cell>
          <cell r="F76">
            <v>234400.67</v>
          </cell>
          <cell r="G76">
            <v>234400.67</v>
          </cell>
          <cell r="H76">
            <v>234400.67</v>
          </cell>
          <cell r="I76">
            <v>234400.67</v>
          </cell>
          <cell r="J76">
            <v>234400.67</v>
          </cell>
          <cell r="K76">
            <v>234400.67</v>
          </cell>
          <cell r="L76">
            <v>234400.67</v>
          </cell>
          <cell r="M76">
            <v>234400.67</v>
          </cell>
          <cell r="N76">
            <v>234400.67</v>
          </cell>
          <cell r="O76">
            <v>234400.67</v>
          </cell>
          <cell r="P76">
            <v>234400.67</v>
          </cell>
          <cell r="Q76">
            <v>234400.67</v>
          </cell>
        </row>
        <row r="77">
          <cell r="D77" t="str">
            <v>Invoice Processing</v>
          </cell>
          <cell r="E77">
            <v>876684</v>
          </cell>
          <cell r="F77">
            <v>73057</v>
          </cell>
          <cell r="G77">
            <v>73057</v>
          </cell>
          <cell r="H77">
            <v>73057</v>
          </cell>
          <cell r="I77">
            <v>73057</v>
          </cell>
          <cell r="J77">
            <v>73057</v>
          </cell>
          <cell r="K77">
            <v>73057</v>
          </cell>
          <cell r="L77">
            <v>73057</v>
          </cell>
          <cell r="M77">
            <v>73057</v>
          </cell>
          <cell r="N77">
            <v>73057</v>
          </cell>
          <cell r="O77">
            <v>73057</v>
          </cell>
          <cell r="P77">
            <v>73057</v>
          </cell>
          <cell r="Q77">
            <v>73057</v>
          </cell>
        </row>
        <row r="78">
          <cell r="D78" t="str">
            <v>Remittance Processing</v>
          </cell>
          <cell r="E78">
            <v>1207586.76</v>
          </cell>
          <cell r="F78">
            <v>100632.23</v>
          </cell>
          <cell r="G78">
            <v>100632.23</v>
          </cell>
          <cell r="H78">
            <v>100632.23</v>
          </cell>
          <cell r="I78">
            <v>100632.23</v>
          </cell>
          <cell r="J78">
            <v>100632.23</v>
          </cell>
          <cell r="K78">
            <v>100632.23</v>
          </cell>
          <cell r="L78">
            <v>100632.23</v>
          </cell>
          <cell r="M78">
            <v>100632.23</v>
          </cell>
          <cell r="N78">
            <v>100632.23</v>
          </cell>
          <cell r="O78">
            <v>100632.23</v>
          </cell>
          <cell r="P78">
            <v>100632.23</v>
          </cell>
          <cell r="Q78">
            <v>100632.23</v>
          </cell>
        </row>
        <row r="79">
          <cell r="D79" t="str">
            <v>Data Administration</v>
          </cell>
          <cell r="E79">
            <v>585544.4</v>
          </cell>
          <cell r="F79">
            <v>50561.95</v>
          </cell>
          <cell r="G79">
            <v>50425.95</v>
          </cell>
          <cell r="H79">
            <v>50255.95</v>
          </cell>
          <cell r="I79">
            <v>50170.95</v>
          </cell>
          <cell r="J79">
            <v>50068.95</v>
          </cell>
          <cell r="K79">
            <v>49949.95</v>
          </cell>
          <cell r="L79">
            <v>48147.95</v>
          </cell>
          <cell r="M79">
            <v>47569.95</v>
          </cell>
          <cell r="N79">
            <v>47297.95</v>
          </cell>
          <cell r="O79">
            <v>47212.95</v>
          </cell>
          <cell r="P79">
            <v>46957.95</v>
          </cell>
          <cell r="Q79">
            <v>46923.95</v>
          </cell>
        </row>
        <row r="80">
          <cell r="D80" t="str">
            <v>ROC Call Centre Staff</v>
          </cell>
          <cell r="E80">
            <v>4250872.069999999</v>
          </cell>
          <cell r="F80">
            <v>364203.95</v>
          </cell>
          <cell r="G80">
            <v>364203.95</v>
          </cell>
          <cell r="H80">
            <v>364203.95</v>
          </cell>
          <cell r="I80">
            <v>347121.76</v>
          </cell>
          <cell r="J80">
            <v>347121.76</v>
          </cell>
          <cell r="K80">
            <v>347121.76</v>
          </cell>
          <cell r="L80">
            <v>347121.76</v>
          </cell>
          <cell r="M80">
            <v>347121.76</v>
          </cell>
          <cell r="N80">
            <v>347121.76</v>
          </cell>
          <cell r="O80">
            <v>347121.76</v>
          </cell>
          <cell r="P80">
            <v>364203.95</v>
          </cell>
          <cell r="Q80">
            <v>364203.95</v>
          </cell>
        </row>
        <row r="81">
          <cell r="D81" t="str">
            <v>Field Service Costs</v>
          </cell>
          <cell r="E81">
            <v>1405446</v>
          </cell>
          <cell r="F81">
            <v>117120.5</v>
          </cell>
          <cell r="G81">
            <v>117120.5</v>
          </cell>
          <cell r="H81">
            <v>117120.5</v>
          </cell>
          <cell r="I81">
            <v>117120.5</v>
          </cell>
          <cell r="J81">
            <v>117120.5</v>
          </cell>
          <cell r="K81">
            <v>117120.5</v>
          </cell>
          <cell r="L81">
            <v>117120.5</v>
          </cell>
          <cell r="M81">
            <v>117120.5</v>
          </cell>
          <cell r="N81">
            <v>117120.5</v>
          </cell>
          <cell r="O81">
            <v>117120.5</v>
          </cell>
          <cell r="P81">
            <v>117120.5</v>
          </cell>
          <cell r="Q81">
            <v>117120.5</v>
          </cell>
        </row>
        <row r="82">
          <cell r="B82">
            <v>12</v>
          </cell>
          <cell r="D82" t="str">
            <v>ROC Costs</v>
          </cell>
          <cell r="E82">
            <v>20309996.309999995</v>
          </cell>
          <cell r="F82">
            <v>1711920.72</v>
          </cell>
          <cell r="G82">
            <v>1711192.72</v>
          </cell>
          <cell r="H82">
            <v>1710282.72</v>
          </cell>
          <cell r="I82">
            <v>1692745.53</v>
          </cell>
          <cell r="J82">
            <v>1692199.53</v>
          </cell>
          <cell r="K82">
            <v>1691562.53</v>
          </cell>
          <cell r="L82">
            <v>1681916.53</v>
          </cell>
          <cell r="M82">
            <v>1678822.53</v>
          </cell>
          <cell r="N82">
            <v>1677366.53</v>
          </cell>
          <cell r="O82">
            <v>1676911.53</v>
          </cell>
          <cell r="P82">
            <v>1692628.72</v>
          </cell>
          <cell r="Q82">
            <v>1692446.72</v>
          </cell>
        </row>
        <row r="84">
          <cell r="D84" t="str">
            <v>On Energy Servicing</v>
          </cell>
          <cell r="E84">
            <v>0</v>
          </cell>
          <cell r="F84">
            <v>0</v>
          </cell>
          <cell r="G84">
            <v>0</v>
          </cell>
          <cell r="H84">
            <v>0</v>
          </cell>
          <cell r="I84">
            <v>0</v>
          </cell>
          <cell r="J84">
            <v>0</v>
          </cell>
          <cell r="K84">
            <v>0</v>
          </cell>
          <cell r="L84">
            <v>0</v>
          </cell>
          <cell r="M84">
            <v>0</v>
          </cell>
          <cell r="N84">
            <v>0</v>
          </cell>
          <cell r="O84">
            <v>0</v>
          </cell>
          <cell r="P84">
            <v>0</v>
          </cell>
          <cell r="Q84">
            <v>0</v>
          </cell>
        </row>
        <row r="86">
          <cell r="C86" t="str">
            <v>Business Support Services</v>
          </cell>
        </row>
        <row r="87">
          <cell r="D87" t="str">
            <v>Information Technology</v>
          </cell>
        </row>
        <row r="88">
          <cell r="D88" t="str">
            <v>Software Licences &amp; Mtce</v>
          </cell>
          <cell r="E88">
            <v>505202.3699999999</v>
          </cell>
          <cell r="F88">
            <v>35657.11</v>
          </cell>
          <cell r="G88">
            <v>35657.11</v>
          </cell>
          <cell r="H88">
            <v>35661.11</v>
          </cell>
          <cell r="I88">
            <v>35661.11</v>
          </cell>
          <cell r="J88">
            <v>35661.11</v>
          </cell>
          <cell r="K88">
            <v>35661.11</v>
          </cell>
          <cell r="L88">
            <v>35661.11</v>
          </cell>
          <cell r="M88">
            <v>51161.11</v>
          </cell>
          <cell r="N88">
            <v>37278.16</v>
          </cell>
          <cell r="O88">
            <v>70861.11</v>
          </cell>
          <cell r="P88">
            <v>60621.11</v>
          </cell>
          <cell r="Q88">
            <v>35661.11</v>
          </cell>
        </row>
        <row r="89">
          <cell r="D89" t="str">
            <v>Mtce and Support</v>
          </cell>
          <cell r="E89">
            <v>600925.6900000001</v>
          </cell>
          <cell r="F89">
            <v>57535.62</v>
          </cell>
          <cell r="G89">
            <v>47986.37</v>
          </cell>
          <cell r="H89">
            <v>47990.37</v>
          </cell>
          <cell r="I89">
            <v>47990.37</v>
          </cell>
          <cell r="J89">
            <v>47990.37</v>
          </cell>
          <cell r="K89">
            <v>47990.37</v>
          </cell>
          <cell r="L89">
            <v>47990.37</v>
          </cell>
          <cell r="M89">
            <v>63490.37</v>
          </cell>
          <cell r="N89">
            <v>47990.37</v>
          </cell>
          <cell r="O89">
            <v>47990.37</v>
          </cell>
          <cell r="P89">
            <v>47990.37</v>
          </cell>
          <cell r="Q89">
            <v>47990.37</v>
          </cell>
        </row>
        <row r="90">
          <cell r="B90">
            <v>13</v>
          </cell>
          <cell r="D90" t="str">
            <v>Information Technology</v>
          </cell>
          <cell r="E90">
            <v>1106128.06</v>
          </cell>
          <cell r="F90">
            <v>93192.73000000001</v>
          </cell>
          <cell r="G90">
            <v>83643.48000000001</v>
          </cell>
          <cell r="H90">
            <v>83651.48000000001</v>
          </cell>
          <cell r="I90">
            <v>83651.48000000001</v>
          </cell>
          <cell r="J90">
            <v>83651.48000000001</v>
          </cell>
          <cell r="K90">
            <v>83651.48000000001</v>
          </cell>
          <cell r="L90">
            <v>83651.48000000001</v>
          </cell>
          <cell r="M90">
            <v>114651.48000000001</v>
          </cell>
          <cell r="N90">
            <v>85268.53</v>
          </cell>
          <cell r="O90">
            <v>118851.48000000001</v>
          </cell>
          <cell r="P90">
            <v>108611.48000000001</v>
          </cell>
          <cell r="Q90">
            <v>83651.48000000001</v>
          </cell>
        </row>
        <row r="92">
          <cell r="D92" t="str">
            <v>Communications</v>
          </cell>
        </row>
        <row r="93">
          <cell r="D93" t="str">
            <v>Cell Phone Costs</v>
          </cell>
          <cell r="E93">
            <v>51840</v>
          </cell>
          <cell r="F93">
            <v>4320</v>
          </cell>
          <cell r="G93">
            <v>4320</v>
          </cell>
          <cell r="H93">
            <v>4320</v>
          </cell>
          <cell r="I93">
            <v>4320</v>
          </cell>
          <cell r="J93">
            <v>4320</v>
          </cell>
          <cell r="K93">
            <v>4320</v>
          </cell>
          <cell r="L93">
            <v>4320</v>
          </cell>
          <cell r="M93">
            <v>4320</v>
          </cell>
          <cell r="N93">
            <v>4320</v>
          </cell>
          <cell r="O93">
            <v>4320</v>
          </cell>
          <cell r="P93">
            <v>4320</v>
          </cell>
          <cell r="Q93">
            <v>4320</v>
          </cell>
        </row>
        <row r="94">
          <cell r="D94" t="str">
            <v>Phone and Fax</v>
          </cell>
          <cell r="E94">
            <v>474461.06</v>
          </cell>
          <cell r="F94">
            <v>41221.21</v>
          </cell>
          <cell r="G94">
            <v>41221.21</v>
          </cell>
          <cell r="H94">
            <v>41221.21</v>
          </cell>
          <cell r="I94">
            <v>38336.43</v>
          </cell>
          <cell r="J94">
            <v>38336.43</v>
          </cell>
          <cell r="K94">
            <v>38336.43</v>
          </cell>
          <cell r="L94">
            <v>38336.43</v>
          </cell>
          <cell r="M94">
            <v>38336.43</v>
          </cell>
          <cell r="N94">
            <v>38336.43</v>
          </cell>
          <cell r="O94">
            <v>38336.43</v>
          </cell>
          <cell r="P94">
            <v>41221.21</v>
          </cell>
          <cell r="Q94">
            <v>41221.21</v>
          </cell>
        </row>
        <row r="95">
          <cell r="D95" t="str">
            <v>Phone and Fax</v>
          </cell>
          <cell r="E95">
            <v>226900</v>
          </cell>
          <cell r="F95">
            <v>26000</v>
          </cell>
          <cell r="G95">
            <v>21500</v>
          </cell>
          <cell r="H95">
            <v>20000</v>
          </cell>
          <cell r="I95">
            <v>21500</v>
          </cell>
          <cell r="J95">
            <v>18700</v>
          </cell>
          <cell r="K95">
            <v>18700</v>
          </cell>
          <cell r="L95">
            <v>17000</v>
          </cell>
          <cell r="M95">
            <v>17000</v>
          </cell>
          <cell r="N95">
            <v>23000</v>
          </cell>
          <cell r="O95">
            <v>0</v>
          </cell>
          <cell r="P95">
            <v>20100</v>
          </cell>
          <cell r="Q95">
            <v>23400</v>
          </cell>
        </row>
        <row r="96">
          <cell r="D96" t="str">
            <v>Data Comms</v>
          </cell>
          <cell r="E96">
            <v>18600</v>
          </cell>
          <cell r="F96">
            <v>0</v>
          </cell>
          <cell r="G96">
            <v>0</v>
          </cell>
          <cell r="H96">
            <v>0</v>
          </cell>
          <cell r="I96">
            <v>0</v>
          </cell>
          <cell r="J96">
            <v>0</v>
          </cell>
          <cell r="K96">
            <v>0</v>
          </cell>
          <cell r="L96">
            <v>0</v>
          </cell>
          <cell r="M96">
            <v>0</v>
          </cell>
          <cell r="N96">
            <v>0</v>
          </cell>
          <cell r="O96">
            <v>18600</v>
          </cell>
          <cell r="P96">
            <v>0</v>
          </cell>
          <cell r="Q96">
            <v>0</v>
          </cell>
        </row>
        <row r="97">
          <cell r="B97">
            <v>14</v>
          </cell>
          <cell r="D97" t="str">
            <v>Communications</v>
          </cell>
          <cell r="E97">
            <v>771801.0599999999</v>
          </cell>
          <cell r="F97">
            <v>71541.20999999999</v>
          </cell>
          <cell r="G97">
            <v>67041.20999999999</v>
          </cell>
          <cell r="H97">
            <v>65541.20999999999</v>
          </cell>
          <cell r="I97">
            <v>64156.43</v>
          </cell>
          <cell r="J97">
            <v>61356.43</v>
          </cell>
          <cell r="K97">
            <v>61356.43</v>
          </cell>
          <cell r="L97">
            <v>59656.43</v>
          </cell>
          <cell r="M97">
            <v>59656.43</v>
          </cell>
          <cell r="N97">
            <v>65656.43</v>
          </cell>
          <cell r="O97">
            <v>61256.43</v>
          </cell>
          <cell r="P97">
            <v>65641.20999999999</v>
          </cell>
          <cell r="Q97">
            <v>68941.20999999999</v>
          </cell>
        </row>
        <row r="98">
          <cell r="B98">
            <v>15</v>
          </cell>
        </row>
        <row r="99">
          <cell r="D99" t="str">
            <v>Promotional</v>
          </cell>
        </row>
        <row r="100">
          <cell r="D100" t="str">
            <v>Sponsorships</v>
          </cell>
          <cell r="E100">
            <v>399999.96000000014</v>
          </cell>
          <cell r="F100">
            <v>33333.33</v>
          </cell>
          <cell r="G100">
            <v>33333.33</v>
          </cell>
          <cell r="H100">
            <v>33333.33</v>
          </cell>
          <cell r="I100">
            <v>33333.33</v>
          </cell>
          <cell r="J100">
            <v>33333.33</v>
          </cell>
          <cell r="K100">
            <v>33333.33</v>
          </cell>
          <cell r="L100">
            <v>33333.33</v>
          </cell>
          <cell r="M100">
            <v>33333.33</v>
          </cell>
          <cell r="N100">
            <v>33333.33</v>
          </cell>
          <cell r="O100">
            <v>33333.33</v>
          </cell>
          <cell r="P100">
            <v>33333.33</v>
          </cell>
          <cell r="Q100">
            <v>33333.33</v>
          </cell>
        </row>
        <row r="101">
          <cell r="D101" t="str">
            <v>Mkt Research Cust Satisfaction</v>
          </cell>
          <cell r="E101">
            <v>255000</v>
          </cell>
          <cell r="F101">
            <v>21250</v>
          </cell>
          <cell r="G101">
            <v>21250</v>
          </cell>
          <cell r="H101">
            <v>21250</v>
          </cell>
          <cell r="I101">
            <v>21250</v>
          </cell>
          <cell r="J101">
            <v>21250</v>
          </cell>
          <cell r="K101">
            <v>21250</v>
          </cell>
          <cell r="L101">
            <v>21250</v>
          </cell>
          <cell r="M101">
            <v>21250</v>
          </cell>
          <cell r="N101">
            <v>21250</v>
          </cell>
          <cell r="O101">
            <v>21250</v>
          </cell>
          <cell r="P101">
            <v>21250</v>
          </cell>
          <cell r="Q101">
            <v>21250</v>
          </cell>
        </row>
        <row r="102">
          <cell r="D102" t="str">
            <v>Web Site</v>
          </cell>
          <cell r="E102">
            <v>50000.039999999986</v>
          </cell>
          <cell r="F102">
            <v>4166.67</v>
          </cell>
          <cell r="G102">
            <v>4166.67</v>
          </cell>
          <cell r="H102">
            <v>4166.67</v>
          </cell>
          <cell r="I102">
            <v>4166.67</v>
          </cell>
          <cell r="J102">
            <v>4166.67</v>
          </cell>
          <cell r="K102">
            <v>4166.67</v>
          </cell>
          <cell r="L102">
            <v>4166.67</v>
          </cell>
          <cell r="M102">
            <v>4166.67</v>
          </cell>
          <cell r="N102">
            <v>4166.67</v>
          </cell>
          <cell r="O102">
            <v>4166.67</v>
          </cell>
          <cell r="P102">
            <v>4166.67</v>
          </cell>
          <cell r="Q102">
            <v>4166.67</v>
          </cell>
        </row>
        <row r="103">
          <cell r="D103" t="str">
            <v>Competitor Intelligence</v>
          </cell>
          <cell r="E103">
            <v>50000.039999999986</v>
          </cell>
          <cell r="F103">
            <v>4166.67</v>
          </cell>
          <cell r="G103">
            <v>4166.67</v>
          </cell>
          <cell r="H103">
            <v>4166.67</v>
          </cell>
          <cell r="I103">
            <v>4166.67</v>
          </cell>
          <cell r="J103">
            <v>4166.67</v>
          </cell>
          <cell r="K103">
            <v>4166.67</v>
          </cell>
          <cell r="L103">
            <v>4166.67</v>
          </cell>
          <cell r="M103">
            <v>4166.67</v>
          </cell>
          <cell r="N103">
            <v>4166.67</v>
          </cell>
          <cell r="O103">
            <v>4166.67</v>
          </cell>
          <cell r="P103">
            <v>4166.67</v>
          </cell>
          <cell r="Q103">
            <v>4166.67</v>
          </cell>
        </row>
        <row r="104">
          <cell r="D104" t="str">
            <v>Events</v>
          </cell>
          <cell r="E104">
            <v>25000</v>
          </cell>
          <cell r="F104">
            <v>5000</v>
          </cell>
          <cell r="G104">
            <v>0</v>
          </cell>
          <cell r="H104">
            <v>5000</v>
          </cell>
          <cell r="I104">
            <v>0</v>
          </cell>
          <cell r="J104">
            <v>0</v>
          </cell>
          <cell r="K104">
            <v>0</v>
          </cell>
          <cell r="L104">
            <v>0</v>
          </cell>
          <cell r="M104">
            <v>0</v>
          </cell>
          <cell r="N104">
            <v>5000</v>
          </cell>
          <cell r="O104">
            <v>5000</v>
          </cell>
          <cell r="P104">
            <v>0</v>
          </cell>
          <cell r="Q104">
            <v>5000</v>
          </cell>
        </row>
        <row r="105">
          <cell r="D105" t="str">
            <v>Campaign Collateral</v>
          </cell>
          <cell r="E105">
            <v>1506000</v>
          </cell>
          <cell r="F105">
            <v>125500</v>
          </cell>
          <cell r="G105">
            <v>125500</v>
          </cell>
          <cell r="H105">
            <v>125500</v>
          </cell>
          <cell r="I105">
            <v>125500</v>
          </cell>
          <cell r="J105">
            <v>125500</v>
          </cell>
          <cell r="K105">
            <v>125500</v>
          </cell>
          <cell r="L105">
            <v>125500</v>
          </cell>
          <cell r="M105">
            <v>125500</v>
          </cell>
          <cell r="N105">
            <v>125500</v>
          </cell>
          <cell r="O105">
            <v>125500</v>
          </cell>
          <cell r="P105">
            <v>125500</v>
          </cell>
          <cell r="Q105">
            <v>125500</v>
          </cell>
        </row>
        <row r="106">
          <cell r="D106" t="str">
            <v>Publications</v>
          </cell>
          <cell r="E106">
            <v>249999.96000000008</v>
          </cell>
          <cell r="F106">
            <v>20833.33</v>
          </cell>
          <cell r="G106">
            <v>20833.33</v>
          </cell>
          <cell r="H106">
            <v>20833.33</v>
          </cell>
          <cell r="I106">
            <v>20833.33</v>
          </cell>
          <cell r="J106">
            <v>20833.33</v>
          </cell>
          <cell r="K106">
            <v>20833.33</v>
          </cell>
          <cell r="L106">
            <v>20833.33</v>
          </cell>
          <cell r="M106">
            <v>20833.33</v>
          </cell>
          <cell r="N106">
            <v>20833.33</v>
          </cell>
          <cell r="O106">
            <v>20833.33</v>
          </cell>
          <cell r="P106">
            <v>20833.33</v>
          </cell>
          <cell r="Q106">
            <v>20833.33</v>
          </cell>
        </row>
        <row r="107">
          <cell r="D107" t="str">
            <v>Database Marketing</v>
          </cell>
          <cell r="E107">
            <v>200000.03999999992</v>
          </cell>
          <cell r="F107">
            <v>16666.67</v>
          </cell>
          <cell r="G107">
            <v>16666.67</v>
          </cell>
          <cell r="H107">
            <v>16666.67</v>
          </cell>
          <cell r="I107">
            <v>16666.67</v>
          </cell>
          <cell r="J107">
            <v>16666.67</v>
          </cell>
          <cell r="K107">
            <v>16666.67</v>
          </cell>
          <cell r="L107">
            <v>16666.67</v>
          </cell>
          <cell r="M107">
            <v>16666.67</v>
          </cell>
          <cell r="N107">
            <v>16666.67</v>
          </cell>
          <cell r="O107">
            <v>16666.67</v>
          </cell>
          <cell r="P107">
            <v>16666.67</v>
          </cell>
          <cell r="Q107">
            <v>16666.67</v>
          </cell>
        </row>
        <row r="108">
          <cell r="D108" t="str">
            <v>Creative Developmnt &amp; Concepts</v>
          </cell>
          <cell r="E108">
            <v>50000.039999999986</v>
          </cell>
          <cell r="F108">
            <v>4166.67</v>
          </cell>
          <cell r="G108">
            <v>4166.67</v>
          </cell>
          <cell r="H108">
            <v>4166.67</v>
          </cell>
          <cell r="I108">
            <v>4166.67</v>
          </cell>
          <cell r="J108">
            <v>4166.67</v>
          </cell>
          <cell r="K108">
            <v>4166.67</v>
          </cell>
          <cell r="L108">
            <v>4166.67</v>
          </cell>
          <cell r="M108">
            <v>4166.67</v>
          </cell>
          <cell r="N108">
            <v>4166.67</v>
          </cell>
          <cell r="O108">
            <v>4166.67</v>
          </cell>
          <cell r="P108">
            <v>4166.67</v>
          </cell>
          <cell r="Q108">
            <v>4166.67</v>
          </cell>
        </row>
        <row r="109">
          <cell r="D109" t="str">
            <v>Advertising / Media</v>
          </cell>
          <cell r="E109">
            <v>1800000</v>
          </cell>
          <cell r="F109">
            <v>150000</v>
          </cell>
          <cell r="G109">
            <v>150000</v>
          </cell>
          <cell r="H109">
            <v>150000</v>
          </cell>
          <cell r="I109">
            <v>150000</v>
          </cell>
          <cell r="J109">
            <v>150000</v>
          </cell>
          <cell r="K109">
            <v>150000</v>
          </cell>
          <cell r="L109">
            <v>150000</v>
          </cell>
          <cell r="M109">
            <v>150000</v>
          </cell>
          <cell r="N109">
            <v>150000</v>
          </cell>
          <cell r="O109">
            <v>150000</v>
          </cell>
          <cell r="P109">
            <v>150000</v>
          </cell>
          <cell r="Q109">
            <v>150000</v>
          </cell>
        </row>
        <row r="110">
          <cell r="D110" t="str">
            <v>Retention</v>
          </cell>
          <cell r="E110">
            <v>99999.96</v>
          </cell>
          <cell r="F110">
            <v>8333.33</v>
          </cell>
          <cell r="G110">
            <v>8333.33</v>
          </cell>
          <cell r="H110">
            <v>8333.33</v>
          </cell>
          <cell r="I110">
            <v>8333.33</v>
          </cell>
          <cell r="J110">
            <v>8333.33</v>
          </cell>
          <cell r="K110">
            <v>8333.33</v>
          </cell>
          <cell r="L110">
            <v>8333.33</v>
          </cell>
          <cell r="M110">
            <v>8333.33</v>
          </cell>
          <cell r="N110">
            <v>8333.33</v>
          </cell>
          <cell r="O110">
            <v>8333.33</v>
          </cell>
          <cell r="P110">
            <v>8333.33</v>
          </cell>
          <cell r="Q110">
            <v>8333.33</v>
          </cell>
        </row>
        <row r="111">
          <cell r="B111">
            <v>16</v>
          </cell>
          <cell r="D111" t="str">
            <v>Promotional</v>
          </cell>
          <cell r="E111">
            <v>4686000.04</v>
          </cell>
          <cell r="F111">
            <v>393416.67</v>
          </cell>
          <cell r="G111">
            <v>388416.67</v>
          </cell>
          <cell r="H111">
            <v>393416.67</v>
          </cell>
          <cell r="I111">
            <v>388416.67</v>
          </cell>
          <cell r="J111">
            <v>388416.67</v>
          </cell>
          <cell r="K111">
            <v>388416.67</v>
          </cell>
          <cell r="L111">
            <v>388416.67</v>
          </cell>
          <cell r="M111">
            <v>388416.67</v>
          </cell>
          <cell r="N111">
            <v>393416.67</v>
          </cell>
          <cell r="O111">
            <v>393416.67</v>
          </cell>
          <cell r="P111">
            <v>388416.67</v>
          </cell>
          <cell r="Q111">
            <v>393416.67</v>
          </cell>
        </row>
        <row r="113">
          <cell r="D113" t="str">
            <v>Business Overheads</v>
          </cell>
        </row>
        <row r="114">
          <cell r="D114" t="str">
            <v>Office Expenses STATIONERY</v>
          </cell>
          <cell r="E114">
            <v>48000</v>
          </cell>
          <cell r="F114">
            <v>4000</v>
          </cell>
          <cell r="G114">
            <v>4000</v>
          </cell>
          <cell r="H114">
            <v>4000</v>
          </cell>
          <cell r="I114">
            <v>4000</v>
          </cell>
          <cell r="J114">
            <v>4000</v>
          </cell>
          <cell r="K114">
            <v>4000</v>
          </cell>
          <cell r="L114">
            <v>4000</v>
          </cell>
          <cell r="M114">
            <v>4000</v>
          </cell>
          <cell r="N114">
            <v>4000</v>
          </cell>
          <cell r="O114">
            <v>4000</v>
          </cell>
          <cell r="P114">
            <v>4000</v>
          </cell>
          <cell r="Q114">
            <v>4000</v>
          </cell>
        </row>
        <row r="115">
          <cell r="D115" t="str">
            <v>Office Expenses - PRINTING</v>
          </cell>
          <cell r="E115">
            <v>24000</v>
          </cell>
          <cell r="F115">
            <v>2000</v>
          </cell>
          <cell r="G115">
            <v>2000</v>
          </cell>
          <cell r="H115">
            <v>2000</v>
          </cell>
          <cell r="I115">
            <v>2000</v>
          </cell>
          <cell r="J115">
            <v>2000</v>
          </cell>
          <cell r="K115">
            <v>2000</v>
          </cell>
          <cell r="L115">
            <v>2000</v>
          </cell>
          <cell r="M115">
            <v>2000</v>
          </cell>
          <cell r="N115">
            <v>2000</v>
          </cell>
          <cell r="O115">
            <v>2000</v>
          </cell>
          <cell r="P115">
            <v>2000</v>
          </cell>
          <cell r="Q115">
            <v>2000</v>
          </cell>
        </row>
        <row r="116">
          <cell r="D116" t="str">
            <v>Office Expenses - PHOTOCOPYING</v>
          </cell>
          <cell r="E116">
            <v>36000</v>
          </cell>
          <cell r="F116">
            <v>3000</v>
          </cell>
          <cell r="G116">
            <v>3000</v>
          </cell>
          <cell r="H116">
            <v>3000</v>
          </cell>
          <cell r="I116">
            <v>3000</v>
          </cell>
          <cell r="J116">
            <v>3000</v>
          </cell>
          <cell r="K116">
            <v>3000</v>
          </cell>
          <cell r="L116">
            <v>3000</v>
          </cell>
          <cell r="M116">
            <v>3000</v>
          </cell>
          <cell r="N116">
            <v>3000</v>
          </cell>
          <cell r="O116">
            <v>3000</v>
          </cell>
          <cell r="P116">
            <v>3000</v>
          </cell>
          <cell r="Q116">
            <v>3000</v>
          </cell>
        </row>
        <row r="117">
          <cell r="D117" t="str">
            <v>Office Expenses - CONSUMABLES</v>
          </cell>
          <cell r="E117">
            <v>6000</v>
          </cell>
          <cell r="F117">
            <v>500</v>
          </cell>
          <cell r="G117">
            <v>500</v>
          </cell>
          <cell r="H117">
            <v>500</v>
          </cell>
          <cell r="I117">
            <v>500</v>
          </cell>
          <cell r="J117">
            <v>500</v>
          </cell>
          <cell r="K117">
            <v>500</v>
          </cell>
          <cell r="L117">
            <v>500</v>
          </cell>
          <cell r="M117">
            <v>500</v>
          </cell>
          <cell r="N117">
            <v>500</v>
          </cell>
          <cell r="O117">
            <v>500</v>
          </cell>
          <cell r="P117">
            <v>500</v>
          </cell>
          <cell r="Q117">
            <v>500</v>
          </cell>
        </row>
        <row r="118">
          <cell r="D118" t="str">
            <v>Postage &amp; Couriers</v>
          </cell>
          <cell r="E118">
            <v>1008976.56</v>
          </cell>
          <cell r="F118">
            <v>84081.38</v>
          </cell>
          <cell r="G118">
            <v>84081.38</v>
          </cell>
          <cell r="H118">
            <v>84081.38</v>
          </cell>
          <cell r="I118">
            <v>84081.38</v>
          </cell>
          <cell r="J118">
            <v>84081.38</v>
          </cell>
          <cell r="K118">
            <v>84081.38</v>
          </cell>
          <cell r="L118">
            <v>84081.38</v>
          </cell>
          <cell r="M118">
            <v>84081.38</v>
          </cell>
          <cell r="N118">
            <v>84081.38</v>
          </cell>
          <cell r="O118">
            <v>84081.38</v>
          </cell>
          <cell r="P118">
            <v>84081.38</v>
          </cell>
          <cell r="Q118">
            <v>84081.38</v>
          </cell>
        </row>
        <row r="119">
          <cell r="D119" t="str">
            <v>Staff Business Expenses</v>
          </cell>
          <cell r="E119">
            <v>64880.039999999986</v>
          </cell>
          <cell r="F119">
            <v>5406.67</v>
          </cell>
          <cell r="G119">
            <v>5406.67</v>
          </cell>
          <cell r="H119">
            <v>5406.67</v>
          </cell>
          <cell r="I119">
            <v>5406.67</v>
          </cell>
          <cell r="J119">
            <v>5406.67</v>
          </cell>
          <cell r="K119">
            <v>5406.67</v>
          </cell>
          <cell r="L119">
            <v>5406.67</v>
          </cell>
          <cell r="M119">
            <v>5406.67</v>
          </cell>
          <cell r="N119">
            <v>5406.67</v>
          </cell>
          <cell r="O119">
            <v>5406.67</v>
          </cell>
          <cell r="P119">
            <v>5406.67</v>
          </cell>
          <cell r="Q119">
            <v>5406.67</v>
          </cell>
        </row>
        <row r="120">
          <cell r="D120" t="str">
            <v>Bus Exp - Kitchen Supplies</v>
          </cell>
          <cell r="E120">
            <v>14400</v>
          </cell>
          <cell r="F120">
            <v>1200</v>
          </cell>
          <cell r="G120">
            <v>1200</v>
          </cell>
          <cell r="H120">
            <v>1200</v>
          </cell>
          <cell r="I120">
            <v>1200</v>
          </cell>
          <cell r="J120">
            <v>1200</v>
          </cell>
          <cell r="K120">
            <v>1200</v>
          </cell>
          <cell r="L120">
            <v>1200</v>
          </cell>
          <cell r="M120">
            <v>1200</v>
          </cell>
          <cell r="N120">
            <v>1200</v>
          </cell>
          <cell r="O120">
            <v>1200</v>
          </cell>
          <cell r="P120">
            <v>1200</v>
          </cell>
          <cell r="Q120">
            <v>1200</v>
          </cell>
        </row>
        <row r="121">
          <cell r="D121" t="str">
            <v>Bus Exp-Entertainment Supplies</v>
          </cell>
          <cell r="E121">
            <v>5199.96</v>
          </cell>
          <cell r="F121">
            <v>433.33</v>
          </cell>
          <cell r="G121">
            <v>433.33</v>
          </cell>
          <cell r="H121">
            <v>433.33</v>
          </cell>
          <cell r="I121">
            <v>433.33</v>
          </cell>
          <cell r="J121">
            <v>433.33</v>
          </cell>
          <cell r="K121">
            <v>433.33</v>
          </cell>
          <cell r="L121">
            <v>433.33</v>
          </cell>
          <cell r="M121">
            <v>433.33</v>
          </cell>
          <cell r="N121">
            <v>433.33</v>
          </cell>
          <cell r="O121">
            <v>433.33</v>
          </cell>
          <cell r="P121">
            <v>433.33</v>
          </cell>
          <cell r="Q121">
            <v>433.33</v>
          </cell>
        </row>
        <row r="122">
          <cell r="D122" t="str">
            <v>Facility Hire</v>
          </cell>
          <cell r="E122">
            <v>12000</v>
          </cell>
          <cell r="F122">
            <v>1000</v>
          </cell>
          <cell r="G122">
            <v>1000</v>
          </cell>
          <cell r="H122">
            <v>1000</v>
          </cell>
          <cell r="I122">
            <v>1000</v>
          </cell>
          <cell r="J122">
            <v>1000</v>
          </cell>
          <cell r="K122">
            <v>1000</v>
          </cell>
          <cell r="L122">
            <v>1000</v>
          </cell>
          <cell r="M122">
            <v>1000</v>
          </cell>
          <cell r="N122">
            <v>1000</v>
          </cell>
          <cell r="O122">
            <v>1000</v>
          </cell>
          <cell r="P122">
            <v>1000</v>
          </cell>
          <cell r="Q122">
            <v>1000</v>
          </cell>
        </row>
        <row r="123">
          <cell r="D123" t="str">
            <v>Overseas Travel &amp; Accommodatio</v>
          </cell>
          <cell r="E123">
            <v>20400</v>
          </cell>
          <cell r="F123">
            <v>1700</v>
          </cell>
          <cell r="G123">
            <v>1700</v>
          </cell>
          <cell r="H123">
            <v>1700</v>
          </cell>
          <cell r="I123">
            <v>1700</v>
          </cell>
          <cell r="J123">
            <v>1700</v>
          </cell>
          <cell r="K123">
            <v>1700</v>
          </cell>
          <cell r="L123">
            <v>1700</v>
          </cell>
          <cell r="M123">
            <v>1700</v>
          </cell>
          <cell r="N123">
            <v>1700</v>
          </cell>
          <cell r="O123">
            <v>1700</v>
          </cell>
          <cell r="P123">
            <v>1700</v>
          </cell>
          <cell r="Q123">
            <v>1700</v>
          </cell>
        </row>
        <row r="124">
          <cell r="D124" t="str">
            <v>Airfares</v>
          </cell>
          <cell r="E124">
            <v>134278.20000000004</v>
          </cell>
          <cell r="F124">
            <v>11189.85</v>
          </cell>
          <cell r="G124">
            <v>11189.85</v>
          </cell>
          <cell r="H124">
            <v>11189.85</v>
          </cell>
          <cell r="I124">
            <v>11189.85</v>
          </cell>
          <cell r="J124">
            <v>11189.85</v>
          </cell>
          <cell r="K124">
            <v>11189.85</v>
          </cell>
          <cell r="L124">
            <v>11189.85</v>
          </cell>
          <cell r="M124">
            <v>11189.85</v>
          </cell>
          <cell r="N124">
            <v>11189.85</v>
          </cell>
          <cell r="O124">
            <v>11189.85</v>
          </cell>
          <cell r="P124">
            <v>11189.85</v>
          </cell>
          <cell r="Q124">
            <v>11189.85</v>
          </cell>
        </row>
        <row r="125">
          <cell r="D125" t="str">
            <v>Travel/Accom</v>
          </cell>
          <cell r="E125">
            <v>23206.43999999999</v>
          </cell>
          <cell r="F125">
            <v>1933.87</v>
          </cell>
          <cell r="G125">
            <v>1933.87</v>
          </cell>
          <cell r="H125">
            <v>1933.87</v>
          </cell>
          <cell r="I125">
            <v>1933.87</v>
          </cell>
          <cell r="J125">
            <v>1933.87</v>
          </cell>
          <cell r="K125">
            <v>1933.87</v>
          </cell>
          <cell r="L125">
            <v>1933.87</v>
          </cell>
          <cell r="M125">
            <v>1933.87</v>
          </cell>
          <cell r="N125">
            <v>1933.87</v>
          </cell>
          <cell r="O125">
            <v>1933.87</v>
          </cell>
          <cell r="P125">
            <v>1933.87</v>
          </cell>
          <cell r="Q125">
            <v>1933.87</v>
          </cell>
        </row>
        <row r="126">
          <cell r="B126">
            <v>17</v>
          </cell>
          <cell r="D126" t="str">
            <v>Business Overheads</v>
          </cell>
          <cell r="E126">
            <v>1397341.2000000002</v>
          </cell>
          <cell r="F126">
            <v>116445.1</v>
          </cell>
          <cell r="G126">
            <v>116445.1</v>
          </cell>
          <cell r="H126">
            <v>116445.1</v>
          </cell>
          <cell r="I126">
            <v>116445.1</v>
          </cell>
          <cell r="J126">
            <v>116445.1</v>
          </cell>
          <cell r="K126">
            <v>116445.1</v>
          </cell>
          <cell r="L126">
            <v>116445.1</v>
          </cell>
          <cell r="M126">
            <v>116445.1</v>
          </cell>
          <cell r="N126">
            <v>116445.1</v>
          </cell>
          <cell r="O126">
            <v>116445.1</v>
          </cell>
          <cell r="P126">
            <v>116445.1</v>
          </cell>
          <cell r="Q126">
            <v>116445.1</v>
          </cell>
        </row>
        <row r="128">
          <cell r="D128" t="str">
            <v>Insurance, Regulatory &amp; Statutory Charges</v>
          </cell>
        </row>
        <row r="129">
          <cell r="D129" t="str">
            <v>NZEM Costs (Service Provider)</v>
          </cell>
          <cell r="E129">
            <v>2034487.49</v>
          </cell>
          <cell r="F129">
            <v>210278.85</v>
          </cell>
          <cell r="G129">
            <v>205855.48</v>
          </cell>
          <cell r="H129">
            <v>180938.71</v>
          </cell>
          <cell r="I129">
            <v>165294.93</v>
          </cell>
          <cell r="J129">
            <v>156003.17</v>
          </cell>
          <cell r="K129">
            <v>150229.86</v>
          </cell>
          <cell r="L129">
            <v>146004.08</v>
          </cell>
          <cell r="M129">
            <v>147603.92</v>
          </cell>
          <cell r="N129">
            <v>153535.58</v>
          </cell>
          <cell r="O129">
            <v>151172.24</v>
          </cell>
          <cell r="P129">
            <v>179958.72</v>
          </cell>
          <cell r="Q129">
            <v>187611.95</v>
          </cell>
        </row>
        <row r="130">
          <cell r="D130" t="str">
            <v>MARIA Costs</v>
          </cell>
          <cell r="E130">
            <v>480000</v>
          </cell>
          <cell r="F130">
            <v>40000</v>
          </cell>
          <cell r="G130">
            <v>40000</v>
          </cell>
          <cell r="H130">
            <v>40000</v>
          </cell>
          <cell r="I130">
            <v>40000</v>
          </cell>
          <cell r="J130">
            <v>40000</v>
          </cell>
          <cell r="K130">
            <v>40000</v>
          </cell>
          <cell r="L130">
            <v>40000</v>
          </cell>
          <cell r="M130">
            <v>40000</v>
          </cell>
          <cell r="N130">
            <v>40000</v>
          </cell>
          <cell r="O130">
            <v>40000</v>
          </cell>
          <cell r="P130">
            <v>40000</v>
          </cell>
          <cell r="Q130">
            <v>40000</v>
          </cell>
        </row>
        <row r="131">
          <cell r="B131">
            <v>18</v>
          </cell>
          <cell r="D131" t="str">
            <v>Insurance, Reg &amp; Stat Charges</v>
          </cell>
          <cell r="E131">
            <v>2514487.49</v>
          </cell>
          <cell r="F131">
            <v>250278.85</v>
          </cell>
          <cell r="G131">
            <v>245855.48</v>
          </cell>
          <cell r="H131">
            <v>220938.71</v>
          </cell>
          <cell r="I131">
            <v>205294.93</v>
          </cell>
          <cell r="J131">
            <v>196003.17</v>
          </cell>
          <cell r="K131">
            <v>190229.86</v>
          </cell>
          <cell r="L131">
            <v>186004.08</v>
          </cell>
          <cell r="M131">
            <v>187603.92</v>
          </cell>
          <cell r="N131">
            <v>193535.58</v>
          </cell>
          <cell r="O131">
            <v>191172.24</v>
          </cell>
          <cell r="P131">
            <v>219958.72</v>
          </cell>
          <cell r="Q131">
            <v>227611.95</v>
          </cell>
        </row>
        <row r="133">
          <cell r="C133" t="str">
            <v>TOTAL ALL EXPENSES</v>
          </cell>
          <cell r="E133">
            <v>37488046.27</v>
          </cell>
          <cell r="F133">
            <v>3316415.7099999995</v>
          </cell>
          <cell r="G133">
            <v>3201008.7000000007</v>
          </cell>
          <cell r="H133">
            <v>3209664.93</v>
          </cell>
          <cell r="I133">
            <v>3105790.8499999996</v>
          </cell>
          <cell r="J133">
            <v>3092816.4499999997</v>
          </cell>
          <cell r="K133">
            <v>3049969.93</v>
          </cell>
          <cell r="L133">
            <v>3047993.15</v>
          </cell>
          <cell r="M133">
            <v>3068840.1999999997</v>
          </cell>
          <cell r="N133">
            <v>3056107.9099999997</v>
          </cell>
          <cell r="O133">
            <v>3094851.77</v>
          </cell>
          <cell r="P133">
            <v>3125800.2199999997</v>
          </cell>
          <cell r="Q133">
            <v>3118786.45</v>
          </cell>
        </row>
        <row r="135">
          <cell r="C135" t="str">
            <v>EBITDA</v>
          </cell>
          <cell r="E135">
            <v>9690352.92999999</v>
          </cell>
          <cell r="F135">
            <v>-1149299.5799999982</v>
          </cell>
          <cell r="G135">
            <v>73863.6800000011</v>
          </cell>
          <cell r="H135">
            <v>112484.24999999581</v>
          </cell>
          <cell r="I135">
            <v>1573186.75</v>
          </cell>
          <cell r="J135">
            <v>3307161.8700000024</v>
          </cell>
          <cell r="K135">
            <v>4088286.069999997</v>
          </cell>
          <cell r="L135">
            <v>3203964.979999999</v>
          </cell>
          <cell r="M135">
            <v>2055061.2199999993</v>
          </cell>
          <cell r="N135">
            <v>1117893.2100000004</v>
          </cell>
          <cell r="O135">
            <v>26310.93999999808</v>
          </cell>
          <cell r="P135">
            <v>-1482193.39</v>
          </cell>
          <cell r="Q135">
            <v>-3236367.070000004</v>
          </cell>
        </row>
        <row r="137">
          <cell r="D137" t="str">
            <v>Finance</v>
          </cell>
        </row>
        <row r="138">
          <cell r="B138">
            <v>19</v>
          </cell>
          <cell r="D138" t="str">
            <v>Finance Costs</v>
          </cell>
          <cell r="E138">
            <v>0</v>
          </cell>
          <cell r="F138">
            <v>0</v>
          </cell>
          <cell r="G138">
            <v>0</v>
          </cell>
          <cell r="H138">
            <v>0</v>
          </cell>
          <cell r="I138">
            <v>0</v>
          </cell>
          <cell r="J138">
            <v>0</v>
          </cell>
          <cell r="K138">
            <v>0</v>
          </cell>
          <cell r="L138">
            <v>0</v>
          </cell>
          <cell r="M138">
            <v>0</v>
          </cell>
          <cell r="N138">
            <v>0</v>
          </cell>
          <cell r="O138">
            <v>0</v>
          </cell>
          <cell r="P138">
            <v>0</v>
          </cell>
          <cell r="Q138">
            <v>0</v>
          </cell>
        </row>
        <row r="140">
          <cell r="D140" t="str">
            <v>Depreciation / AM Costs</v>
          </cell>
        </row>
        <row r="141">
          <cell r="B141">
            <v>20</v>
          </cell>
          <cell r="D141" t="str">
            <v>Goodwill Amortisation</v>
          </cell>
          <cell r="E141">
            <v>7598928</v>
          </cell>
          <cell r="F141">
            <v>633244</v>
          </cell>
          <cell r="G141">
            <v>633244</v>
          </cell>
          <cell r="H141">
            <v>633244</v>
          </cell>
          <cell r="I141">
            <v>633244</v>
          </cell>
          <cell r="J141">
            <v>633244</v>
          </cell>
          <cell r="K141">
            <v>633244</v>
          </cell>
          <cell r="L141">
            <v>633244</v>
          </cell>
          <cell r="M141">
            <v>633244</v>
          </cell>
          <cell r="N141">
            <v>633244</v>
          </cell>
          <cell r="O141">
            <v>633244</v>
          </cell>
          <cell r="P141">
            <v>633244</v>
          </cell>
          <cell r="Q141">
            <v>633244</v>
          </cell>
        </row>
        <row r="142">
          <cell r="D142" t="str">
            <v>Depreciation and AM Costs</v>
          </cell>
          <cell r="E142">
            <v>7598928</v>
          </cell>
          <cell r="F142">
            <v>633244</v>
          </cell>
          <cell r="G142">
            <v>633244</v>
          </cell>
          <cell r="H142">
            <v>633244</v>
          </cell>
          <cell r="I142">
            <v>633244</v>
          </cell>
          <cell r="J142">
            <v>633244</v>
          </cell>
          <cell r="K142">
            <v>633244</v>
          </cell>
          <cell r="L142">
            <v>633244</v>
          </cell>
          <cell r="M142">
            <v>633244</v>
          </cell>
          <cell r="N142">
            <v>633244</v>
          </cell>
          <cell r="O142">
            <v>633244</v>
          </cell>
          <cell r="P142">
            <v>633244</v>
          </cell>
          <cell r="Q142">
            <v>633244</v>
          </cell>
        </row>
        <row r="144">
          <cell r="C144" t="str">
            <v>NET OPERATING BEFORE TAX</v>
          </cell>
          <cell r="E144">
            <v>2091424.9299999913</v>
          </cell>
          <cell r="F144">
            <v>-1782543.5799999982</v>
          </cell>
          <cell r="G144">
            <v>-559380.3199999989</v>
          </cell>
          <cell r="H144">
            <v>-520759.7500000042</v>
          </cell>
          <cell r="I144">
            <v>939942.75</v>
          </cell>
          <cell r="J144">
            <v>2673917.8700000024</v>
          </cell>
          <cell r="K144">
            <v>3455042.069999997</v>
          </cell>
          <cell r="L144">
            <v>2570720.979999999</v>
          </cell>
          <cell r="M144">
            <v>1421817.2199999993</v>
          </cell>
          <cell r="N144">
            <v>484649.2100000004</v>
          </cell>
          <cell r="O144">
            <v>-606933.0600000019</v>
          </cell>
          <cell r="P144">
            <v>-2115437.3899999997</v>
          </cell>
          <cell r="Q144">
            <v>-3869611.070000004</v>
          </cell>
        </row>
        <row r="152">
          <cell r="Q152" t="str">
            <v>Run 12 September 2001 at 14:11</v>
          </cell>
        </row>
        <row r="153">
          <cell r="E153" t="str">
            <v>Annual Total</v>
          </cell>
          <cell r="F153" t="str">
            <v>July</v>
          </cell>
          <cell r="G153" t="str">
            <v>August</v>
          </cell>
          <cell r="H153" t="str">
            <v>September</v>
          </cell>
          <cell r="I153" t="str">
            <v>October</v>
          </cell>
          <cell r="J153" t="str">
            <v>November</v>
          </cell>
          <cell r="K153" t="str">
            <v>December</v>
          </cell>
          <cell r="L153" t="str">
            <v>January</v>
          </cell>
          <cell r="M153" t="str">
            <v>February</v>
          </cell>
          <cell r="N153" t="str">
            <v>March</v>
          </cell>
          <cell r="O153" t="str">
            <v>April</v>
          </cell>
          <cell r="P153" t="str">
            <v>May</v>
          </cell>
          <cell r="Q153" t="str">
            <v>June</v>
          </cell>
        </row>
        <row r="155">
          <cell r="C155" t="str">
            <v>Energy Revenue</v>
          </cell>
        </row>
        <row r="157">
          <cell r="B157">
            <v>0</v>
          </cell>
          <cell r="C157" t="str">
            <v>Sale Volumnes</v>
          </cell>
          <cell r="E157">
            <v>4339768</v>
          </cell>
          <cell r="F157">
            <v>467286</v>
          </cell>
          <cell r="G157">
            <v>924742</v>
          </cell>
          <cell r="H157">
            <v>1326828</v>
          </cell>
          <cell r="I157">
            <v>1694150</v>
          </cell>
          <cell r="J157">
            <v>2040824</v>
          </cell>
          <cell r="K157">
            <v>2374668</v>
          </cell>
          <cell r="L157">
            <v>2699122</v>
          </cell>
          <cell r="M157">
            <v>3027131</v>
          </cell>
          <cell r="N157">
            <v>3368321</v>
          </cell>
          <cell r="O157">
            <v>3704259</v>
          </cell>
          <cell r="P157">
            <v>4104167</v>
          </cell>
          <cell r="Q157">
            <v>4521082</v>
          </cell>
        </row>
        <row r="158">
          <cell r="B158">
            <v>0.5</v>
          </cell>
          <cell r="C158" t="str">
            <v>Purchase Volume</v>
          </cell>
          <cell r="E158">
            <v>4641463</v>
          </cell>
          <cell r="F158">
            <v>498937</v>
          </cell>
          <cell r="G158">
            <v>987371</v>
          </cell>
          <cell r="H158">
            <v>1416629</v>
          </cell>
          <cell r="I158">
            <v>1808687</v>
          </cell>
          <cell r="J158">
            <v>2178670</v>
          </cell>
          <cell r="K158">
            <v>2534942</v>
          </cell>
          <cell r="L158">
            <v>2880858</v>
          </cell>
          <cell r="M158">
            <v>3230473</v>
          </cell>
          <cell r="N158">
            <v>3594054</v>
          </cell>
          <cell r="O158">
            <v>3952086</v>
          </cell>
          <cell r="P158">
            <v>4378346</v>
          </cell>
          <cell r="Q158">
            <v>4822777</v>
          </cell>
        </row>
        <row r="160">
          <cell r="D160" t="str">
            <v>Generation Revenue</v>
          </cell>
        </row>
        <row r="161">
          <cell r="D161" t="str">
            <v>Total Generation Revenue</v>
          </cell>
          <cell r="E161">
            <v>0</v>
          </cell>
          <cell r="F161">
            <v>0</v>
          </cell>
          <cell r="G161">
            <v>0</v>
          </cell>
          <cell r="H161">
            <v>0</v>
          </cell>
          <cell r="I161">
            <v>0</v>
          </cell>
          <cell r="J161">
            <v>0</v>
          </cell>
          <cell r="K161">
            <v>0</v>
          </cell>
          <cell r="L161">
            <v>0</v>
          </cell>
          <cell r="M161">
            <v>0</v>
          </cell>
          <cell r="N161">
            <v>0</v>
          </cell>
          <cell r="O161">
            <v>0</v>
          </cell>
          <cell r="P161">
            <v>0</v>
          </cell>
          <cell r="Q161">
            <v>0</v>
          </cell>
        </row>
        <row r="163">
          <cell r="D163" t="str">
            <v>Retail</v>
          </cell>
        </row>
        <row r="164">
          <cell r="D164" t="str">
            <v>Comalco Margin</v>
          </cell>
          <cell r="E164">
            <v>0</v>
          </cell>
          <cell r="F164">
            <v>0</v>
          </cell>
          <cell r="G164">
            <v>0</v>
          </cell>
          <cell r="H164">
            <v>0</v>
          </cell>
          <cell r="I164">
            <v>0</v>
          </cell>
          <cell r="J164">
            <v>0</v>
          </cell>
          <cell r="K164">
            <v>0</v>
          </cell>
          <cell r="L164">
            <v>0</v>
          </cell>
          <cell r="M164">
            <v>0</v>
          </cell>
          <cell r="N164">
            <v>0</v>
          </cell>
          <cell r="O164">
            <v>0</v>
          </cell>
          <cell r="P164">
            <v>0</v>
          </cell>
          <cell r="Q164">
            <v>0</v>
          </cell>
        </row>
        <row r="166">
          <cell r="D166" t="str">
            <v>Energy Sales -Direct Supp</v>
          </cell>
          <cell r="E166">
            <v>267181125.21</v>
          </cell>
          <cell r="F166">
            <v>28583029.35</v>
          </cell>
          <cell r="G166">
            <v>56326637.400000006</v>
          </cell>
          <cell r="H166">
            <v>80057056.96000001</v>
          </cell>
          <cell r="I166">
            <v>101175684.84</v>
          </cell>
          <cell r="J166">
            <v>120857698.27000001</v>
          </cell>
          <cell r="K166">
            <v>139444109.65</v>
          </cell>
          <cell r="L166">
            <v>157930809.34</v>
          </cell>
          <cell r="M166">
            <v>176928779.38</v>
          </cell>
          <cell r="N166">
            <v>196839595.51999998</v>
          </cell>
          <cell r="O166">
            <v>216832832.51</v>
          </cell>
          <cell r="P166">
            <v>241278427.53</v>
          </cell>
          <cell r="Q166">
            <v>267181125.21</v>
          </cell>
        </row>
        <row r="167">
          <cell r="E167">
            <v>-19571046.530000005</v>
          </cell>
          <cell r="F167">
            <v>-2171446.14</v>
          </cell>
          <cell r="G167">
            <v>-4288512.91</v>
          </cell>
          <cell r="H167">
            <v>-6091059.04</v>
          </cell>
          <cell r="I167">
            <v>-7616375.43</v>
          </cell>
          <cell r="J167">
            <v>-9033105.99</v>
          </cell>
          <cell r="K167">
            <v>-10374754.63</v>
          </cell>
          <cell r="L167">
            <v>-11680510.520000001</v>
          </cell>
          <cell r="M167">
            <v>-13000663.340000002</v>
          </cell>
          <cell r="N167">
            <v>-14378010.160000002</v>
          </cell>
          <cell r="O167">
            <v>-15812550.890000002</v>
          </cell>
          <cell r="P167">
            <v>-17627418.770000003</v>
          </cell>
          <cell r="Q167">
            <v>-19571046.530000005</v>
          </cell>
        </row>
        <row r="168">
          <cell r="B168">
            <v>1</v>
          </cell>
          <cell r="D168" t="str">
            <v>Energy Cost - Direct Supply</v>
          </cell>
          <cell r="E168">
            <v>-201546023.98000002</v>
          </cell>
          <cell r="F168">
            <v>-24268876.72</v>
          </cell>
          <cell r="G168">
            <v>-46650046.93</v>
          </cell>
          <cell r="H168">
            <v>-65322473.35</v>
          </cell>
          <cell r="I168">
            <v>-80344173.05</v>
          </cell>
          <cell r="J168">
            <v>-92330193.75</v>
          </cell>
          <cell r="K168">
            <v>-102569507.8</v>
          </cell>
          <cell r="L168">
            <v>-113630851.27</v>
          </cell>
          <cell r="M168">
            <v>-126310510.27</v>
          </cell>
          <cell r="N168">
            <v>-140797055.12</v>
          </cell>
          <cell r="O168">
            <v>-156357035.35</v>
          </cell>
          <cell r="P168">
            <v>-177415668.06</v>
          </cell>
          <cell r="Q168">
            <v>-201546023.98000002</v>
          </cell>
        </row>
        <row r="169">
          <cell r="D169" t="str">
            <v>Bad Debt Adjustments</v>
          </cell>
          <cell r="E169">
            <v>-1364838.77</v>
          </cell>
          <cell r="F169">
            <v>-145004.44</v>
          </cell>
          <cell r="G169">
            <v>-286789.48</v>
          </cell>
          <cell r="H169">
            <v>-410088.35</v>
          </cell>
          <cell r="I169">
            <v>-518401.70999999996</v>
          </cell>
          <cell r="J169">
            <v>-619685.72</v>
          </cell>
          <cell r="K169">
            <v>-716069.85</v>
          </cell>
          <cell r="L169">
            <v>-812220.34</v>
          </cell>
          <cell r="M169">
            <v>-909423.1</v>
          </cell>
          <cell r="N169">
            <v>-1009864.2</v>
          </cell>
          <cell r="O169">
            <v>-1110948.02</v>
          </cell>
          <cell r="P169">
            <v>-1234461.97</v>
          </cell>
          <cell r="Q169">
            <v>-1364838.77</v>
          </cell>
        </row>
        <row r="170">
          <cell r="B170">
            <v>2</v>
          </cell>
          <cell r="D170" t="str">
            <v>Direct Supply Margin</v>
          </cell>
          <cell r="E170">
            <v>44699215.92999999</v>
          </cell>
          <cell r="F170">
            <v>1997702.05</v>
          </cell>
          <cell r="G170">
            <v>5101288.08</v>
          </cell>
          <cell r="H170">
            <v>8233436.220000001</v>
          </cell>
          <cell r="I170">
            <v>12696734.65</v>
          </cell>
          <cell r="J170">
            <v>18874712.810000002</v>
          </cell>
          <cell r="K170">
            <v>25783777.37</v>
          </cell>
          <cell r="L170">
            <v>31807227.21</v>
          </cell>
          <cell r="M170">
            <v>36708182.67</v>
          </cell>
          <cell r="N170">
            <v>40654666.04</v>
          </cell>
          <cell r="O170">
            <v>43552298.25</v>
          </cell>
          <cell r="P170">
            <v>45000878.73</v>
          </cell>
          <cell r="Q170">
            <v>44699215.92999999</v>
          </cell>
        </row>
        <row r="171">
          <cell r="D171" t="str">
            <v>Total Retail Revenue</v>
          </cell>
          <cell r="E171">
            <v>44699215.92999999</v>
          </cell>
          <cell r="F171">
            <v>1997702.0500000012</v>
          </cell>
          <cell r="G171">
            <v>5101288.080000002</v>
          </cell>
          <cell r="H171">
            <v>8233436.220000001</v>
          </cell>
          <cell r="I171">
            <v>12696734.65</v>
          </cell>
          <cell r="J171">
            <v>18874712.810000002</v>
          </cell>
          <cell r="K171">
            <v>25783777.37</v>
          </cell>
          <cell r="L171">
            <v>31807227.21</v>
          </cell>
          <cell r="M171">
            <v>36708182.67</v>
          </cell>
          <cell r="N171">
            <v>40654666.04</v>
          </cell>
          <cell r="O171">
            <v>43552298.25</v>
          </cell>
          <cell r="P171">
            <v>45000878.73</v>
          </cell>
          <cell r="Q171">
            <v>44699215.92999999</v>
          </cell>
        </row>
        <row r="172">
          <cell r="B172">
            <v>3</v>
          </cell>
        </row>
        <row r="173">
          <cell r="B173">
            <v>4</v>
          </cell>
          <cell r="D173" t="str">
            <v>Wholesale</v>
          </cell>
        </row>
        <row r="174">
          <cell r="B174">
            <v>5</v>
          </cell>
          <cell r="D174" t="str">
            <v>Total Hedge Margin</v>
          </cell>
          <cell r="E174">
            <v>0</v>
          </cell>
          <cell r="F174">
            <v>0</v>
          </cell>
          <cell r="G174">
            <v>0</v>
          </cell>
          <cell r="H174">
            <v>0</v>
          </cell>
          <cell r="I174">
            <v>0</v>
          </cell>
          <cell r="J174">
            <v>0</v>
          </cell>
          <cell r="K174">
            <v>0</v>
          </cell>
          <cell r="L174">
            <v>0</v>
          </cell>
          <cell r="M174">
            <v>0</v>
          </cell>
          <cell r="N174">
            <v>0</v>
          </cell>
          <cell r="O174">
            <v>0</v>
          </cell>
          <cell r="P174">
            <v>0</v>
          </cell>
          <cell r="Q174">
            <v>0</v>
          </cell>
        </row>
        <row r="176">
          <cell r="C176" t="str">
            <v>TOTAL ENERGY REVENUE</v>
          </cell>
          <cell r="E176">
            <v>44699215.92999999</v>
          </cell>
          <cell r="F176">
            <v>1997702.0500000012</v>
          </cell>
          <cell r="G176">
            <v>5101288.080000002</v>
          </cell>
          <cell r="H176">
            <v>8233436.220000001</v>
          </cell>
          <cell r="I176">
            <v>12696734.65</v>
          </cell>
          <cell r="J176">
            <v>18874712.810000002</v>
          </cell>
          <cell r="K176">
            <v>25783777.37</v>
          </cell>
          <cell r="L176">
            <v>31807227.21</v>
          </cell>
          <cell r="M176">
            <v>36708182.67</v>
          </cell>
          <cell r="N176">
            <v>40654666.04</v>
          </cell>
          <cell r="O176">
            <v>43552298.25</v>
          </cell>
          <cell r="P176">
            <v>45000878.73</v>
          </cell>
          <cell r="Q176">
            <v>44699215.92999999</v>
          </cell>
        </row>
        <row r="178">
          <cell r="C178" t="str">
            <v>Transmission and Distribution Costs</v>
          </cell>
        </row>
        <row r="179">
          <cell r="D179" t="str">
            <v>Connection Charges</v>
          </cell>
          <cell r="E179">
            <v>0</v>
          </cell>
          <cell r="F179">
            <v>0</v>
          </cell>
          <cell r="G179">
            <v>0</v>
          </cell>
          <cell r="H179">
            <v>0</v>
          </cell>
          <cell r="I179">
            <v>0</v>
          </cell>
          <cell r="J179">
            <v>0</v>
          </cell>
          <cell r="K179">
            <v>0</v>
          </cell>
          <cell r="L179">
            <v>0</v>
          </cell>
          <cell r="M179">
            <v>0</v>
          </cell>
          <cell r="N179">
            <v>0</v>
          </cell>
          <cell r="O179">
            <v>0</v>
          </cell>
          <cell r="P179">
            <v>0</v>
          </cell>
          <cell r="Q179">
            <v>0</v>
          </cell>
        </row>
        <row r="181">
          <cell r="D181" t="str">
            <v>Network</v>
          </cell>
        </row>
        <row r="182">
          <cell r="D182" t="str">
            <v>Line Revenue</v>
          </cell>
          <cell r="E182">
            <v>183451132.17999998</v>
          </cell>
          <cell r="F182">
            <v>19392284.34</v>
          </cell>
          <cell r="G182">
            <v>38550857.89</v>
          </cell>
          <cell r="H182">
            <v>55560561.45</v>
          </cell>
          <cell r="I182">
            <v>70186886.63</v>
          </cell>
          <cell r="J182">
            <v>83906711.33</v>
          </cell>
          <cell r="K182">
            <v>97088842.11</v>
          </cell>
          <cell r="L182">
            <v>110292804.72</v>
          </cell>
          <cell r="M182">
            <v>123336255.81</v>
          </cell>
          <cell r="N182">
            <v>136546305.54</v>
          </cell>
          <cell r="O182">
            <v>149888175.39999998</v>
          </cell>
          <cell r="P182">
            <v>166254398.14</v>
          </cell>
          <cell r="Q182">
            <v>183451132.17999998</v>
          </cell>
        </row>
        <row r="183">
          <cell r="D183" t="str">
            <v>Line Charges</v>
          </cell>
          <cell r="E183">
            <v>-185285643.51</v>
          </cell>
          <cell r="F183">
            <v>-19586207.18</v>
          </cell>
          <cell r="G183">
            <v>-38936366.47</v>
          </cell>
          <cell r="H183">
            <v>-56116167.07</v>
          </cell>
          <cell r="I183">
            <v>-70888755.5</v>
          </cell>
          <cell r="J183">
            <v>-84745778.44</v>
          </cell>
          <cell r="K183">
            <v>-98059730.53</v>
          </cell>
          <cell r="L183">
            <v>-111395732.77</v>
          </cell>
          <cell r="M183">
            <v>-124569618.36999999</v>
          </cell>
          <cell r="N183">
            <v>-137911768.6</v>
          </cell>
          <cell r="O183">
            <v>-151387057.16</v>
          </cell>
          <cell r="P183">
            <v>-167916942.13</v>
          </cell>
          <cell r="Q183">
            <v>-185285643.51</v>
          </cell>
        </row>
        <row r="184">
          <cell r="D184" t="str">
            <v>Total Network Loses</v>
          </cell>
          <cell r="E184">
            <v>-1834511.33</v>
          </cell>
          <cell r="F184">
            <v>-193922.84</v>
          </cell>
          <cell r="G184">
            <v>-385508.5799999983</v>
          </cell>
          <cell r="H184">
            <v>-555605.6200000012</v>
          </cell>
          <cell r="I184">
            <v>-701868.8700000012</v>
          </cell>
          <cell r="J184">
            <v>-839067.1100000012</v>
          </cell>
          <cell r="K184">
            <v>-970888.4200000017</v>
          </cell>
          <cell r="L184">
            <v>-1102928.0500000026</v>
          </cell>
          <cell r="M184">
            <v>-1233362.5600000026</v>
          </cell>
          <cell r="N184">
            <v>-1365463.0600000026</v>
          </cell>
          <cell r="O184">
            <v>-1498881.7600000037</v>
          </cell>
          <cell r="P184">
            <v>-1662543.9900000037</v>
          </cell>
          <cell r="Q184">
            <v>-1834511.3300000038</v>
          </cell>
        </row>
        <row r="185">
          <cell r="B185">
            <v>6</v>
          </cell>
          <cell r="D185" t="str">
            <v>Total Transmission &amp; Distribution Costs</v>
          </cell>
          <cell r="E185">
            <v>-1834511.33</v>
          </cell>
          <cell r="F185">
            <v>-193922.8399999999</v>
          </cell>
          <cell r="G185">
            <v>-385508.57999999827</v>
          </cell>
          <cell r="H185">
            <v>-555605.620000001</v>
          </cell>
          <cell r="I185">
            <v>-701868.870000001</v>
          </cell>
          <cell r="J185">
            <v>-839067.1100000012</v>
          </cell>
          <cell r="K185">
            <v>-970888.4200000017</v>
          </cell>
          <cell r="L185">
            <v>-1102928.0500000026</v>
          </cell>
          <cell r="M185">
            <v>-1233362.5600000024</v>
          </cell>
          <cell r="N185">
            <v>-1365463.0600000024</v>
          </cell>
          <cell r="O185">
            <v>-1498881.7600000035</v>
          </cell>
          <cell r="P185">
            <v>-1662543.9900000037</v>
          </cell>
          <cell r="Q185">
            <v>-1834511.3300000036</v>
          </cell>
        </row>
        <row r="187">
          <cell r="D187" t="str">
            <v>Other Income</v>
          </cell>
        </row>
        <row r="188">
          <cell r="D188" t="str">
            <v>Miscellaneous Income</v>
          </cell>
          <cell r="E188">
            <v>925722.6</v>
          </cell>
          <cell r="F188">
            <v>77143.55</v>
          </cell>
          <cell r="G188">
            <v>154287.1</v>
          </cell>
          <cell r="H188">
            <v>231430.65000000002</v>
          </cell>
          <cell r="I188">
            <v>308574.2</v>
          </cell>
          <cell r="J188">
            <v>385717.75</v>
          </cell>
          <cell r="K188">
            <v>462861.3</v>
          </cell>
          <cell r="L188">
            <v>540004.85</v>
          </cell>
          <cell r="M188">
            <v>617148.4</v>
          </cell>
          <cell r="N188">
            <v>694291.9500000001</v>
          </cell>
          <cell r="O188">
            <v>771435.5000000001</v>
          </cell>
          <cell r="P188">
            <v>848579.0500000002</v>
          </cell>
          <cell r="Q188">
            <v>925722.6000000002</v>
          </cell>
        </row>
        <row r="189">
          <cell r="E189">
            <v>3387972</v>
          </cell>
          <cell r="F189">
            <v>286193.37</v>
          </cell>
          <cell r="G189">
            <v>571921.9099999999</v>
          </cell>
          <cell r="H189">
            <v>854876.44</v>
          </cell>
          <cell r="I189">
            <v>1139675.31</v>
          </cell>
          <cell r="J189">
            <v>1421730.1600000001</v>
          </cell>
          <cell r="K189">
            <v>1705599.36</v>
          </cell>
          <cell r="L189">
            <v>1989003.73</v>
          </cell>
          <cell r="M189">
            <v>2265240.65</v>
          </cell>
          <cell r="N189">
            <v>2547715.35</v>
          </cell>
          <cell r="O189">
            <v>2827521</v>
          </cell>
          <cell r="P189">
            <v>3109066.0300000003</v>
          </cell>
          <cell r="Q189">
            <v>3387972</v>
          </cell>
        </row>
        <row r="190">
          <cell r="B190">
            <v>7</v>
          </cell>
          <cell r="D190" t="str">
            <v>Other Income</v>
          </cell>
          <cell r="E190">
            <v>4313694.6</v>
          </cell>
          <cell r="F190">
            <v>363336.92</v>
          </cell>
          <cell r="G190">
            <v>726209.01</v>
          </cell>
          <cell r="H190">
            <v>1086307.09</v>
          </cell>
          <cell r="I190">
            <v>1448249.51</v>
          </cell>
          <cell r="J190">
            <v>1807447.9100000001</v>
          </cell>
          <cell r="K190">
            <v>2168460.66</v>
          </cell>
          <cell r="L190">
            <v>2529008.58</v>
          </cell>
          <cell r="M190">
            <v>2882389.05</v>
          </cell>
          <cell r="N190">
            <v>3242007.3</v>
          </cell>
          <cell r="O190">
            <v>3598956.5</v>
          </cell>
          <cell r="P190">
            <v>3957645.08</v>
          </cell>
          <cell r="Q190">
            <v>4313694.6</v>
          </cell>
        </row>
        <row r="192">
          <cell r="C192" t="str">
            <v>GROSS CONTRIBUTION</v>
          </cell>
          <cell r="E192">
            <v>47178399.19999999</v>
          </cell>
          <cell r="F192">
            <v>2167116.1300000013</v>
          </cell>
          <cell r="G192">
            <v>5441988.5100000035</v>
          </cell>
          <cell r="H192">
            <v>8764137.69</v>
          </cell>
          <cell r="I192">
            <v>13443115.29</v>
          </cell>
          <cell r="J192">
            <v>19843093.61</v>
          </cell>
          <cell r="K192">
            <v>26981349.609999996</v>
          </cell>
          <cell r="L192">
            <v>33233307.739999995</v>
          </cell>
          <cell r="M192">
            <v>38357209.16</v>
          </cell>
          <cell r="N192">
            <v>42531210.279999994</v>
          </cell>
          <cell r="O192">
            <v>45652372.989999995</v>
          </cell>
          <cell r="P192">
            <v>47295979.81999999</v>
          </cell>
          <cell r="Q192">
            <v>47178399.19999999</v>
          </cell>
        </row>
        <row r="194">
          <cell r="C194" t="str">
            <v>Expenses</v>
          </cell>
        </row>
        <row r="195">
          <cell r="D195" t="str">
            <v>Staff costs</v>
          </cell>
        </row>
        <row r="196">
          <cell r="D196" t="str">
            <v>Salary / Pay</v>
          </cell>
          <cell r="E196">
            <v>3796856.76</v>
          </cell>
          <cell r="F196">
            <v>314872.02</v>
          </cell>
          <cell r="G196">
            <v>629744.04</v>
          </cell>
          <cell r="H196">
            <v>944616.06</v>
          </cell>
          <cell r="I196">
            <v>1259488.08</v>
          </cell>
          <cell r="J196">
            <v>1574360.1</v>
          </cell>
          <cell r="K196">
            <v>1883207.07</v>
          </cell>
          <cell r="L196">
            <v>2192054.04</v>
          </cell>
          <cell r="M196">
            <v>2506926.06</v>
          </cell>
          <cell r="N196">
            <v>2821798.08</v>
          </cell>
          <cell r="O196">
            <v>3146817.64</v>
          </cell>
          <cell r="P196">
            <v>3471837.2</v>
          </cell>
          <cell r="Q196">
            <v>3796856.7600000002</v>
          </cell>
        </row>
        <row r="197">
          <cell r="D197" t="str">
            <v>Bonus</v>
          </cell>
          <cell r="E197">
            <v>576378.45</v>
          </cell>
          <cell r="F197">
            <v>47646.64</v>
          </cell>
          <cell r="G197">
            <v>95293.28</v>
          </cell>
          <cell r="H197">
            <v>142939.91999999998</v>
          </cell>
          <cell r="I197">
            <v>190586.56</v>
          </cell>
          <cell r="J197">
            <v>238233.2</v>
          </cell>
          <cell r="K197">
            <v>285879.84</v>
          </cell>
          <cell r="L197">
            <v>333526.48000000004</v>
          </cell>
          <cell r="M197">
            <v>381173.12000000005</v>
          </cell>
          <cell r="N197">
            <v>428819.76000000007</v>
          </cell>
          <cell r="O197">
            <v>478005.99000000005</v>
          </cell>
          <cell r="P197">
            <v>527192.2200000001</v>
          </cell>
          <cell r="Q197">
            <v>576378.4500000001</v>
          </cell>
        </row>
        <row r="198">
          <cell r="E198">
            <v>59600.04</v>
          </cell>
          <cell r="F198">
            <v>4466.67</v>
          </cell>
          <cell r="G198">
            <v>8933.34</v>
          </cell>
          <cell r="H198">
            <v>13400.01</v>
          </cell>
          <cell r="I198">
            <v>17866.68</v>
          </cell>
          <cell r="J198">
            <v>22333.35</v>
          </cell>
          <cell r="K198">
            <v>27800.019999999997</v>
          </cell>
          <cell r="L198">
            <v>36266.689999999995</v>
          </cell>
          <cell r="M198">
            <v>41733.35999999999</v>
          </cell>
          <cell r="N198">
            <v>46200.02999999999</v>
          </cell>
          <cell r="O198">
            <v>50666.69999999999</v>
          </cell>
          <cell r="P198">
            <v>55133.36999999999</v>
          </cell>
          <cell r="Q198">
            <v>59600.039999999986</v>
          </cell>
        </row>
        <row r="199">
          <cell r="D199" t="str">
            <v>Accident Insurance</v>
          </cell>
          <cell r="E199">
            <v>63083.84</v>
          </cell>
          <cell r="F199">
            <v>5320.66</v>
          </cell>
          <cell r="G199">
            <v>10641.32</v>
          </cell>
          <cell r="H199">
            <v>15961.98</v>
          </cell>
          <cell r="I199">
            <v>21282.64</v>
          </cell>
          <cell r="J199">
            <v>26466.66</v>
          </cell>
          <cell r="K199">
            <v>31564.52</v>
          </cell>
          <cell r="L199">
            <v>36662.38</v>
          </cell>
          <cell r="M199">
            <v>41846.399999999994</v>
          </cell>
          <cell r="N199">
            <v>47030.42</v>
          </cell>
          <cell r="O199">
            <v>52381.56</v>
          </cell>
          <cell r="P199">
            <v>57732.7</v>
          </cell>
          <cell r="Q199">
            <v>63083.84</v>
          </cell>
        </row>
        <row r="200">
          <cell r="E200">
            <v>8700</v>
          </cell>
          <cell r="F200">
            <v>0</v>
          </cell>
          <cell r="G200">
            <v>0</v>
          </cell>
          <cell r="H200">
            <v>2175</v>
          </cell>
          <cell r="I200">
            <v>2175</v>
          </cell>
          <cell r="J200">
            <v>2175</v>
          </cell>
          <cell r="K200">
            <v>4350</v>
          </cell>
          <cell r="L200">
            <v>4350</v>
          </cell>
          <cell r="M200">
            <v>4350</v>
          </cell>
          <cell r="N200">
            <v>6525</v>
          </cell>
          <cell r="O200">
            <v>6525</v>
          </cell>
          <cell r="P200">
            <v>6525</v>
          </cell>
          <cell r="Q200">
            <v>8700</v>
          </cell>
        </row>
        <row r="201">
          <cell r="E201">
            <v>1000</v>
          </cell>
          <cell r="F201">
            <v>1000</v>
          </cell>
          <cell r="G201">
            <v>1000</v>
          </cell>
          <cell r="H201">
            <v>1000</v>
          </cell>
          <cell r="I201">
            <v>1000</v>
          </cell>
          <cell r="J201">
            <v>1000</v>
          </cell>
          <cell r="K201">
            <v>1000</v>
          </cell>
          <cell r="L201">
            <v>1000</v>
          </cell>
          <cell r="M201">
            <v>1000</v>
          </cell>
          <cell r="N201">
            <v>1000</v>
          </cell>
          <cell r="O201">
            <v>1000</v>
          </cell>
          <cell r="P201">
            <v>1000</v>
          </cell>
          <cell r="Q201">
            <v>1000</v>
          </cell>
        </row>
        <row r="202">
          <cell r="D202" t="str">
            <v>Recruitment Costs</v>
          </cell>
          <cell r="E202">
            <v>114124.55</v>
          </cell>
          <cell r="F202">
            <v>93299.57</v>
          </cell>
          <cell r="G202">
            <v>95192.75</v>
          </cell>
          <cell r="H202">
            <v>97085.93</v>
          </cell>
          <cell r="I202">
            <v>98979.10999999999</v>
          </cell>
          <cell r="J202">
            <v>100872.28999999998</v>
          </cell>
          <cell r="K202">
            <v>102765.46999999997</v>
          </cell>
          <cell r="L202">
            <v>104658.64999999997</v>
          </cell>
          <cell r="M202">
            <v>106551.82999999996</v>
          </cell>
          <cell r="N202">
            <v>108445.00999999995</v>
          </cell>
          <cell r="O202">
            <v>110338.18999999994</v>
          </cell>
          <cell r="P202">
            <v>112231.36999999994</v>
          </cell>
          <cell r="Q202">
            <v>114124.54999999993</v>
          </cell>
        </row>
        <row r="203">
          <cell r="D203" t="str">
            <v>Training &amp; Conference Costs</v>
          </cell>
          <cell r="E203">
            <v>152650</v>
          </cell>
          <cell r="F203">
            <v>12500</v>
          </cell>
          <cell r="G203">
            <v>25500</v>
          </cell>
          <cell r="H203">
            <v>38000</v>
          </cell>
          <cell r="I203">
            <v>51000</v>
          </cell>
          <cell r="J203">
            <v>64500</v>
          </cell>
          <cell r="K203">
            <v>76000</v>
          </cell>
          <cell r="L203">
            <v>88150</v>
          </cell>
          <cell r="M203">
            <v>100650</v>
          </cell>
          <cell r="N203">
            <v>113150</v>
          </cell>
          <cell r="O203">
            <v>127650</v>
          </cell>
          <cell r="P203">
            <v>140150</v>
          </cell>
          <cell r="Q203">
            <v>152650</v>
          </cell>
        </row>
        <row r="204">
          <cell r="D204" t="str">
            <v>Training-TRAVEL &amp; ACCOMM costs</v>
          </cell>
          <cell r="E204">
            <v>16220</v>
          </cell>
          <cell r="F204">
            <v>1000</v>
          </cell>
          <cell r="G204">
            <v>2700</v>
          </cell>
          <cell r="H204">
            <v>3700</v>
          </cell>
          <cell r="I204">
            <v>5400</v>
          </cell>
          <cell r="J204">
            <v>6400</v>
          </cell>
          <cell r="K204">
            <v>7400</v>
          </cell>
          <cell r="L204">
            <v>10520</v>
          </cell>
          <cell r="M204">
            <v>11520</v>
          </cell>
          <cell r="N204">
            <v>12520</v>
          </cell>
          <cell r="O204">
            <v>14220</v>
          </cell>
          <cell r="P204">
            <v>15220</v>
          </cell>
          <cell r="Q204">
            <v>16220</v>
          </cell>
        </row>
        <row r="205">
          <cell r="B205">
            <v>8</v>
          </cell>
          <cell r="D205" t="str">
            <v>Staff Costs</v>
          </cell>
          <cell r="E205">
            <v>4788613.64</v>
          </cell>
          <cell r="F205">
            <v>480105.56</v>
          </cell>
          <cell r="G205">
            <v>869004.73</v>
          </cell>
          <cell r="H205">
            <v>1258878.9</v>
          </cell>
          <cell r="I205">
            <v>1647778.0699999998</v>
          </cell>
          <cell r="J205">
            <v>2036340.5999999999</v>
          </cell>
          <cell r="K205">
            <v>2419966.92</v>
          </cell>
          <cell r="L205">
            <v>2807188.2399999998</v>
          </cell>
          <cell r="M205">
            <v>3195750.7699999996</v>
          </cell>
          <cell r="N205">
            <v>3585488.3</v>
          </cell>
          <cell r="O205">
            <v>3987605.08</v>
          </cell>
          <cell r="P205">
            <v>4387021.86</v>
          </cell>
          <cell r="Q205">
            <v>4788613.640000001</v>
          </cell>
        </row>
        <row r="207">
          <cell r="D207" t="str">
            <v>Outsourced Services</v>
          </cell>
        </row>
        <row r="208">
          <cell r="D208" t="str">
            <v>Contractor/Consultant General</v>
          </cell>
          <cell r="E208">
            <v>1283100.07</v>
          </cell>
          <cell r="F208">
            <v>146966.67</v>
          </cell>
          <cell r="G208">
            <v>293933.34</v>
          </cell>
          <cell r="H208">
            <v>470900.01</v>
          </cell>
          <cell r="I208">
            <v>584533.35</v>
          </cell>
          <cell r="J208">
            <v>698166.69</v>
          </cell>
          <cell r="K208">
            <v>780300.0299999999</v>
          </cell>
          <cell r="L208">
            <v>872433.3699999999</v>
          </cell>
          <cell r="M208">
            <v>954566.7099999998</v>
          </cell>
          <cell r="N208">
            <v>1036700.0499999998</v>
          </cell>
          <cell r="O208">
            <v>1118833.39</v>
          </cell>
          <cell r="P208">
            <v>1200966.73</v>
          </cell>
          <cell r="Q208">
            <v>1283100.07</v>
          </cell>
        </row>
        <row r="209">
          <cell r="D209" t="str">
            <v>Legal Advice</v>
          </cell>
          <cell r="E209">
            <v>75000</v>
          </cell>
          <cell r="F209">
            <v>6250</v>
          </cell>
          <cell r="G209">
            <v>12500</v>
          </cell>
          <cell r="H209">
            <v>18750</v>
          </cell>
          <cell r="I209">
            <v>25000</v>
          </cell>
          <cell r="J209">
            <v>31250</v>
          </cell>
          <cell r="K209">
            <v>37500</v>
          </cell>
          <cell r="L209">
            <v>43750</v>
          </cell>
          <cell r="M209">
            <v>50000</v>
          </cell>
          <cell r="N209">
            <v>56250</v>
          </cell>
          <cell r="O209">
            <v>62500</v>
          </cell>
          <cell r="P209">
            <v>68750</v>
          </cell>
          <cell r="Q209">
            <v>75000</v>
          </cell>
        </row>
        <row r="210">
          <cell r="B210">
            <v>10</v>
          </cell>
          <cell r="D210" t="str">
            <v>Outsourced Services</v>
          </cell>
          <cell r="E210">
            <v>1358100.07</v>
          </cell>
          <cell r="F210">
            <v>153216.67</v>
          </cell>
          <cell r="G210">
            <v>306433.34</v>
          </cell>
          <cell r="H210">
            <v>489650.01</v>
          </cell>
          <cell r="I210">
            <v>609533.35</v>
          </cell>
          <cell r="J210">
            <v>729416.69</v>
          </cell>
          <cell r="K210">
            <v>817800.0299999999</v>
          </cell>
          <cell r="L210">
            <v>916183.3699999999</v>
          </cell>
          <cell r="M210">
            <v>1004566.7099999998</v>
          </cell>
          <cell r="N210">
            <v>1092950.0499999998</v>
          </cell>
          <cell r="O210">
            <v>1181333.39</v>
          </cell>
          <cell r="P210">
            <v>1269716.73</v>
          </cell>
          <cell r="Q210">
            <v>1358100.07</v>
          </cell>
        </row>
        <row r="212">
          <cell r="D212" t="str">
            <v>Plant / Vehicle / Property</v>
          </cell>
        </row>
        <row r="213">
          <cell r="E213">
            <v>9720</v>
          </cell>
          <cell r="F213">
            <v>810</v>
          </cell>
          <cell r="G213">
            <v>1620</v>
          </cell>
          <cell r="H213">
            <v>2430</v>
          </cell>
          <cell r="I213">
            <v>3240</v>
          </cell>
          <cell r="J213">
            <v>4050</v>
          </cell>
          <cell r="K213">
            <v>4860</v>
          </cell>
          <cell r="L213">
            <v>5670</v>
          </cell>
          <cell r="M213">
            <v>6480</v>
          </cell>
          <cell r="N213">
            <v>7290</v>
          </cell>
          <cell r="O213">
            <v>8100</v>
          </cell>
          <cell r="P213">
            <v>8910</v>
          </cell>
          <cell r="Q213">
            <v>9720</v>
          </cell>
        </row>
        <row r="214">
          <cell r="E214">
            <v>2760</v>
          </cell>
          <cell r="F214">
            <v>230</v>
          </cell>
          <cell r="G214">
            <v>460</v>
          </cell>
          <cell r="H214">
            <v>690</v>
          </cell>
          <cell r="I214">
            <v>920</v>
          </cell>
          <cell r="J214">
            <v>1150</v>
          </cell>
          <cell r="K214">
            <v>1380</v>
          </cell>
          <cell r="L214">
            <v>1610</v>
          </cell>
          <cell r="M214">
            <v>1840</v>
          </cell>
          <cell r="N214">
            <v>2070</v>
          </cell>
          <cell r="O214">
            <v>2300</v>
          </cell>
          <cell r="P214">
            <v>2530</v>
          </cell>
          <cell r="Q214">
            <v>2760</v>
          </cell>
        </row>
        <row r="215">
          <cell r="E215">
            <v>1200</v>
          </cell>
          <cell r="F215">
            <v>100</v>
          </cell>
          <cell r="G215">
            <v>200</v>
          </cell>
          <cell r="H215">
            <v>300</v>
          </cell>
          <cell r="I215">
            <v>400</v>
          </cell>
          <cell r="J215">
            <v>500</v>
          </cell>
          <cell r="K215">
            <v>600</v>
          </cell>
          <cell r="L215">
            <v>700</v>
          </cell>
          <cell r="M215">
            <v>800</v>
          </cell>
          <cell r="N215">
            <v>900</v>
          </cell>
          <cell r="O215">
            <v>1000</v>
          </cell>
          <cell r="P215">
            <v>1100</v>
          </cell>
          <cell r="Q215">
            <v>1200</v>
          </cell>
        </row>
        <row r="216">
          <cell r="D216" t="str">
            <v>Land &amp; Buildings Costs RENT</v>
          </cell>
          <cell r="E216">
            <v>432000</v>
          </cell>
          <cell r="F216">
            <v>36000</v>
          </cell>
          <cell r="G216">
            <v>72000</v>
          </cell>
          <cell r="H216">
            <v>108000</v>
          </cell>
          <cell r="I216">
            <v>144000</v>
          </cell>
          <cell r="J216">
            <v>180000</v>
          </cell>
          <cell r="K216">
            <v>216000</v>
          </cell>
          <cell r="L216">
            <v>252000</v>
          </cell>
          <cell r="M216">
            <v>288000</v>
          </cell>
          <cell r="N216">
            <v>324000</v>
          </cell>
          <cell r="O216">
            <v>360000</v>
          </cell>
          <cell r="P216">
            <v>396000</v>
          </cell>
          <cell r="Q216">
            <v>432000</v>
          </cell>
        </row>
        <row r="217">
          <cell r="D217" t="str">
            <v>Land &amp; Buildings Costs MTCE</v>
          </cell>
          <cell r="E217">
            <v>6000</v>
          </cell>
          <cell r="F217">
            <v>500</v>
          </cell>
          <cell r="G217">
            <v>1000</v>
          </cell>
          <cell r="H217">
            <v>1500</v>
          </cell>
          <cell r="I217">
            <v>2000</v>
          </cell>
          <cell r="J217">
            <v>2500</v>
          </cell>
          <cell r="K217">
            <v>3000</v>
          </cell>
          <cell r="L217">
            <v>3500</v>
          </cell>
          <cell r="M217">
            <v>4000</v>
          </cell>
          <cell r="N217">
            <v>4500</v>
          </cell>
          <cell r="O217">
            <v>5000</v>
          </cell>
          <cell r="P217">
            <v>5500</v>
          </cell>
          <cell r="Q217">
            <v>6000</v>
          </cell>
        </row>
        <row r="218">
          <cell r="D218" t="str">
            <v>Building Operating Costs</v>
          </cell>
          <cell r="E218">
            <v>103898.4</v>
          </cell>
          <cell r="F218">
            <v>8658.2</v>
          </cell>
          <cell r="G218">
            <v>17316.4</v>
          </cell>
          <cell r="H218">
            <v>25974.600000000002</v>
          </cell>
          <cell r="I218">
            <v>34632.8</v>
          </cell>
          <cell r="J218">
            <v>43291</v>
          </cell>
          <cell r="K218">
            <v>51949.2</v>
          </cell>
          <cell r="L218">
            <v>60607.399999999994</v>
          </cell>
          <cell r="M218">
            <v>69265.59999999999</v>
          </cell>
          <cell r="N218">
            <v>77923.79999999999</v>
          </cell>
          <cell r="O218">
            <v>86581.99999999999</v>
          </cell>
          <cell r="P218">
            <v>95240.19999999998</v>
          </cell>
          <cell r="Q218">
            <v>103898.39999999998</v>
          </cell>
        </row>
        <row r="219">
          <cell r="B219">
            <v>11</v>
          </cell>
          <cell r="D219" t="str">
            <v>Plant, Vehicles and Property</v>
          </cell>
          <cell r="E219">
            <v>555578.4</v>
          </cell>
          <cell r="F219">
            <v>46298.2</v>
          </cell>
          <cell r="G219">
            <v>92596.4</v>
          </cell>
          <cell r="H219">
            <v>138894.59999999998</v>
          </cell>
          <cell r="I219">
            <v>185192.8</v>
          </cell>
          <cell r="J219">
            <v>231491</v>
          </cell>
          <cell r="K219">
            <v>277789.2</v>
          </cell>
          <cell r="L219">
            <v>324087.4</v>
          </cell>
          <cell r="M219">
            <v>370385.60000000003</v>
          </cell>
          <cell r="N219">
            <v>416683.80000000005</v>
          </cell>
          <cell r="O219">
            <v>462982.00000000006</v>
          </cell>
          <cell r="P219">
            <v>509280.20000000007</v>
          </cell>
          <cell r="Q219">
            <v>555578.4</v>
          </cell>
        </row>
        <row r="221">
          <cell r="C221" t="str">
            <v>Retail Support</v>
          </cell>
        </row>
        <row r="222">
          <cell r="D222" t="str">
            <v>Meter Leasing</v>
          </cell>
          <cell r="E222">
            <v>8991055.040000001</v>
          </cell>
          <cell r="F222">
            <v>756944.42</v>
          </cell>
          <cell r="G222">
            <v>1513296.84</v>
          </cell>
          <cell r="H222">
            <v>2268909.2600000002</v>
          </cell>
          <cell r="I222">
            <v>3024151.68</v>
          </cell>
          <cell r="J222">
            <v>3778950.1</v>
          </cell>
          <cell r="K222">
            <v>4533230.5200000005</v>
          </cell>
          <cell r="L222">
            <v>5279666.94</v>
          </cell>
          <cell r="M222">
            <v>6023587.36</v>
          </cell>
          <cell r="N222">
            <v>6766323.78</v>
          </cell>
          <cell r="O222">
            <v>7508690.2</v>
          </cell>
          <cell r="P222">
            <v>8249946.62</v>
          </cell>
          <cell r="Q222">
            <v>8991055.040000001</v>
          </cell>
        </row>
        <row r="223">
          <cell r="D223" t="str">
            <v>Meter Management</v>
          </cell>
          <cell r="E223">
            <v>180000</v>
          </cell>
          <cell r="F223">
            <v>15000</v>
          </cell>
          <cell r="G223">
            <v>30000</v>
          </cell>
          <cell r="H223">
            <v>45000</v>
          </cell>
          <cell r="I223">
            <v>60000</v>
          </cell>
          <cell r="J223">
            <v>75000</v>
          </cell>
          <cell r="K223">
            <v>90000</v>
          </cell>
          <cell r="L223">
            <v>105000</v>
          </cell>
          <cell r="M223">
            <v>120000</v>
          </cell>
          <cell r="N223">
            <v>135000</v>
          </cell>
          <cell r="O223">
            <v>150000</v>
          </cell>
          <cell r="P223">
            <v>165000</v>
          </cell>
          <cell r="Q223">
            <v>180000</v>
          </cell>
        </row>
        <row r="224">
          <cell r="D224" t="str">
            <v>ROC Meter Reading</v>
          </cell>
          <cell r="E224">
            <v>2812808.04</v>
          </cell>
          <cell r="F224">
            <v>234400.67</v>
          </cell>
          <cell r="G224">
            <v>468801.34</v>
          </cell>
          <cell r="H224">
            <v>703202.01</v>
          </cell>
          <cell r="I224">
            <v>937602.68</v>
          </cell>
          <cell r="J224">
            <v>1172003.35</v>
          </cell>
          <cell r="K224">
            <v>1406404.02</v>
          </cell>
          <cell r="L224">
            <v>1640804.69</v>
          </cell>
          <cell r="M224">
            <v>1875205.3599999999</v>
          </cell>
          <cell r="N224">
            <v>2109606.03</v>
          </cell>
          <cell r="O224">
            <v>2344006.6999999997</v>
          </cell>
          <cell r="P224">
            <v>2578407.3699999996</v>
          </cell>
          <cell r="Q224">
            <v>2812808.0399999996</v>
          </cell>
        </row>
        <row r="225">
          <cell r="D225" t="str">
            <v>Invoice Processing</v>
          </cell>
          <cell r="E225">
            <v>876684</v>
          </cell>
          <cell r="F225">
            <v>73057</v>
          </cell>
          <cell r="G225">
            <v>146114</v>
          </cell>
          <cell r="H225">
            <v>219171</v>
          </cell>
          <cell r="I225">
            <v>292228</v>
          </cell>
          <cell r="J225">
            <v>365285</v>
          </cell>
          <cell r="K225">
            <v>438342</v>
          </cell>
          <cell r="L225">
            <v>511399</v>
          </cell>
          <cell r="M225">
            <v>584456</v>
          </cell>
          <cell r="N225">
            <v>657513</v>
          </cell>
          <cell r="O225">
            <v>730570</v>
          </cell>
          <cell r="P225">
            <v>803627</v>
          </cell>
          <cell r="Q225">
            <v>876684</v>
          </cell>
        </row>
        <row r="226">
          <cell r="D226" t="str">
            <v>Remittance Processing</v>
          </cell>
          <cell r="E226">
            <v>1207586.76</v>
          </cell>
          <cell r="F226">
            <v>100632.23</v>
          </cell>
          <cell r="G226">
            <v>201264.46</v>
          </cell>
          <cell r="H226">
            <v>301896.69</v>
          </cell>
          <cell r="I226">
            <v>402528.92</v>
          </cell>
          <cell r="J226">
            <v>503161.14999999997</v>
          </cell>
          <cell r="K226">
            <v>603793.38</v>
          </cell>
          <cell r="L226">
            <v>704425.61</v>
          </cell>
          <cell r="M226">
            <v>805057.84</v>
          </cell>
          <cell r="N226">
            <v>905690.07</v>
          </cell>
          <cell r="O226">
            <v>1006322.2999999999</v>
          </cell>
          <cell r="P226">
            <v>1106954.53</v>
          </cell>
          <cell r="Q226">
            <v>1207586.76</v>
          </cell>
        </row>
        <row r="227">
          <cell r="D227" t="str">
            <v>Data Administration</v>
          </cell>
          <cell r="E227">
            <v>585544.4</v>
          </cell>
          <cell r="F227">
            <v>50561.95</v>
          </cell>
          <cell r="G227">
            <v>100987.9</v>
          </cell>
          <cell r="H227">
            <v>151243.84999999998</v>
          </cell>
          <cell r="I227">
            <v>201414.8</v>
          </cell>
          <cell r="J227">
            <v>251483.75</v>
          </cell>
          <cell r="K227">
            <v>301433.7</v>
          </cell>
          <cell r="L227">
            <v>349581.65</v>
          </cell>
          <cell r="M227">
            <v>397151.60000000003</v>
          </cell>
          <cell r="N227">
            <v>444449.55000000005</v>
          </cell>
          <cell r="O227">
            <v>491662.50000000006</v>
          </cell>
          <cell r="P227">
            <v>538620.4500000001</v>
          </cell>
          <cell r="Q227">
            <v>585544.4</v>
          </cell>
        </row>
        <row r="228">
          <cell r="D228" t="str">
            <v>ROC Call Centre Staff</v>
          </cell>
          <cell r="E228">
            <v>4250872.07</v>
          </cell>
          <cell r="F228">
            <v>364203.95</v>
          </cell>
          <cell r="G228">
            <v>728407.9</v>
          </cell>
          <cell r="H228">
            <v>1092611.85</v>
          </cell>
          <cell r="I228">
            <v>1439733.61</v>
          </cell>
          <cell r="J228">
            <v>1786855.37</v>
          </cell>
          <cell r="K228">
            <v>2133977.13</v>
          </cell>
          <cell r="L228">
            <v>2481098.8899999997</v>
          </cell>
          <cell r="M228">
            <v>2828220.6499999994</v>
          </cell>
          <cell r="N228">
            <v>3175342.409999999</v>
          </cell>
          <cell r="O228">
            <v>3522464.169999999</v>
          </cell>
          <cell r="P228">
            <v>3886668.119999999</v>
          </cell>
          <cell r="Q228">
            <v>4250872.069999999</v>
          </cell>
        </row>
        <row r="229">
          <cell r="D229" t="str">
            <v>Field Service Costs</v>
          </cell>
          <cell r="E229">
            <v>1405446</v>
          </cell>
          <cell r="F229">
            <v>117120.5</v>
          </cell>
          <cell r="G229">
            <v>234241</v>
          </cell>
          <cell r="H229">
            <v>351361.5</v>
          </cell>
          <cell r="I229">
            <v>468482</v>
          </cell>
          <cell r="J229">
            <v>585602.5</v>
          </cell>
          <cell r="K229">
            <v>702723</v>
          </cell>
          <cell r="L229">
            <v>819843.5</v>
          </cell>
          <cell r="M229">
            <v>936964</v>
          </cell>
          <cell r="N229">
            <v>1054084.5</v>
          </cell>
          <cell r="O229">
            <v>1171205</v>
          </cell>
          <cell r="P229">
            <v>1288325.5</v>
          </cell>
          <cell r="Q229">
            <v>1405446</v>
          </cell>
        </row>
        <row r="230">
          <cell r="B230">
            <v>12</v>
          </cell>
          <cell r="D230" t="str">
            <v>ROC Costs</v>
          </cell>
          <cell r="E230">
            <v>20309996.309999995</v>
          </cell>
          <cell r="F230">
            <v>1711920.72</v>
          </cell>
          <cell r="G230">
            <v>3423113.44</v>
          </cell>
          <cell r="H230">
            <v>5133396.16</v>
          </cell>
          <cell r="I230">
            <v>6826141.69</v>
          </cell>
          <cell r="J230">
            <v>8518341.22</v>
          </cell>
          <cell r="K230">
            <v>10209903.75</v>
          </cell>
          <cell r="L230">
            <v>11891820.28</v>
          </cell>
          <cell r="M230">
            <v>13570642.809999999</v>
          </cell>
          <cell r="N230">
            <v>15248009.339999998</v>
          </cell>
          <cell r="O230">
            <v>16924920.869999997</v>
          </cell>
          <cell r="P230">
            <v>18617549.589999996</v>
          </cell>
          <cell r="Q230">
            <v>20309996.309999995</v>
          </cell>
        </row>
        <row r="232">
          <cell r="D232" t="str">
            <v>On Energy Servicing</v>
          </cell>
          <cell r="E232">
            <v>0</v>
          </cell>
          <cell r="F232">
            <v>0</v>
          </cell>
          <cell r="G232">
            <v>0</v>
          </cell>
          <cell r="H232">
            <v>0</v>
          </cell>
          <cell r="I232">
            <v>0</v>
          </cell>
          <cell r="J232">
            <v>0</v>
          </cell>
          <cell r="K232">
            <v>0</v>
          </cell>
          <cell r="L232">
            <v>0</v>
          </cell>
          <cell r="M232">
            <v>0</v>
          </cell>
          <cell r="N232">
            <v>0</v>
          </cell>
          <cell r="O232">
            <v>0</v>
          </cell>
          <cell r="P232">
            <v>0</v>
          </cell>
          <cell r="Q232">
            <v>0</v>
          </cell>
        </row>
        <row r="234">
          <cell r="C234" t="str">
            <v>Business Support Services</v>
          </cell>
        </row>
        <row r="235">
          <cell r="D235" t="str">
            <v>Information Technology</v>
          </cell>
        </row>
        <row r="236">
          <cell r="D236" t="str">
            <v>Software Licences &amp; Mtce</v>
          </cell>
          <cell r="E236">
            <v>505202.37</v>
          </cell>
          <cell r="F236">
            <v>35657.11</v>
          </cell>
          <cell r="G236">
            <v>71314.22</v>
          </cell>
          <cell r="H236">
            <v>106975.33</v>
          </cell>
          <cell r="I236">
            <v>142636.44</v>
          </cell>
          <cell r="J236">
            <v>178297.55</v>
          </cell>
          <cell r="K236">
            <v>213958.65999999997</v>
          </cell>
          <cell r="L236">
            <v>249619.76999999996</v>
          </cell>
          <cell r="M236">
            <v>300780.87999999995</v>
          </cell>
          <cell r="N236">
            <v>338059.0399999999</v>
          </cell>
          <cell r="O236">
            <v>408920.1499999999</v>
          </cell>
          <cell r="P236">
            <v>469541.2599999999</v>
          </cell>
          <cell r="Q236">
            <v>505202.3699999999</v>
          </cell>
        </row>
        <row r="237">
          <cell r="D237" t="str">
            <v>Mtce and Support</v>
          </cell>
          <cell r="E237">
            <v>600925.69</v>
          </cell>
          <cell r="F237">
            <v>57535.62</v>
          </cell>
          <cell r="G237">
            <v>105521.99</v>
          </cell>
          <cell r="H237">
            <v>153512.36000000002</v>
          </cell>
          <cell r="I237">
            <v>201502.73</v>
          </cell>
          <cell r="J237">
            <v>249493.1</v>
          </cell>
          <cell r="K237">
            <v>297483.47000000003</v>
          </cell>
          <cell r="L237">
            <v>345473.84</v>
          </cell>
          <cell r="M237">
            <v>408964.21</v>
          </cell>
          <cell r="N237">
            <v>456954.58</v>
          </cell>
          <cell r="O237">
            <v>504944.95</v>
          </cell>
          <cell r="P237">
            <v>552935.3200000001</v>
          </cell>
          <cell r="Q237">
            <v>600925.6900000001</v>
          </cell>
        </row>
        <row r="238">
          <cell r="B238">
            <v>13</v>
          </cell>
          <cell r="D238" t="str">
            <v>Information Technology</v>
          </cell>
          <cell r="E238">
            <v>1106128.06</v>
          </cell>
          <cell r="F238">
            <v>93192.73000000001</v>
          </cell>
          <cell r="G238">
            <v>176836.21000000002</v>
          </cell>
          <cell r="H238">
            <v>260487.69000000003</v>
          </cell>
          <cell r="I238">
            <v>344139.17000000004</v>
          </cell>
          <cell r="J238">
            <v>427790.65</v>
          </cell>
          <cell r="K238">
            <v>511442.13</v>
          </cell>
          <cell r="L238">
            <v>595093.61</v>
          </cell>
          <cell r="M238">
            <v>709745.09</v>
          </cell>
          <cell r="N238">
            <v>795013.62</v>
          </cell>
          <cell r="O238">
            <v>913865.1</v>
          </cell>
          <cell r="P238">
            <v>1022476.58</v>
          </cell>
          <cell r="Q238">
            <v>1106128.06</v>
          </cell>
        </row>
        <row r="240">
          <cell r="D240" t="str">
            <v>Communications</v>
          </cell>
        </row>
        <row r="241">
          <cell r="D241" t="str">
            <v>Cell Phone Costs</v>
          </cell>
          <cell r="E241">
            <v>51840</v>
          </cell>
          <cell r="F241">
            <v>4320</v>
          </cell>
          <cell r="G241">
            <v>8640</v>
          </cell>
          <cell r="H241">
            <v>12960</v>
          </cell>
          <cell r="I241">
            <v>17280</v>
          </cell>
          <cell r="J241">
            <v>21600</v>
          </cell>
          <cell r="K241">
            <v>25920</v>
          </cell>
          <cell r="L241">
            <v>30240</v>
          </cell>
          <cell r="M241">
            <v>34560</v>
          </cell>
          <cell r="N241">
            <v>38880</v>
          </cell>
          <cell r="O241">
            <v>43200</v>
          </cell>
          <cell r="P241">
            <v>47520</v>
          </cell>
          <cell r="Q241">
            <v>51840</v>
          </cell>
        </row>
        <row r="242">
          <cell r="D242" t="str">
            <v>Phone and Fax</v>
          </cell>
          <cell r="E242">
            <v>474461.06</v>
          </cell>
          <cell r="F242">
            <v>41221.21</v>
          </cell>
          <cell r="G242">
            <v>82442.42</v>
          </cell>
          <cell r="H242">
            <v>123663.63</v>
          </cell>
          <cell r="I242">
            <v>162000.06</v>
          </cell>
          <cell r="J242">
            <v>200336.49</v>
          </cell>
          <cell r="K242">
            <v>238672.91999999998</v>
          </cell>
          <cell r="L242">
            <v>277009.35</v>
          </cell>
          <cell r="M242">
            <v>315345.77999999997</v>
          </cell>
          <cell r="N242">
            <v>353682.20999999996</v>
          </cell>
          <cell r="O242">
            <v>392018.63999999996</v>
          </cell>
          <cell r="P242">
            <v>433239.85</v>
          </cell>
          <cell r="Q242">
            <v>474461.06</v>
          </cell>
        </row>
        <row r="243">
          <cell r="D243" t="str">
            <v>Phone and Fax</v>
          </cell>
          <cell r="E243">
            <v>226900</v>
          </cell>
          <cell r="F243">
            <v>26000</v>
          </cell>
          <cell r="G243">
            <v>129942.42</v>
          </cell>
          <cell r="H243">
            <v>191163.63</v>
          </cell>
          <cell r="I243">
            <v>251000.06</v>
          </cell>
          <cell r="J243">
            <v>308036.49</v>
          </cell>
          <cell r="K243">
            <v>365072.92</v>
          </cell>
          <cell r="L243">
            <v>420409.35</v>
          </cell>
          <cell r="M243">
            <v>475745.77999999997</v>
          </cell>
          <cell r="N243">
            <v>537082.21</v>
          </cell>
          <cell r="O243">
            <v>575418.6399999999</v>
          </cell>
          <cell r="P243">
            <v>636739.85</v>
          </cell>
          <cell r="Q243">
            <v>701361.06</v>
          </cell>
        </row>
        <row r="244">
          <cell r="D244" t="str">
            <v>Data Comms</v>
          </cell>
          <cell r="E244">
            <v>18600</v>
          </cell>
          <cell r="F244">
            <v>0</v>
          </cell>
          <cell r="G244">
            <v>129942.42</v>
          </cell>
          <cell r="H244">
            <v>191163.63</v>
          </cell>
          <cell r="I244">
            <v>251000.06</v>
          </cell>
          <cell r="J244">
            <v>308036.49</v>
          </cell>
          <cell r="K244">
            <v>365072.92</v>
          </cell>
          <cell r="L244">
            <v>420409.35</v>
          </cell>
          <cell r="M244">
            <v>475745.77999999997</v>
          </cell>
          <cell r="N244">
            <v>537082.21</v>
          </cell>
          <cell r="O244">
            <v>594018.6399999999</v>
          </cell>
          <cell r="P244">
            <v>655339.85</v>
          </cell>
          <cell r="Q244">
            <v>719961.06</v>
          </cell>
        </row>
        <row r="245">
          <cell r="B245">
            <v>14</v>
          </cell>
          <cell r="D245" t="str">
            <v>Communications</v>
          </cell>
          <cell r="E245">
            <v>771801.06</v>
          </cell>
          <cell r="F245">
            <v>71541.20999999999</v>
          </cell>
          <cell r="G245">
            <v>138582.41999999998</v>
          </cell>
          <cell r="H245">
            <v>204123.62999999998</v>
          </cell>
          <cell r="I245">
            <v>268280.06</v>
          </cell>
          <cell r="J245">
            <v>329636.49</v>
          </cell>
          <cell r="K245">
            <v>390992.92</v>
          </cell>
          <cell r="L245">
            <v>450649.35</v>
          </cell>
          <cell r="M245">
            <v>510305.77999999997</v>
          </cell>
          <cell r="N245">
            <v>575962.21</v>
          </cell>
          <cell r="O245">
            <v>637218.64</v>
          </cell>
          <cell r="P245">
            <v>702859.85</v>
          </cell>
          <cell r="Q245">
            <v>771801.0599999999</v>
          </cell>
        </row>
        <row r="246">
          <cell r="B246">
            <v>15</v>
          </cell>
        </row>
        <row r="247">
          <cell r="D247" t="str">
            <v>Promotional</v>
          </cell>
        </row>
        <row r="248">
          <cell r="D248" t="str">
            <v>Sponsorships</v>
          </cell>
          <cell r="E248">
            <v>399999.96</v>
          </cell>
          <cell r="F248">
            <v>33333.33</v>
          </cell>
          <cell r="G248">
            <v>66666.66</v>
          </cell>
          <cell r="H248">
            <v>99999.99</v>
          </cell>
          <cell r="I248">
            <v>133333.32</v>
          </cell>
          <cell r="J248">
            <v>166666.65000000002</v>
          </cell>
          <cell r="K248">
            <v>199999.98000000004</v>
          </cell>
          <cell r="L248">
            <v>233333.31000000006</v>
          </cell>
          <cell r="M248">
            <v>266666.6400000001</v>
          </cell>
          <cell r="N248">
            <v>299999.9700000001</v>
          </cell>
          <cell r="O248">
            <v>333333.3000000001</v>
          </cell>
          <cell r="P248">
            <v>366666.6300000001</v>
          </cell>
          <cell r="Q248">
            <v>399999.96000000014</v>
          </cell>
        </row>
        <row r="249">
          <cell r="D249" t="str">
            <v>Mkt Research Cust Satisfaction</v>
          </cell>
          <cell r="E249">
            <v>255000</v>
          </cell>
          <cell r="F249">
            <v>21250</v>
          </cell>
          <cell r="G249">
            <v>42500</v>
          </cell>
          <cell r="H249">
            <v>63750</v>
          </cell>
          <cell r="I249">
            <v>85000</v>
          </cell>
          <cell r="J249">
            <v>106250</v>
          </cell>
          <cell r="K249">
            <v>127500</v>
          </cell>
          <cell r="L249">
            <v>148750</v>
          </cell>
          <cell r="M249">
            <v>170000</v>
          </cell>
          <cell r="N249">
            <v>191250</v>
          </cell>
          <cell r="O249">
            <v>212500</v>
          </cell>
          <cell r="P249">
            <v>233750</v>
          </cell>
          <cell r="Q249">
            <v>255000</v>
          </cell>
        </row>
        <row r="250">
          <cell r="D250" t="str">
            <v>Web Site</v>
          </cell>
          <cell r="E250">
            <v>50000.04</v>
          </cell>
          <cell r="F250">
            <v>4166.67</v>
          </cell>
          <cell r="G250">
            <v>8333.34</v>
          </cell>
          <cell r="H250">
            <v>12500.01</v>
          </cell>
          <cell r="I250">
            <v>16666.68</v>
          </cell>
          <cell r="J250">
            <v>20833.35</v>
          </cell>
          <cell r="K250">
            <v>25000.019999999997</v>
          </cell>
          <cell r="L250">
            <v>29166.689999999995</v>
          </cell>
          <cell r="M250">
            <v>33333.35999999999</v>
          </cell>
          <cell r="N250">
            <v>37500.02999999999</v>
          </cell>
          <cell r="O250">
            <v>41666.69999999999</v>
          </cell>
          <cell r="P250">
            <v>45833.36999999999</v>
          </cell>
          <cell r="Q250">
            <v>50000.039999999986</v>
          </cell>
        </row>
        <row r="251">
          <cell r="D251" t="str">
            <v>Competitor Intelligence</v>
          </cell>
          <cell r="E251">
            <v>50000.04</v>
          </cell>
          <cell r="F251">
            <v>4166.67</v>
          </cell>
          <cell r="G251">
            <v>8333.34</v>
          </cell>
          <cell r="H251">
            <v>12500.01</v>
          </cell>
          <cell r="I251">
            <v>16666.68</v>
          </cell>
          <cell r="J251">
            <v>20833.35</v>
          </cell>
          <cell r="K251">
            <v>25000.019999999997</v>
          </cell>
          <cell r="L251">
            <v>29166.689999999995</v>
          </cell>
          <cell r="M251">
            <v>33333.35999999999</v>
          </cell>
          <cell r="N251">
            <v>37500.02999999999</v>
          </cell>
          <cell r="O251">
            <v>41666.69999999999</v>
          </cell>
          <cell r="P251">
            <v>45833.36999999999</v>
          </cell>
          <cell r="Q251">
            <v>50000.039999999986</v>
          </cell>
        </row>
        <row r="252">
          <cell r="E252">
            <v>25000</v>
          </cell>
          <cell r="F252">
            <v>5000</v>
          </cell>
          <cell r="G252">
            <v>5000</v>
          </cell>
          <cell r="H252">
            <v>10000</v>
          </cell>
          <cell r="I252">
            <v>10000</v>
          </cell>
          <cell r="J252">
            <v>10000</v>
          </cell>
          <cell r="K252">
            <v>10000</v>
          </cell>
          <cell r="L252">
            <v>10000</v>
          </cell>
          <cell r="M252">
            <v>10000</v>
          </cell>
          <cell r="N252">
            <v>15000</v>
          </cell>
          <cell r="O252">
            <v>20000</v>
          </cell>
          <cell r="P252">
            <v>20000</v>
          </cell>
          <cell r="Q252">
            <v>25000</v>
          </cell>
        </row>
        <row r="253">
          <cell r="E253">
            <v>1506000</v>
          </cell>
          <cell r="F253">
            <v>125500</v>
          </cell>
          <cell r="G253">
            <v>251000</v>
          </cell>
          <cell r="H253">
            <v>376500</v>
          </cell>
          <cell r="I253">
            <v>502000</v>
          </cell>
          <cell r="J253">
            <v>627500</v>
          </cell>
          <cell r="K253">
            <v>753000</v>
          </cell>
          <cell r="L253">
            <v>878500</v>
          </cell>
          <cell r="M253">
            <v>1004000</v>
          </cell>
          <cell r="N253">
            <v>1129500</v>
          </cell>
          <cell r="O253">
            <v>1255000</v>
          </cell>
          <cell r="P253">
            <v>1380500</v>
          </cell>
          <cell r="Q253">
            <v>1506000</v>
          </cell>
        </row>
        <row r="254">
          <cell r="D254" t="str">
            <v>Market Research</v>
          </cell>
          <cell r="E254">
            <v>249999.96</v>
          </cell>
          <cell r="F254">
            <v>20833.33</v>
          </cell>
          <cell r="G254">
            <v>41666.66</v>
          </cell>
          <cell r="H254">
            <v>62499.990000000005</v>
          </cell>
          <cell r="I254">
            <v>83333.32</v>
          </cell>
          <cell r="J254">
            <v>104166.65000000001</v>
          </cell>
          <cell r="K254">
            <v>124999.98000000001</v>
          </cell>
          <cell r="L254">
            <v>145833.31</v>
          </cell>
          <cell r="M254">
            <v>166666.64</v>
          </cell>
          <cell r="N254">
            <v>187499.97000000003</v>
          </cell>
          <cell r="O254">
            <v>208333.30000000005</v>
          </cell>
          <cell r="P254">
            <v>229166.63000000006</v>
          </cell>
          <cell r="Q254">
            <v>249999.96000000008</v>
          </cell>
        </row>
        <row r="255">
          <cell r="D255" t="str">
            <v>Public Relations</v>
          </cell>
          <cell r="E255">
            <v>200000.04</v>
          </cell>
          <cell r="F255">
            <v>16666.67</v>
          </cell>
          <cell r="G255">
            <v>33333.34</v>
          </cell>
          <cell r="H255">
            <v>50000.009999999995</v>
          </cell>
          <cell r="I255">
            <v>66666.68</v>
          </cell>
          <cell r="J255">
            <v>83333.34999999999</v>
          </cell>
          <cell r="K255">
            <v>100000.01999999999</v>
          </cell>
          <cell r="L255">
            <v>116666.68999999999</v>
          </cell>
          <cell r="M255">
            <v>133333.36</v>
          </cell>
          <cell r="N255">
            <v>150000.02999999997</v>
          </cell>
          <cell r="O255">
            <v>166666.69999999995</v>
          </cell>
          <cell r="P255">
            <v>183333.36999999994</v>
          </cell>
          <cell r="Q255">
            <v>200000.03999999992</v>
          </cell>
        </row>
        <row r="256">
          <cell r="D256" t="str">
            <v>Advertising / Media</v>
          </cell>
          <cell r="E256">
            <v>50000.04</v>
          </cell>
          <cell r="F256">
            <v>4166.67</v>
          </cell>
          <cell r="G256">
            <v>8333.34</v>
          </cell>
          <cell r="H256">
            <v>12500.01</v>
          </cell>
          <cell r="I256">
            <v>16666.68</v>
          </cell>
          <cell r="J256">
            <v>20833.35</v>
          </cell>
          <cell r="K256">
            <v>25000.019999999997</v>
          </cell>
          <cell r="L256">
            <v>29166.689999999995</v>
          </cell>
          <cell r="M256">
            <v>33333.35999999999</v>
          </cell>
          <cell r="N256">
            <v>37500.02999999999</v>
          </cell>
          <cell r="O256">
            <v>41666.69999999999</v>
          </cell>
          <cell r="P256">
            <v>45833.36999999999</v>
          </cell>
          <cell r="Q256">
            <v>50000.039999999986</v>
          </cell>
        </row>
        <row r="257">
          <cell r="D257" t="str">
            <v>Retention</v>
          </cell>
          <cell r="E257">
            <v>1800000</v>
          </cell>
          <cell r="F257">
            <v>150000</v>
          </cell>
          <cell r="G257">
            <v>300000</v>
          </cell>
          <cell r="H257">
            <v>450000</v>
          </cell>
          <cell r="I257">
            <v>600000</v>
          </cell>
          <cell r="J257">
            <v>750000</v>
          </cell>
          <cell r="K257">
            <v>900000</v>
          </cell>
          <cell r="L257">
            <v>1050000</v>
          </cell>
          <cell r="M257">
            <v>1200000</v>
          </cell>
          <cell r="N257">
            <v>1350000</v>
          </cell>
          <cell r="O257">
            <v>1500000</v>
          </cell>
          <cell r="P257">
            <v>1650000</v>
          </cell>
          <cell r="Q257">
            <v>1800000</v>
          </cell>
        </row>
        <row r="258">
          <cell r="D258" t="str">
            <v>Bill Marketing / Messaging</v>
          </cell>
          <cell r="E258">
            <v>99999.96</v>
          </cell>
          <cell r="F258">
            <v>8333.33</v>
          </cell>
          <cell r="G258">
            <v>16666.66</v>
          </cell>
          <cell r="H258">
            <v>24999.989999999998</v>
          </cell>
          <cell r="I258">
            <v>33333.32</v>
          </cell>
          <cell r="J258">
            <v>41666.65</v>
          </cell>
          <cell r="K258">
            <v>49999.98</v>
          </cell>
          <cell r="L258">
            <v>58333.310000000005</v>
          </cell>
          <cell r="M258">
            <v>66666.64</v>
          </cell>
          <cell r="N258">
            <v>74999.97</v>
          </cell>
          <cell r="O258">
            <v>83333.3</v>
          </cell>
          <cell r="P258">
            <v>91666.63</v>
          </cell>
          <cell r="Q258">
            <v>99999.96</v>
          </cell>
        </row>
        <row r="259">
          <cell r="B259">
            <v>16</v>
          </cell>
          <cell r="D259" t="str">
            <v>Promotional</v>
          </cell>
          <cell r="E259">
            <v>4686000.04</v>
          </cell>
          <cell r="F259">
            <v>393416.67</v>
          </cell>
          <cell r="G259">
            <v>781833.34</v>
          </cell>
          <cell r="H259">
            <v>1175250.01</v>
          </cell>
          <cell r="I259">
            <v>1563666.68</v>
          </cell>
          <cell r="J259">
            <v>1952083.3499999999</v>
          </cell>
          <cell r="K259">
            <v>2340500.02</v>
          </cell>
          <cell r="L259">
            <v>2728916.69</v>
          </cell>
          <cell r="M259">
            <v>3117333.36</v>
          </cell>
          <cell r="N259">
            <v>3510750.03</v>
          </cell>
          <cell r="O259">
            <v>3904166.6999999997</v>
          </cell>
          <cell r="P259">
            <v>4292583.37</v>
          </cell>
          <cell r="Q259">
            <v>4686000.04</v>
          </cell>
        </row>
        <row r="261">
          <cell r="D261" t="str">
            <v>Business Overheads</v>
          </cell>
        </row>
        <row r="262">
          <cell r="D262" t="str">
            <v>Office Expenses STATIONERY</v>
          </cell>
          <cell r="E262">
            <v>48000</v>
          </cell>
          <cell r="F262">
            <v>4000</v>
          </cell>
          <cell r="G262">
            <v>8000</v>
          </cell>
          <cell r="H262">
            <v>12000</v>
          </cell>
          <cell r="I262">
            <v>16000</v>
          </cell>
          <cell r="J262">
            <v>20000</v>
          </cell>
          <cell r="K262">
            <v>24000</v>
          </cell>
          <cell r="L262">
            <v>28000</v>
          </cell>
          <cell r="M262">
            <v>32000</v>
          </cell>
          <cell r="N262">
            <v>36000</v>
          </cell>
          <cell r="O262">
            <v>40000</v>
          </cell>
          <cell r="P262">
            <v>44000</v>
          </cell>
          <cell r="Q262">
            <v>48000</v>
          </cell>
        </row>
        <row r="263">
          <cell r="D263" t="str">
            <v>Office Expenses - PRINTING</v>
          </cell>
          <cell r="E263">
            <v>24000</v>
          </cell>
          <cell r="F263">
            <v>2000</v>
          </cell>
          <cell r="G263">
            <v>4000</v>
          </cell>
          <cell r="H263">
            <v>6000</v>
          </cell>
          <cell r="I263">
            <v>8000</v>
          </cell>
          <cell r="J263">
            <v>10000</v>
          </cell>
          <cell r="K263">
            <v>12000</v>
          </cell>
          <cell r="L263">
            <v>14000</v>
          </cell>
          <cell r="M263">
            <v>16000</v>
          </cell>
          <cell r="N263">
            <v>18000</v>
          </cell>
          <cell r="O263">
            <v>20000</v>
          </cell>
          <cell r="P263">
            <v>22000</v>
          </cell>
          <cell r="Q263">
            <v>24000</v>
          </cell>
        </row>
        <row r="264">
          <cell r="D264" t="str">
            <v>Office Expenses - PHOTOCOPYING</v>
          </cell>
          <cell r="E264">
            <v>36000</v>
          </cell>
          <cell r="F264">
            <v>3000</v>
          </cell>
          <cell r="G264">
            <v>6000</v>
          </cell>
          <cell r="H264">
            <v>9000</v>
          </cell>
          <cell r="I264">
            <v>12000</v>
          </cell>
          <cell r="J264">
            <v>15000</v>
          </cell>
          <cell r="K264">
            <v>18000</v>
          </cell>
          <cell r="L264">
            <v>21000</v>
          </cell>
          <cell r="M264">
            <v>24000</v>
          </cell>
          <cell r="N264">
            <v>27000</v>
          </cell>
          <cell r="O264">
            <v>30000</v>
          </cell>
          <cell r="P264">
            <v>33000</v>
          </cell>
          <cell r="Q264">
            <v>36000</v>
          </cell>
        </row>
        <row r="265">
          <cell r="D265" t="str">
            <v>Office Expenses - CONSUMABLES</v>
          </cell>
          <cell r="E265">
            <v>6000</v>
          </cell>
          <cell r="F265">
            <v>500</v>
          </cell>
          <cell r="G265">
            <v>1000</v>
          </cell>
          <cell r="H265">
            <v>1500</v>
          </cell>
          <cell r="I265">
            <v>2000</v>
          </cell>
          <cell r="J265">
            <v>2500</v>
          </cell>
          <cell r="K265">
            <v>3000</v>
          </cell>
          <cell r="L265">
            <v>3500</v>
          </cell>
          <cell r="M265">
            <v>4000</v>
          </cell>
          <cell r="N265">
            <v>4500</v>
          </cell>
          <cell r="O265">
            <v>5000</v>
          </cell>
          <cell r="P265">
            <v>5500</v>
          </cell>
          <cell r="Q265">
            <v>6000</v>
          </cell>
        </row>
        <row r="266">
          <cell r="D266" t="str">
            <v>Postage &amp; Couriers</v>
          </cell>
          <cell r="E266">
            <v>1008976.56</v>
          </cell>
          <cell r="F266">
            <v>84081.38</v>
          </cell>
          <cell r="G266">
            <v>168162.76</v>
          </cell>
          <cell r="H266">
            <v>252244.14</v>
          </cell>
          <cell r="I266">
            <v>336325.52</v>
          </cell>
          <cell r="J266">
            <v>420406.9</v>
          </cell>
          <cell r="K266">
            <v>504488.28</v>
          </cell>
          <cell r="L266">
            <v>588569.66</v>
          </cell>
          <cell r="M266">
            <v>672651.04</v>
          </cell>
          <cell r="N266">
            <v>756732.42</v>
          </cell>
          <cell r="O266">
            <v>840813.8</v>
          </cell>
          <cell r="P266">
            <v>924895.18</v>
          </cell>
          <cell r="Q266">
            <v>1008976.56</v>
          </cell>
        </row>
        <row r="267">
          <cell r="D267" t="str">
            <v>Staff Business Expenses</v>
          </cell>
          <cell r="E267">
            <v>64880.04</v>
          </cell>
          <cell r="F267">
            <v>5406.67</v>
          </cell>
          <cell r="G267">
            <v>10813.34</v>
          </cell>
          <cell r="H267">
            <v>16220.01</v>
          </cell>
          <cell r="I267">
            <v>21626.68</v>
          </cell>
          <cell r="J267">
            <v>27033.35</v>
          </cell>
          <cell r="K267">
            <v>32440.019999999997</v>
          </cell>
          <cell r="L267">
            <v>37846.689999999995</v>
          </cell>
          <cell r="M267">
            <v>43253.35999999999</v>
          </cell>
          <cell r="N267">
            <v>48660.02999999999</v>
          </cell>
          <cell r="O267">
            <v>54066.69999999999</v>
          </cell>
          <cell r="P267">
            <v>59473.36999999999</v>
          </cell>
          <cell r="Q267">
            <v>64880.039999999986</v>
          </cell>
        </row>
        <row r="268">
          <cell r="D268" t="str">
            <v>Bus Exp-Entertainment Supplies</v>
          </cell>
          <cell r="E268">
            <v>14400</v>
          </cell>
          <cell r="F268">
            <v>1200</v>
          </cell>
          <cell r="G268">
            <v>2400</v>
          </cell>
          <cell r="H268">
            <v>3600</v>
          </cell>
          <cell r="I268">
            <v>4800</v>
          </cell>
          <cell r="J268">
            <v>6000</v>
          </cell>
          <cell r="K268">
            <v>7200</v>
          </cell>
          <cell r="L268">
            <v>8400</v>
          </cell>
          <cell r="M268">
            <v>9600</v>
          </cell>
          <cell r="N268">
            <v>10800</v>
          </cell>
          <cell r="O268">
            <v>12000</v>
          </cell>
          <cell r="P268">
            <v>13200</v>
          </cell>
          <cell r="Q268">
            <v>14400</v>
          </cell>
        </row>
        <row r="269">
          <cell r="D269" t="str">
            <v>Facility Hire</v>
          </cell>
          <cell r="E269">
            <v>5199.96</v>
          </cell>
          <cell r="F269">
            <v>433.33</v>
          </cell>
          <cell r="G269">
            <v>866.66</v>
          </cell>
          <cell r="H269">
            <v>1299.99</v>
          </cell>
          <cell r="I269">
            <v>1733.32</v>
          </cell>
          <cell r="J269">
            <v>2166.65</v>
          </cell>
          <cell r="K269">
            <v>2599.98</v>
          </cell>
          <cell r="L269">
            <v>3033.31</v>
          </cell>
          <cell r="M269">
            <v>3466.64</v>
          </cell>
          <cell r="N269">
            <v>3899.97</v>
          </cell>
          <cell r="O269">
            <v>4333.3</v>
          </cell>
          <cell r="P269">
            <v>4766.63</v>
          </cell>
          <cell r="Q269">
            <v>5199.96</v>
          </cell>
        </row>
        <row r="270">
          <cell r="D270" t="str">
            <v>Overseas Travel &amp; Accommodatio</v>
          </cell>
          <cell r="E270">
            <v>12000</v>
          </cell>
          <cell r="F270">
            <v>1000</v>
          </cell>
          <cell r="G270">
            <v>2000</v>
          </cell>
          <cell r="H270">
            <v>3000</v>
          </cell>
          <cell r="I270">
            <v>4000</v>
          </cell>
          <cell r="J270">
            <v>5000</v>
          </cell>
          <cell r="K270">
            <v>6000</v>
          </cell>
          <cell r="L270">
            <v>7000</v>
          </cell>
          <cell r="M270">
            <v>8000</v>
          </cell>
          <cell r="N270">
            <v>9000</v>
          </cell>
          <cell r="O270">
            <v>10000</v>
          </cell>
          <cell r="P270">
            <v>11000</v>
          </cell>
          <cell r="Q270">
            <v>12000</v>
          </cell>
        </row>
        <row r="271">
          <cell r="D271" t="str">
            <v>Airfares</v>
          </cell>
          <cell r="E271">
            <v>20400</v>
          </cell>
          <cell r="F271">
            <v>1700</v>
          </cell>
          <cell r="G271">
            <v>3400</v>
          </cell>
          <cell r="H271">
            <v>5100</v>
          </cell>
          <cell r="I271">
            <v>6800</v>
          </cell>
          <cell r="J271">
            <v>8500</v>
          </cell>
          <cell r="K271">
            <v>10200</v>
          </cell>
          <cell r="L271">
            <v>11900</v>
          </cell>
          <cell r="M271">
            <v>13600</v>
          </cell>
          <cell r="N271">
            <v>15300</v>
          </cell>
          <cell r="O271">
            <v>17000</v>
          </cell>
          <cell r="P271">
            <v>18700</v>
          </cell>
          <cell r="Q271">
            <v>20400</v>
          </cell>
        </row>
        <row r="272">
          <cell r="D272" t="str">
            <v>Travel/Accom</v>
          </cell>
          <cell r="E272">
            <v>134278.2</v>
          </cell>
          <cell r="F272">
            <v>11189.85</v>
          </cell>
          <cell r="G272">
            <v>22379.7</v>
          </cell>
          <cell r="H272">
            <v>33569.55</v>
          </cell>
          <cell r="I272">
            <v>44759.4</v>
          </cell>
          <cell r="J272">
            <v>55949.25</v>
          </cell>
          <cell r="K272">
            <v>67139.1</v>
          </cell>
          <cell r="L272">
            <v>78328.95000000001</v>
          </cell>
          <cell r="M272">
            <v>89518.80000000002</v>
          </cell>
          <cell r="N272">
            <v>100708.65000000002</v>
          </cell>
          <cell r="O272">
            <v>111898.50000000003</v>
          </cell>
          <cell r="P272">
            <v>123088.35000000003</v>
          </cell>
          <cell r="Q272">
            <v>134278.20000000004</v>
          </cell>
        </row>
        <row r="273">
          <cell r="D273" t="str">
            <v>Membership Fees -  Company</v>
          </cell>
          <cell r="E273">
            <v>23206.44</v>
          </cell>
          <cell r="F273">
            <v>1933.87</v>
          </cell>
          <cell r="G273">
            <v>3867.74</v>
          </cell>
          <cell r="H273">
            <v>5801.61</v>
          </cell>
          <cell r="I273">
            <v>7735.48</v>
          </cell>
          <cell r="J273">
            <v>9669.349999999999</v>
          </cell>
          <cell r="K273">
            <v>11603.219999999998</v>
          </cell>
          <cell r="L273">
            <v>13537.089999999997</v>
          </cell>
          <cell r="M273">
            <v>15470.959999999995</v>
          </cell>
          <cell r="N273">
            <v>17404.829999999994</v>
          </cell>
          <cell r="O273">
            <v>19338.699999999993</v>
          </cell>
          <cell r="P273">
            <v>21272.569999999992</v>
          </cell>
          <cell r="Q273">
            <v>23206.43999999999</v>
          </cell>
        </row>
        <row r="274">
          <cell r="B274">
            <v>17</v>
          </cell>
          <cell r="D274" t="str">
            <v>Business Overheads</v>
          </cell>
          <cell r="E274">
            <v>1397341.2</v>
          </cell>
          <cell r="F274">
            <v>116445.1</v>
          </cell>
          <cell r="G274">
            <v>232890.2</v>
          </cell>
          <cell r="H274">
            <v>349335.30000000005</v>
          </cell>
          <cell r="I274">
            <v>465780.4</v>
          </cell>
          <cell r="J274">
            <v>582225.5</v>
          </cell>
          <cell r="K274">
            <v>698670.6</v>
          </cell>
          <cell r="L274">
            <v>815115.7</v>
          </cell>
          <cell r="M274">
            <v>931560.7999999999</v>
          </cell>
          <cell r="N274">
            <v>1048005.8999999999</v>
          </cell>
          <cell r="O274">
            <v>1164451</v>
          </cell>
          <cell r="P274">
            <v>1280896.1</v>
          </cell>
          <cell r="Q274">
            <v>1397341.2000000002</v>
          </cell>
        </row>
        <row r="276">
          <cell r="D276" t="str">
            <v>Insurance, Regulatory &amp; Statutory Charges</v>
          </cell>
        </row>
        <row r="277">
          <cell r="D277" t="str">
            <v>NZEM Costs (Service Provider)</v>
          </cell>
          <cell r="E277">
            <v>2034487.49</v>
          </cell>
          <cell r="F277">
            <v>210278.85</v>
          </cell>
          <cell r="G277">
            <v>416134.33</v>
          </cell>
          <cell r="H277">
            <v>597073.04</v>
          </cell>
          <cell r="I277">
            <v>762367.97</v>
          </cell>
          <cell r="J277">
            <v>918371.14</v>
          </cell>
          <cell r="K277">
            <v>1068601</v>
          </cell>
          <cell r="L277">
            <v>1214605.08</v>
          </cell>
          <cell r="M277">
            <v>1362209</v>
          </cell>
          <cell r="N277">
            <v>1515744.58</v>
          </cell>
          <cell r="O277">
            <v>1666916.82</v>
          </cell>
          <cell r="P277">
            <v>1846875.54</v>
          </cell>
          <cell r="Q277">
            <v>2034487.49</v>
          </cell>
        </row>
        <row r="278">
          <cell r="D278" t="str">
            <v>Compensation</v>
          </cell>
          <cell r="E278">
            <v>480000</v>
          </cell>
          <cell r="F278">
            <v>40000</v>
          </cell>
          <cell r="G278">
            <v>80000</v>
          </cell>
          <cell r="H278">
            <v>120000</v>
          </cell>
          <cell r="I278">
            <v>160000</v>
          </cell>
          <cell r="J278">
            <v>200000</v>
          </cell>
          <cell r="K278">
            <v>240000</v>
          </cell>
          <cell r="L278">
            <v>280000</v>
          </cell>
          <cell r="M278">
            <v>320000</v>
          </cell>
          <cell r="N278">
            <v>360000</v>
          </cell>
          <cell r="O278">
            <v>400000</v>
          </cell>
          <cell r="P278">
            <v>440000</v>
          </cell>
          <cell r="Q278">
            <v>480000</v>
          </cell>
        </row>
        <row r="279">
          <cell r="B279">
            <v>18</v>
          </cell>
          <cell r="D279" t="str">
            <v>Insurance, Reg &amp; Stat Charges</v>
          </cell>
          <cell r="E279">
            <v>2514487.49</v>
          </cell>
          <cell r="F279">
            <v>250278.85</v>
          </cell>
          <cell r="G279">
            <v>496134.33</v>
          </cell>
          <cell r="H279">
            <v>717073.04</v>
          </cell>
          <cell r="I279">
            <v>922367.97</v>
          </cell>
          <cell r="J279">
            <v>1118371.14</v>
          </cell>
          <cell r="K279">
            <v>1308601</v>
          </cell>
          <cell r="L279">
            <v>1494605.08</v>
          </cell>
          <cell r="M279">
            <v>1682209</v>
          </cell>
          <cell r="N279">
            <v>1875744.58</v>
          </cell>
          <cell r="O279">
            <v>2066916.82</v>
          </cell>
          <cell r="P279">
            <v>2286875.54</v>
          </cell>
          <cell r="Q279">
            <v>2514487.49</v>
          </cell>
        </row>
        <row r="281">
          <cell r="C281" t="str">
            <v>TOTAL ALL EXPENSES</v>
          </cell>
          <cell r="E281">
            <v>37488046.27</v>
          </cell>
          <cell r="F281">
            <v>3316415.7099999995</v>
          </cell>
          <cell r="G281">
            <v>6517424.41</v>
          </cell>
          <cell r="H281">
            <v>9727089.34</v>
          </cell>
          <cell r="I281">
            <v>12832880.19</v>
          </cell>
          <cell r="J281">
            <v>15925696.639999999</v>
          </cell>
          <cell r="K281">
            <v>18975666.57</v>
          </cell>
          <cell r="L281">
            <v>22023659.72</v>
          </cell>
          <cell r="M281">
            <v>25092499.919999998</v>
          </cell>
          <cell r="N281">
            <v>28148607.83</v>
          </cell>
          <cell r="O281">
            <v>31243459.599999998</v>
          </cell>
          <cell r="P281">
            <v>34369259.82</v>
          </cell>
          <cell r="Q281">
            <v>37488046.27</v>
          </cell>
        </row>
        <row r="283">
          <cell r="C283" t="str">
            <v>EBITDA</v>
          </cell>
          <cell r="E283">
            <v>9690352.929999985</v>
          </cell>
          <cell r="F283">
            <v>-1149299.5799999982</v>
          </cell>
          <cell r="G283">
            <v>-1075435.899999997</v>
          </cell>
          <cell r="H283">
            <v>-962951.6500000013</v>
          </cell>
          <cell r="I283">
            <v>610235.0999999987</v>
          </cell>
          <cell r="J283">
            <v>3917396.970000001</v>
          </cell>
          <cell r="K283">
            <v>8005683.039999998</v>
          </cell>
          <cell r="L283">
            <v>11209648.019999998</v>
          </cell>
          <cell r="M283">
            <v>13264709.239999996</v>
          </cell>
          <cell r="N283">
            <v>14382602.449999997</v>
          </cell>
          <cell r="O283">
            <v>14408913.389999995</v>
          </cell>
          <cell r="P283">
            <v>12926719.999999994</v>
          </cell>
          <cell r="Q283">
            <v>9690352.92999999</v>
          </cell>
        </row>
        <row r="285">
          <cell r="D285" t="str">
            <v>Finance</v>
          </cell>
        </row>
        <row r="286">
          <cell r="B286">
            <v>19</v>
          </cell>
          <cell r="D286" t="str">
            <v>Finance Costs</v>
          </cell>
          <cell r="E286">
            <v>0</v>
          </cell>
          <cell r="F286">
            <v>0</v>
          </cell>
          <cell r="G286">
            <v>0</v>
          </cell>
          <cell r="H286">
            <v>0</v>
          </cell>
          <cell r="I286">
            <v>0</v>
          </cell>
          <cell r="J286">
            <v>0</v>
          </cell>
          <cell r="K286">
            <v>0</v>
          </cell>
          <cell r="L286">
            <v>0</v>
          </cell>
          <cell r="M286">
            <v>0</v>
          </cell>
          <cell r="N286">
            <v>0</v>
          </cell>
          <cell r="O286">
            <v>0</v>
          </cell>
          <cell r="P286">
            <v>0</v>
          </cell>
          <cell r="Q286">
            <v>0</v>
          </cell>
        </row>
        <row r="288">
          <cell r="D288" t="str">
            <v>Depreciation / AM Costs</v>
          </cell>
        </row>
      </sheetData>
      <sheetData sheetId="22" refreshError="1"/>
      <sheetData sheetId="23" refreshError="1"/>
      <sheetData sheetId="24" refreshError="1">
        <row r="119">
          <cell r="B119">
            <v>51</v>
          </cell>
          <cell r="C119" t="str">
            <v>Cash &amp; Deposits Held</v>
          </cell>
          <cell r="D119">
            <v>824220.0997089222</v>
          </cell>
          <cell r="E119">
            <v>1634245.1287878621</v>
          </cell>
          <cell r="F119">
            <v>1685596.543131033</v>
          </cell>
          <cell r="G119">
            <v>1064949.8833827358</v>
          </cell>
          <cell r="H119">
            <v>1496111.0965920147</v>
          </cell>
          <cell r="I119">
            <v>1358138.5714356657</v>
          </cell>
          <cell r="J119">
            <v>1358198.007368585</v>
          </cell>
          <cell r="K119">
            <v>1509029.3200722174</v>
          </cell>
          <cell r="L119">
            <v>1994952.7675055848</v>
          </cell>
          <cell r="M119">
            <v>1622920.7569719763</v>
          </cell>
          <cell r="N119">
            <v>1245506.1961912275</v>
          </cell>
          <cell r="O119">
            <v>1318037.6181368069</v>
          </cell>
        </row>
        <row r="120">
          <cell r="B120">
            <v>52</v>
          </cell>
          <cell r="C120" t="str">
            <v>Inventories</v>
          </cell>
          <cell r="D120">
            <v>2800000</v>
          </cell>
          <cell r="E120">
            <v>2800000</v>
          </cell>
          <cell r="F120">
            <v>2800000</v>
          </cell>
          <cell r="G120">
            <v>2800000</v>
          </cell>
          <cell r="H120">
            <v>2800000</v>
          </cell>
          <cell r="I120">
            <v>2800000</v>
          </cell>
          <cell r="J120">
            <v>2800000</v>
          </cell>
          <cell r="K120">
            <v>2800000</v>
          </cell>
          <cell r="L120">
            <v>2800000</v>
          </cell>
          <cell r="M120">
            <v>2800000</v>
          </cell>
          <cell r="N120">
            <v>2800000</v>
          </cell>
          <cell r="O120">
            <v>2800000</v>
          </cell>
        </row>
        <row r="121">
          <cell r="B121">
            <v>53</v>
          </cell>
          <cell r="C121" t="str">
            <v>Accounts Receivable</v>
          </cell>
          <cell r="D121">
            <v>117987488.75244315</v>
          </cell>
          <cell r="E121">
            <v>127853279.02923474</v>
          </cell>
          <cell r="F121">
            <v>130826293.80141506</v>
          </cell>
          <cell r="G121">
            <v>119526504.79234055</v>
          </cell>
          <cell r="H121">
            <v>116527530.29935938</v>
          </cell>
          <cell r="I121">
            <v>114195530.68048078</v>
          </cell>
          <cell r="J121">
            <v>100562741.90273497</v>
          </cell>
          <cell r="K121">
            <v>103131023.11198871</v>
          </cell>
          <cell r="L121">
            <v>113079607.1810815</v>
          </cell>
          <cell r="M121">
            <v>102207365.15894312</v>
          </cell>
          <cell r="N121">
            <v>108511156.46473546</v>
          </cell>
          <cell r="O121">
            <v>122491854.64268833</v>
          </cell>
        </row>
        <row r="122">
          <cell r="B122">
            <v>54</v>
          </cell>
          <cell r="C122" t="str">
            <v>Current Assets</v>
          </cell>
        </row>
        <row r="123">
          <cell r="B123">
            <v>55</v>
          </cell>
        </row>
        <row r="124">
          <cell r="B124">
            <v>56</v>
          </cell>
          <cell r="C124" t="str">
            <v>Goodwill</v>
          </cell>
          <cell r="D124">
            <v>48700000</v>
          </cell>
          <cell r="E124">
            <v>48700000</v>
          </cell>
          <cell r="F124">
            <v>48700000</v>
          </cell>
          <cell r="G124">
            <v>48700000</v>
          </cell>
          <cell r="H124">
            <v>48700000</v>
          </cell>
          <cell r="I124">
            <v>48700000</v>
          </cell>
          <cell r="J124">
            <v>48700000</v>
          </cell>
          <cell r="K124">
            <v>48700000</v>
          </cell>
          <cell r="L124">
            <v>48700000</v>
          </cell>
          <cell r="M124">
            <v>48700000</v>
          </cell>
          <cell r="N124">
            <v>48700000</v>
          </cell>
          <cell r="O124">
            <v>48700000</v>
          </cell>
        </row>
        <row r="125">
          <cell r="B125">
            <v>57</v>
          </cell>
          <cell r="C125" t="str">
            <v>Investments</v>
          </cell>
          <cell r="D125">
            <v>10554250</v>
          </cell>
          <cell r="E125">
            <v>10554250</v>
          </cell>
          <cell r="F125">
            <v>10554250</v>
          </cell>
          <cell r="G125">
            <v>13554250</v>
          </cell>
          <cell r="H125">
            <v>13554250</v>
          </cell>
          <cell r="I125">
            <v>13554250</v>
          </cell>
          <cell r="J125">
            <v>13554250</v>
          </cell>
          <cell r="K125">
            <v>13554250</v>
          </cell>
          <cell r="L125">
            <v>13554250</v>
          </cell>
          <cell r="M125">
            <v>13554250</v>
          </cell>
          <cell r="N125">
            <v>13554250</v>
          </cell>
          <cell r="O125">
            <v>13554250</v>
          </cell>
        </row>
        <row r="126">
          <cell r="B126">
            <v>58</v>
          </cell>
          <cell r="C126" t="str">
            <v>Customer Acquisition Costs</v>
          </cell>
          <cell r="D126">
            <v>2566756</v>
          </cell>
          <cell r="E126">
            <v>1933512</v>
          </cell>
          <cell r="F126">
            <v>1300268</v>
          </cell>
          <cell r="G126">
            <v>667024</v>
          </cell>
          <cell r="H126">
            <v>33780</v>
          </cell>
          <cell r="I126">
            <v>-599464</v>
          </cell>
          <cell r="J126">
            <v>-1232708</v>
          </cell>
          <cell r="K126">
            <v>-1865952</v>
          </cell>
          <cell r="L126">
            <v>-2499196</v>
          </cell>
          <cell r="M126">
            <v>-3132440</v>
          </cell>
          <cell r="N126">
            <v>-3765684</v>
          </cell>
          <cell r="O126">
            <v>-4398928</v>
          </cell>
        </row>
        <row r="127">
          <cell r="B127">
            <v>59</v>
          </cell>
          <cell r="C127" t="str">
            <v>Fixed Assets</v>
          </cell>
          <cell r="D127">
            <v>2331346522.2662992</v>
          </cell>
          <cell r="E127">
            <v>2326257353.014571</v>
          </cell>
          <cell r="F127">
            <v>2321173317.2724323</v>
          </cell>
          <cell r="G127">
            <v>2316113045.0656357</v>
          </cell>
          <cell r="H127">
            <v>2310963877.209524</v>
          </cell>
          <cell r="I127">
            <v>2306173365.7840977</v>
          </cell>
          <cell r="J127">
            <v>2301017814.2326436</v>
          </cell>
          <cell r="K127">
            <v>2296917841.7976446</v>
          </cell>
          <cell r="L127">
            <v>2291791567.2491755</v>
          </cell>
          <cell r="M127">
            <v>2289772822.973866</v>
          </cell>
          <cell r="N127">
            <v>2284579419.512255</v>
          </cell>
          <cell r="O127">
            <v>2324071664.343902</v>
          </cell>
        </row>
        <row r="128">
          <cell r="B128">
            <v>60</v>
          </cell>
          <cell r="C128" t="str">
            <v>Work in Progress</v>
          </cell>
          <cell r="D128">
            <v>49450016.86380159</v>
          </cell>
          <cell r="E128">
            <v>52976677.44658713</v>
          </cell>
          <cell r="F128">
            <v>58811414.923111424</v>
          </cell>
          <cell r="G128">
            <v>63748899.68129306</v>
          </cell>
          <cell r="H128">
            <v>67524951.46141903</v>
          </cell>
          <cell r="I128">
            <v>70461175.41020857</v>
          </cell>
          <cell r="J128">
            <v>73865784.3792052</v>
          </cell>
          <cell r="K128">
            <v>76162054.59325655</v>
          </cell>
          <cell r="L128">
            <v>81621388.65301389</v>
          </cell>
          <cell r="M128">
            <v>81539623.6372645</v>
          </cell>
          <cell r="N128">
            <v>84828665.51132077</v>
          </cell>
          <cell r="O128">
            <v>42677071.853161335</v>
          </cell>
        </row>
        <row r="129">
          <cell r="B129">
            <v>61</v>
          </cell>
          <cell r="C129" t="str">
            <v>Accounts Payable &amp; Accruals </v>
          </cell>
          <cell r="D129">
            <v>99135342.29634207</v>
          </cell>
          <cell r="E129">
            <v>80668410.85374868</v>
          </cell>
          <cell r="F129">
            <v>73939180.57969366</v>
          </cell>
          <cell r="G129">
            <v>68288642.4138828</v>
          </cell>
          <cell r="H129">
            <v>61494257.11724233</v>
          </cell>
          <cell r="I129">
            <v>58423457.631935924</v>
          </cell>
          <cell r="J129">
            <v>61440063.56700383</v>
          </cell>
          <cell r="K129">
            <v>61740719.49023001</v>
          </cell>
          <cell r="L129">
            <v>66596573.97598852</v>
          </cell>
          <cell r="M129">
            <v>64317039.49570912</v>
          </cell>
          <cell r="N129">
            <v>74476121.56358318</v>
          </cell>
          <cell r="O129">
            <v>79366527.60609137</v>
          </cell>
        </row>
        <row r="130">
          <cell r="B130">
            <v>62</v>
          </cell>
          <cell r="D130">
            <v>0</v>
          </cell>
          <cell r="E130">
            <v>0</v>
          </cell>
          <cell r="F130">
            <v>0</v>
          </cell>
          <cell r="G130">
            <v>0</v>
          </cell>
          <cell r="H130">
            <v>0</v>
          </cell>
          <cell r="I130">
            <v>0</v>
          </cell>
          <cell r="J130">
            <v>0</v>
          </cell>
          <cell r="K130">
            <v>0</v>
          </cell>
          <cell r="L130">
            <v>0</v>
          </cell>
          <cell r="M130">
            <v>0</v>
          </cell>
          <cell r="N130">
            <v>0</v>
          </cell>
          <cell r="O130">
            <v>0</v>
          </cell>
        </row>
        <row r="131">
          <cell r="B131">
            <v>63</v>
          </cell>
          <cell r="C131" t="str">
            <v>Comalco Income in Advance</v>
          </cell>
          <cell r="D131">
            <v>388340.93</v>
          </cell>
          <cell r="E131">
            <v>166474.38</v>
          </cell>
          <cell r="F131">
            <v>0</v>
          </cell>
          <cell r="G131">
            <v>0</v>
          </cell>
          <cell r="H131">
            <v>0</v>
          </cell>
          <cell r="I131">
            <v>0</v>
          </cell>
          <cell r="J131">
            <v>0</v>
          </cell>
          <cell r="K131">
            <v>0</v>
          </cell>
          <cell r="L131">
            <v>0</v>
          </cell>
          <cell r="M131">
            <v>0</v>
          </cell>
          <cell r="N131">
            <v>0</v>
          </cell>
          <cell r="O131">
            <v>0</v>
          </cell>
        </row>
        <row r="132">
          <cell r="B132">
            <v>64</v>
          </cell>
          <cell r="C132" t="str">
            <v>Current Accounts Subsidiaries</v>
          </cell>
          <cell r="D132">
            <v>0</v>
          </cell>
          <cell r="E132">
            <v>0</v>
          </cell>
          <cell r="F132">
            <v>0</v>
          </cell>
          <cell r="G132">
            <v>0</v>
          </cell>
          <cell r="H132">
            <v>0</v>
          </cell>
          <cell r="I132">
            <v>0</v>
          </cell>
          <cell r="J132">
            <v>0</v>
          </cell>
          <cell r="K132">
            <v>0</v>
          </cell>
          <cell r="L132">
            <v>0</v>
          </cell>
          <cell r="M132">
            <v>0</v>
          </cell>
          <cell r="N132">
            <v>0</v>
          </cell>
          <cell r="O132">
            <v>0</v>
          </cell>
        </row>
        <row r="133">
          <cell r="B133">
            <v>65</v>
          </cell>
          <cell r="C133" t="str">
            <v>Current Portion of Term Debt</v>
          </cell>
          <cell r="D133">
            <v>200000000</v>
          </cell>
          <cell r="E133">
            <v>200000000</v>
          </cell>
          <cell r="F133">
            <v>200000000</v>
          </cell>
          <cell r="G133">
            <v>200000000</v>
          </cell>
          <cell r="H133">
            <v>200000000</v>
          </cell>
          <cell r="I133">
            <v>200000000</v>
          </cell>
          <cell r="J133">
            <v>200000000</v>
          </cell>
          <cell r="K133">
            <v>100000000</v>
          </cell>
          <cell r="L133">
            <v>100000000</v>
          </cell>
          <cell r="M133">
            <v>150000000</v>
          </cell>
          <cell r="N133">
            <v>150000000</v>
          </cell>
          <cell r="O133">
            <v>150000000</v>
          </cell>
        </row>
        <row r="134">
          <cell r="B134">
            <v>66</v>
          </cell>
          <cell r="C134" t="str">
            <v>Provision for Dividends</v>
          </cell>
          <cell r="D134">
            <v>35884000</v>
          </cell>
          <cell r="E134">
            <v>35884000</v>
          </cell>
          <cell r="F134">
            <v>35884000</v>
          </cell>
          <cell r="G134">
            <v>0</v>
          </cell>
          <cell r="H134">
            <v>0</v>
          </cell>
          <cell r="I134">
            <v>46797120</v>
          </cell>
          <cell r="J134">
            <v>46797120</v>
          </cell>
          <cell r="K134">
            <v>46797120</v>
          </cell>
          <cell r="L134">
            <v>0</v>
          </cell>
          <cell r="M134">
            <v>0</v>
          </cell>
          <cell r="N134">
            <v>0</v>
          </cell>
          <cell r="O134">
            <v>45599344</v>
          </cell>
        </row>
        <row r="135">
          <cell r="B135">
            <v>67</v>
          </cell>
          <cell r="C135" t="str">
            <v>Provision for Taxation</v>
          </cell>
          <cell r="D135">
            <v>1427206.6378506273</v>
          </cell>
          <cell r="E135">
            <v>8295173.775592701</v>
          </cell>
          <cell r="F135">
            <v>14129801.335330758</v>
          </cell>
          <cell r="G135">
            <v>2442207.8166223094</v>
          </cell>
          <cell r="H135">
            <v>9327120.88711369</v>
          </cell>
          <cell r="I135">
            <v>15795931.652443012</v>
          </cell>
          <cell r="J135">
            <v>23257112.568861388</v>
          </cell>
          <cell r="K135">
            <v>3184955.5023927726</v>
          </cell>
          <cell r="L135">
            <v>11012142.85127118</v>
          </cell>
          <cell r="M135">
            <v>16273883.342932248</v>
          </cell>
          <cell r="N135">
            <v>20851923.872494664</v>
          </cell>
          <cell r="O135">
            <v>704520.9491129331</v>
          </cell>
        </row>
        <row r="136">
          <cell r="B136">
            <v>68</v>
          </cell>
          <cell r="C136" t="str">
            <v>ECNZ Term Debt</v>
          </cell>
          <cell r="D136">
            <v>76541333</v>
          </cell>
          <cell r="E136">
            <v>76512416</v>
          </cell>
          <cell r="F136">
            <v>76483499</v>
          </cell>
          <cell r="G136">
            <v>76454582</v>
          </cell>
          <cell r="H136">
            <v>76425665</v>
          </cell>
          <cell r="I136">
            <v>76396748</v>
          </cell>
          <cell r="J136">
            <v>76367831</v>
          </cell>
          <cell r="K136">
            <v>76338914</v>
          </cell>
          <cell r="L136">
            <v>76309997</v>
          </cell>
          <cell r="M136">
            <v>26281080</v>
          </cell>
          <cell r="N136">
            <v>26252163</v>
          </cell>
          <cell r="O136">
            <v>26222246</v>
          </cell>
        </row>
        <row r="137">
          <cell r="B137">
            <v>69</v>
          </cell>
          <cell r="C137" t="str">
            <v>Term Debt</v>
          </cell>
          <cell r="D137">
            <v>406440250</v>
          </cell>
          <cell r="E137">
            <v>413440250</v>
          </cell>
          <cell r="F137">
            <v>406440250</v>
          </cell>
          <cell r="G137">
            <v>431440250</v>
          </cell>
          <cell r="H137">
            <v>413440250</v>
          </cell>
          <cell r="I137">
            <v>546440250</v>
          </cell>
          <cell r="J137">
            <v>505440250</v>
          </cell>
          <cell r="K137">
            <v>605440250</v>
          </cell>
          <cell r="L137">
            <v>634440250</v>
          </cell>
          <cell r="M137">
            <v>607440250</v>
          </cell>
          <cell r="N137">
            <v>587440250</v>
          </cell>
          <cell r="O137">
            <v>637440250</v>
          </cell>
        </row>
        <row r="138">
          <cell r="B138">
            <v>70</v>
          </cell>
          <cell r="C138" t="str">
            <v>Deferred Tax</v>
          </cell>
          <cell r="D138">
            <v>82747000</v>
          </cell>
          <cell r="E138">
            <v>82747000</v>
          </cell>
          <cell r="F138">
            <v>82747000</v>
          </cell>
          <cell r="G138">
            <v>89516040</v>
          </cell>
          <cell r="H138">
            <v>89516040</v>
          </cell>
          <cell r="I138">
            <v>89516040</v>
          </cell>
          <cell r="J138">
            <v>89516040</v>
          </cell>
          <cell r="K138">
            <v>96285080</v>
          </cell>
          <cell r="L138">
            <v>96285080</v>
          </cell>
          <cell r="M138">
            <v>96285080</v>
          </cell>
          <cell r="N138">
            <v>96285080</v>
          </cell>
          <cell r="O138">
            <v>103054120</v>
          </cell>
        </row>
        <row r="139">
          <cell r="B139">
            <v>71</v>
          </cell>
          <cell r="C139" t="str">
            <v>Share Capital</v>
          </cell>
          <cell r="D139">
            <v>1600000000</v>
          </cell>
          <cell r="E139">
            <v>1600000000</v>
          </cell>
          <cell r="F139">
            <v>1600000000</v>
          </cell>
          <cell r="G139">
            <v>1600000000</v>
          </cell>
          <cell r="H139">
            <v>1600000000</v>
          </cell>
          <cell r="I139">
            <v>1600000000</v>
          </cell>
          <cell r="J139">
            <v>1600000000</v>
          </cell>
          <cell r="K139">
            <v>1600000000</v>
          </cell>
          <cell r="L139">
            <v>1600000000</v>
          </cell>
          <cell r="M139">
            <v>1600000000</v>
          </cell>
          <cell r="N139">
            <v>1600000000</v>
          </cell>
          <cell r="O139">
            <v>1600000000</v>
          </cell>
        </row>
        <row r="140">
          <cell r="B140">
            <v>72</v>
          </cell>
          <cell r="C140" t="str">
            <v>Retained Earnings</v>
          </cell>
          <cell r="D140">
            <v>-15273218.401939677</v>
          </cell>
          <cell r="E140">
            <v>-1943407.910160333</v>
          </cell>
          <cell r="F140">
            <v>9288410.105065413</v>
          </cell>
          <cell r="G140">
            <v>21093951.672147058</v>
          </cell>
          <cell r="H140">
            <v>34458167.542538635</v>
          </cell>
          <cell r="I140">
            <v>-153665550.35815638</v>
          </cell>
          <cell r="J140">
            <v>-139131336.13391298</v>
          </cell>
          <cell r="K140">
            <v>-125817791.68966103</v>
          </cell>
          <cell r="L140">
            <v>-110540473.49648367</v>
          </cell>
          <cell r="M140">
            <v>-100471789.83159605</v>
          </cell>
          <cell r="N140">
            <v>-91791224.27157539</v>
          </cell>
          <cell r="O140">
            <v>-168112057.61731583</v>
          </cell>
        </row>
        <row r="141">
          <cell r="B141">
            <v>73</v>
          </cell>
          <cell r="C141" t="str">
            <v>Valuation Reserve</v>
          </cell>
          <cell r="D141">
            <v>76939000</v>
          </cell>
          <cell r="E141">
            <v>76939000</v>
          </cell>
          <cell r="F141">
            <v>76939000</v>
          </cell>
          <cell r="G141">
            <v>76939000</v>
          </cell>
          <cell r="H141">
            <v>76939000</v>
          </cell>
          <cell r="I141">
            <v>76939000</v>
          </cell>
          <cell r="J141">
            <v>76939000</v>
          </cell>
          <cell r="K141">
            <v>76939000</v>
          </cell>
          <cell r="L141">
            <v>76939000</v>
          </cell>
          <cell r="M141">
            <v>76939000</v>
          </cell>
          <cell r="N141">
            <v>76939000</v>
          </cell>
          <cell r="O141">
            <v>76939000</v>
          </cell>
        </row>
        <row r="142">
          <cell r="B142">
            <v>74</v>
          </cell>
          <cell r="C142" t="str">
            <v>Foreign Exchange Reserve</v>
          </cell>
          <cell r="D142">
            <v>0</v>
          </cell>
          <cell r="E142">
            <v>0</v>
          </cell>
          <cell r="F142">
            <v>0</v>
          </cell>
          <cell r="G142">
            <v>0</v>
          </cell>
          <cell r="H142">
            <v>0</v>
          </cell>
          <cell r="I142">
            <v>0</v>
          </cell>
          <cell r="J142">
            <v>0</v>
          </cell>
          <cell r="K142">
            <v>0</v>
          </cell>
          <cell r="L142">
            <v>0</v>
          </cell>
          <cell r="M142">
            <v>0</v>
          </cell>
          <cell r="N142">
            <v>0</v>
          </cell>
          <cell r="O142">
            <v>0</v>
          </cell>
        </row>
        <row r="144">
          <cell r="D144">
            <v>-0.24000024795532227</v>
          </cell>
          <cell r="E144">
            <v>-0.23999977111816406</v>
          </cell>
          <cell r="F144">
            <v>-0.24000024795532227</v>
          </cell>
          <cell r="G144">
            <v>-0.24000072479248047</v>
          </cell>
          <cell r="H144">
            <v>-0.23999977111816406</v>
          </cell>
          <cell r="I144">
            <v>-0.23999929428100586</v>
          </cell>
          <cell r="J144">
            <v>-0.23999977111816406</v>
          </cell>
          <cell r="K144">
            <v>-0.24000024795532227</v>
          </cell>
          <cell r="L144">
            <v>-0.24000024795532227</v>
          </cell>
          <cell r="M144">
            <v>-0.24000072479248047</v>
          </cell>
          <cell r="N144">
            <v>-0.24000024795532227</v>
          </cell>
          <cell r="O144">
            <v>-0.24000072479248047</v>
          </cell>
        </row>
      </sheetData>
      <sheetData sheetId="25" refreshError="1"/>
      <sheetData sheetId="26" refreshError="1"/>
      <sheetData sheetId="27"/>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AnnRep"/>
      <sheetName val="Check_Bal_FinStats"/>
      <sheetName val="StatFinPerf"/>
      <sheetName val="MvmtEquity"/>
      <sheetName val="StatFinPos"/>
      <sheetName val="Input"/>
      <sheetName val="StatCF"/>
      <sheetName val="CF Parent"/>
      <sheetName val="CF Consol"/>
      <sheetName val="Acc Policies"/>
      <sheetName val=" Notes to Fin Stats"/>
      <sheetName val="Con_cm"/>
      <sheetName val="Segment Report_Updated"/>
      <sheetName val="FinInst_Updated"/>
      <sheetName val="Variance"/>
      <sheetName val="Sep_Discl"/>
      <sheetName val="RecCF"/>
      <sheetName val="To Do"/>
      <sheetName val="DL_FORMAT"/>
      <sheetName val="VLOOKUP"/>
      <sheetName val="CHECKLIST"/>
      <sheetName val="Crown_Fin_Pos"/>
      <sheetName val="Crown_Funding"/>
      <sheetName val="Cashflow Budget"/>
      <sheetName val="monthly cashflow"/>
      <sheetName val="comparative cashflow"/>
      <sheetName val="Cashflow Stmt"/>
      <sheetName val="Fin_Pos"/>
      <sheetName val="Funding"/>
      <sheetName val="Fin_Per_ActII"/>
      <sheetName val="Fin_Per_OutturnII"/>
      <sheetName val="Balance_Sheet"/>
      <sheetName val="BUD_FIN_POS"/>
      <sheetName val="Revised_BUD_FIN_POS"/>
      <sheetName val="BUD_FUNDING"/>
      <sheetName val="Revised_BUD_FUNDING"/>
      <sheetName val="DL_REV_ACT"/>
      <sheetName val="DL_REV_BUD"/>
      <sheetName val="DL_PL_ACT"/>
      <sheetName val="DL_BS_ACT"/>
      <sheetName val="DL_BUD"/>
      <sheetName val="DL_LAST_YR"/>
      <sheetName val="DL_BS_LAST_YR"/>
      <sheetName val="DL_BS_AN_LAST_YR"/>
      <sheetName val="DL_REV_CHECK"/>
      <sheetName val="DL_PL_GGRSM"/>
      <sheetName val="DL_BS_GGRSM"/>
      <sheetName val="Tax"/>
      <sheetName val="Revised_Budgets"/>
      <sheetName val="Elim."/>
      <sheetName val="PL_Elim"/>
      <sheetName val="BS_Elim"/>
      <sheetName val="Budgets"/>
      <sheetName val="Rev_Summary"/>
      <sheetName val="Last_Year"/>
      <sheetName val="Notes"/>
      <sheetName val="Sheet1"/>
      <sheetName val="Module6"/>
      <sheetName val="Module10"/>
      <sheetName val="Module1"/>
      <sheetName val="Module2"/>
    </sheetNames>
    <sheetDataSet>
      <sheetData sheetId="0"/>
      <sheetData sheetId="1"/>
      <sheetData sheetId="2"/>
      <sheetData sheetId="3"/>
      <sheetData sheetId="4"/>
      <sheetData sheetId="5"/>
      <sheetData sheetId="6"/>
      <sheetData sheetId="7"/>
      <sheetData sheetId="8"/>
      <sheetData sheetId="9"/>
      <sheetData sheetId="10"/>
      <sheetData sheetId="11" refreshError="1">
        <row r="155">
          <cell r="AL155">
            <v>15345.818073242188</v>
          </cell>
        </row>
        <row r="309">
          <cell r="AL309">
            <v>0</v>
          </cell>
        </row>
        <row r="327">
          <cell r="AL327">
            <v>79394.26759000002</v>
          </cell>
        </row>
        <row r="347">
          <cell r="AL347">
            <v>5972.1500199999855</v>
          </cell>
        </row>
      </sheetData>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refreshError="1"/>
      <sheetData sheetId="58" refreshError="1"/>
      <sheetData sheetId="59" refreshError="1"/>
      <sheetData sheetId="60" refreshError="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Buttons"/>
      <sheetName val="Assumptions"/>
      <sheetName val="UOMI"/>
      <sheetName val="NRWTByPayer"/>
      <sheetName val="NRWTListed"/>
      <sheetName val="NRWTNoms"/>
      <sheetName val="OutturnData"/>
      <sheetName val="MacroInputs"/>
      <sheetName val="NZSFund"/>
      <sheetName val="ExAdj"/>
      <sheetName val="OpSurp"/>
      <sheetName val="AnnToQtr"/>
      <sheetName val="FIRST"/>
      <sheetName val="NRWT"/>
      <sheetName val="NRWTRex"/>
      <sheetName val="NRWTSumm"/>
      <sheetName val="FDWPbyPayer"/>
      <sheetName val="FDWP"/>
      <sheetName val="FDWPRex"/>
      <sheetName val="Dividends"/>
      <sheetName val="DWT"/>
      <sheetName val="DWTRex"/>
      <sheetName val="DWTSumm"/>
      <sheetName val="DWTDtl"/>
      <sheetName val="LossEqns"/>
      <sheetName val="ScratchPad"/>
      <sheetName val="Forecast"/>
      <sheetName val="Funds"/>
      <sheetName val="PandL"/>
      <sheetName val="MonthlySum"/>
      <sheetName val="AnnualSum"/>
      <sheetName val="AllRec"/>
      <sheetName val="SumAll"/>
      <sheetName val="ToSumFile"/>
      <sheetName val="ToAremos"/>
      <sheetName val="MonthTrak"/>
      <sheetName val="TrakChart"/>
      <sheetName val="TraxInput"/>
      <sheetName val="TrakCompare"/>
      <sheetName val="CompChart"/>
      <sheetName val="CompChartYTD"/>
      <sheetName val="Graphing"/>
      <sheetName val="OSvsCorptax"/>
      <sheetName val="CorpTaxJune"/>
      <sheetName val="OSJune"/>
      <sheetName val="Reckon"/>
      <sheetName val="ETRdata"/>
      <sheetName val="ETR1"/>
      <sheetName val="ETR2"/>
      <sheetName val="ETR3"/>
      <sheetName val="ETR4"/>
      <sheetName val="Alldivs"/>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sheetData sheetId="13"/>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ow r="3">
          <cell r="C3" t="str">
            <v>2005 PREFU</v>
          </cell>
          <cell r="D3" t="str">
            <v>2005 BEFU</v>
          </cell>
          <cell r="E3" t="str">
            <v>2004 DEFU</v>
          </cell>
          <cell r="F3" t="str">
            <v>2005 PREFU</v>
          </cell>
          <cell r="G3" t="str">
            <v>2005 BEFU</v>
          </cell>
          <cell r="H3" t="str">
            <v>2004 DEFU</v>
          </cell>
          <cell r="I3" t="str">
            <v>2005 PREFU</v>
          </cell>
          <cell r="J3" t="str">
            <v>2005 BEFU</v>
          </cell>
          <cell r="K3" t="str">
            <v>2004 DEFU</v>
          </cell>
        </row>
        <row r="21">
          <cell r="E21">
            <v>1</v>
          </cell>
        </row>
        <row r="23">
          <cell r="E23">
            <v>15</v>
          </cell>
        </row>
      </sheetData>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life_to_date"/>
    </sheetNames>
    <sheetDataSet>
      <sheetData sheetId="0" refreshError="1"/>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Control"/>
      <sheetName val="PERFORM Portfolio Summary A"/>
      <sheetName val="PERFORM Portfolio Summary B"/>
      <sheetName val="PERFORM Portfolio Summary C"/>
      <sheetName val="ANNUAL Actuals &amp; Forecast Rev"/>
      <sheetName val="MONTHLY Actuals Rev"/>
      <sheetName val="MONTHLY Forecast Rev"/>
      <sheetName val="ACTUAL Summary by Segment"/>
      <sheetName val="PORTFOLIO Contract Volumes"/>
      <sheetName val="PORTFOLIO Contract Revenues"/>
      <sheetName val="PERFORM Summary by SEGMENT"/>
      <sheetName val="PERFORM Summary by LOCATION"/>
      <sheetName val="PERFORM Contract Load"/>
      <sheetName val="PERFORM Contract Sales"/>
      <sheetName val="PERFORM Contract Purchases"/>
      <sheetName val="PERFORM Contract Fees"/>
      <sheetName val="RAMBO Aggegations"/>
      <sheetName val="PERFORM Raw Data"/>
      <sheetName val="ACTUAL Market Data"/>
      <sheetName val="ACTUAL Portfolio Data"/>
      <sheetName val="CHART PERFORM Portfolio"/>
      <sheetName val="PERFORM Portfolio Summary Data"/>
      <sheetName val="DATA CHART PERFORM Portfolio"/>
    </sheetNames>
    <sheetDataSet>
      <sheetData sheetId="0" refreshError="1">
        <row r="5">
          <cell r="B5">
            <v>37900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7"/>
  <sheetViews>
    <sheetView workbookViewId="0" topLeftCell="A1"/>
  </sheetViews>
  <sheetFormatPr defaultColWidth="9.140625" defaultRowHeight="12.75"/>
  <cols>
    <col min="1" max="16384" width="9.140625" style="25" customWidth="1"/>
  </cols>
  <sheetData>
    <row r="1" spans="1:3" ht="20">
      <c r="A1" s="144" t="s">
        <v>119</v>
      </c>
      <c r="B1" s="145"/>
      <c r="C1" s="145"/>
    </row>
    <row r="2" spans="1:3" ht="20">
      <c r="A2" s="144" t="s">
        <v>120</v>
      </c>
      <c r="B2" s="145"/>
      <c r="C2" s="145"/>
    </row>
    <row r="3" spans="1:3" ht="12.75">
      <c r="A3" s="145" t="s">
        <v>123</v>
      </c>
      <c r="B3" s="145"/>
      <c r="C3" s="145"/>
    </row>
    <row r="4" spans="1:7" ht="28.5" customHeight="1">
      <c r="A4" s="146" t="s">
        <v>113</v>
      </c>
      <c r="B4" s="145"/>
      <c r="C4" s="145"/>
      <c r="D4" s="3"/>
      <c r="E4" s="3"/>
      <c r="F4" s="3"/>
      <c r="G4" s="3"/>
    </row>
    <row r="7" ht="14">
      <c r="A7" s="85" t="s">
        <v>23</v>
      </c>
    </row>
  </sheetData>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159"/>
  <sheetViews>
    <sheetView zoomScalePageLayoutView="80" workbookViewId="0" topLeftCell="A140">
      <selection activeCell="C155" sqref="C155"/>
    </sheetView>
  </sheetViews>
  <sheetFormatPr defaultColWidth="9.140625" defaultRowHeight="12.75"/>
  <cols>
    <col min="1" max="1" width="3.421875" style="24" customWidth="1"/>
    <col min="2" max="2" width="37.8515625" style="24" customWidth="1"/>
    <col min="3" max="3" width="15.8515625" style="24" customWidth="1"/>
    <col min="4" max="4" width="17.8515625" style="24" customWidth="1"/>
    <col min="5" max="5" width="13.421875" style="24" customWidth="1"/>
    <col min="6" max="6" width="59.7109375" style="24" customWidth="1"/>
    <col min="7" max="16384" width="9.140625" style="24" customWidth="1"/>
  </cols>
  <sheetData>
    <row r="1" ht="16">
      <c r="B1" s="23" t="s">
        <v>22</v>
      </c>
    </row>
    <row r="2" ht="12.75"/>
    <row r="13" ht="12.75"/>
    <row r="15" ht="12.75"/>
    <row r="49" ht="12.75"/>
    <row r="80" ht="12.75"/>
    <row r="93" ht="12.75"/>
    <row r="96" ht="12.75"/>
    <row r="122" ht="12.75"/>
    <row r="124" ht="12.75"/>
    <row r="129" ht="12.75"/>
    <row r="132" ht="12.75"/>
    <row r="139" ht="12.75"/>
    <row r="140" ht="14">
      <c r="A140" s="38" t="s">
        <v>71</v>
      </c>
    </row>
    <row r="142" spans="1:6" ht="39.75" customHeight="1">
      <c r="A142" s="190" t="s">
        <v>52</v>
      </c>
      <c r="B142" s="190"/>
      <c r="C142" s="58" t="s">
        <v>69</v>
      </c>
      <c r="D142" s="58" t="s">
        <v>70</v>
      </c>
      <c r="E142" s="57" t="s">
        <v>53</v>
      </c>
      <c r="F142" s="59" t="s">
        <v>54</v>
      </c>
    </row>
    <row r="143" spans="1:6" ht="14">
      <c r="A143" s="39" t="s">
        <v>55</v>
      </c>
      <c r="B143" s="40"/>
      <c r="C143" s="40"/>
      <c r="D143" s="40"/>
      <c r="E143" s="41"/>
      <c r="F143" s="42"/>
    </row>
    <row r="144" spans="1:6" ht="15">
      <c r="A144" s="43"/>
      <c r="B144" s="94" t="s">
        <v>16</v>
      </c>
      <c r="C144" s="91">
        <v>10528</v>
      </c>
      <c r="D144" s="91">
        <v>11473</v>
      </c>
      <c r="E144" s="91">
        <f>C144-D144</f>
        <v>-945</v>
      </c>
      <c r="F144" s="44"/>
    </row>
    <row r="145" spans="1:6" ht="15">
      <c r="A145" s="45"/>
      <c r="B145" s="94" t="s">
        <v>9</v>
      </c>
      <c r="C145" s="91">
        <v>4103</v>
      </c>
      <c r="D145" s="91">
        <v>4104</v>
      </c>
      <c r="E145" s="91">
        <f aca="true" t="shared" si="0" ref="E145:E153">C145-D145</f>
        <v>-1</v>
      </c>
      <c r="F145" s="44"/>
    </row>
    <row r="146" spans="1:6" ht="15">
      <c r="A146" s="45"/>
      <c r="B146" s="94" t="s">
        <v>10</v>
      </c>
      <c r="C146" s="91">
        <v>4631</v>
      </c>
      <c r="D146" s="91">
        <v>4173</v>
      </c>
      <c r="E146" s="91">
        <f t="shared" si="0"/>
        <v>458</v>
      </c>
      <c r="F146" s="44"/>
    </row>
    <row r="147" spans="1:6" ht="15">
      <c r="A147" s="45"/>
      <c r="B147" s="94" t="s">
        <v>49</v>
      </c>
      <c r="C147" s="91">
        <v>2104</v>
      </c>
      <c r="D147" s="91">
        <v>1673</v>
      </c>
      <c r="E147" s="91">
        <f t="shared" si="0"/>
        <v>431</v>
      </c>
      <c r="F147" s="44"/>
    </row>
    <row r="148" spans="1:6" ht="15">
      <c r="A148" s="45"/>
      <c r="B148" s="94" t="s">
        <v>11</v>
      </c>
      <c r="C148" s="91">
        <v>1260</v>
      </c>
      <c r="D148" s="91">
        <v>1145</v>
      </c>
      <c r="E148" s="91">
        <f t="shared" si="0"/>
        <v>115</v>
      </c>
      <c r="F148" s="44"/>
    </row>
    <row r="149" spans="1:6" ht="15">
      <c r="A149" s="45"/>
      <c r="B149" s="94" t="s">
        <v>12</v>
      </c>
      <c r="C149" s="91">
        <v>1163</v>
      </c>
      <c r="D149" s="91">
        <v>1049</v>
      </c>
      <c r="E149" s="91">
        <f t="shared" si="0"/>
        <v>114</v>
      </c>
      <c r="F149" s="44"/>
    </row>
    <row r="150" spans="1:6" ht="15">
      <c r="A150" s="45"/>
      <c r="B150" s="94" t="s">
        <v>13</v>
      </c>
      <c r="C150" s="91">
        <v>805</v>
      </c>
      <c r="D150" s="91">
        <v>733</v>
      </c>
      <c r="E150" s="91">
        <f t="shared" si="0"/>
        <v>72</v>
      </c>
      <c r="F150" s="44"/>
    </row>
    <row r="151" spans="1:6" ht="15">
      <c r="A151" s="45"/>
      <c r="B151" s="94" t="s">
        <v>50</v>
      </c>
      <c r="C151" s="91">
        <v>909</v>
      </c>
      <c r="D151" s="91">
        <v>653</v>
      </c>
      <c r="E151" s="91">
        <f t="shared" si="0"/>
        <v>256</v>
      </c>
      <c r="F151" s="44"/>
    </row>
    <row r="152" spans="1:6" ht="30">
      <c r="A152" s="45"/>
      <c r="B152" s="94" t="s">
        <v>51</v>
      </c>
      <c r="C152" s="91">
        <v>114</v>
      </c>
      <c r="D152" s="91">
        <v>583</v>
      </c>
      <c r="E152" s="91">
        <f t="shared" si="0"/>
        <v>-469</v>
      </c>
      <c r="F152" s="46" t="s">
        <v>75</v>
      </c>
    </row>
    <row r="153" spans="1:6" ht="15">
      <c r="A153" s="47"/>
      <c r="B153" s="94" t="s">
        <v>14</v>
      </c>
      <c r="C153" s="91">
        <v>3557</v>
      </c>
      <c r="D153" s="91">
        <v>3788</v>
      </c>
      <c r="E153" s="91">
        <f t="shared" si="0"/>
        <v>-231</v>
      </c>
      <c r="F153" s="46"/>
    </row>
    <row r="154" spans="1:6" ht="14">
      <c r="A154" s="45"/>
      <c r="B154" s="48"/>
      <c r="C154" s="92"/>
      <c r="D154" s="92"/>
      <c r="E154" s="92"/>
      <c r="F154" s="49"/>
    </row>
    <row r="155" spans="1:6" ht="41" customHeight="1">
      <c r="A155" s="193" t="s">
        <v>56</v>
      </c>
      <c r="B155" s="194"/>
      <c r="C155" s="91">
        <v>29174</v>
      </c>
      <c r="D155" s="91">
        <v>28476</v>
      </c>
      <c r="E155" s="91">
        <f>C155-D155</f>
        <v>698</v>
      </c>
      <c r="F155" s="46" t="s">
        <v>57</v>
      </c>
    </row>
    <row r="156" spans="1:6" ht="14">
      <c r="A156" s="45"/>
      <c r="B156" s="48"/>
      <c r="C156" s="92"/>
      <c r="D156" s="92"/>
      <c r="E156" s="92"/>
      <c r="F156" s="52"/>
    </row>
    <row r="157" spans="1:6" ht="14">
      <c r="A157" s="50" t="s">
        <v>58</v>
      </c>
      <c r="B157" s="51"/>
      <c r="C157" s="91">
        <v>29598</v>
      </c>
      <c r="D157" s="91">
        <v>29020</v>
      </c>
      <c r="E157" s="91">
        <f>C157-D157</f>
        <v>578</v>
      </c>
      <c r="F157" s="46"/>
    </row>
    <row r="158" spans="1:6" ht="14">
      <c r="A158" s="53"/>
      <c r="B158" s="48"/>
      <c r="C158" s="92"/>
      <c r="D158" s="92"/>
      <c r="E158" s="92"/>
      <c r="F158" s="49"/>
    </row>
    <row r="159" spans="1:6" ht="47.5" customHeight="1">
      <c r="A159" s="191" t="s">
        <v>59</v>
      </c>
      <c r="B159" s="192"/>
      <c r="C159" s="93">
        <v>792</v>
      </c>
      <c r="D159" s="93">
        <v>755</v>
      </c>
      <c r="E159" s="93">
        <f>C159-D159</f>
        <v>37</v>
      </c>
      <c r="F159" s="54" t="s">
        <v>60</v>
      </c>
    </row>
  </sheetData>
  <mergeCells count="3">
    <mergeCell ref="A142:B142"/>
    <mergeCell ref="A159:B159"/>
    <mergeCell ref="A155:B155"/>
  </mergeCells>
  <printOptions/>
  <pageMargins left="0.7086614173228347" right="0.7086614173228347" top="0.7480314960629921" bottom="0.7480314960629921" header="0.31496062992125984" footer="0.31496062992125984"/>
  <pageSetup fitToHeight="4" horizontalDpi="300" verticalDpi="300" orientation="portrait" paperSize="9" scale="60" r:id="rId2"/>
  <rowBreaks count="2" manualBreakCount="2">
    <brk id="79" max="16383" man="1"/>
    <brk id="139" max="16383" man="1"/>
  </rowBreaks>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topLeftCell="A1">
      <selection activeCell="Q19" sqref="Q19"/>
    </sheetView>
  </sheetViews>
  <sheetFormatPr defaultColWidth="9.140625" defaultRowHeight="12.75"/>
  <cols>
    <col min="1" max="16384" width="9.140625" style="81" customWidth="1"/>
  </cols>
  <sheetData>
    <row r="1" ht="16">
      <c r="A1" s="80" t="s">
        <v>74</v>
      </c>
    </row>
    <row r="3" ht="12.75">
      <c r="A3" s="82"/>
    </row>
  </sheetData>
  <printOptions/>
  <pageMargins left="0.7" right="0.7" top="0.75" bottom="0.75" header="0.3" footer="0.3"/>
  <pageSetup horizontalDpi="300" verticalDpi="300" orientation="portrait" paperSize="9" r:id="rId2"/>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S176"/>
  <sheetViews>
    <sheetView zoomScale="70" zoomScaleNormal="70" workbookViewId="0" topLeftCell="A1">
      <pane xSplit="1" ySplit="4" topLeftCell="B75" activePane="bottomRight" state="frozen"/>
      <selection pane="topLeft" activeCell="K94" sqref="K93:K94"/>
      <selection pane="topRight" activeCell="K94" sqref="K93:K94"/>
      <selection pane="bottomLeft" activeCell="K94" sqref="K93:K94"/>
      <selection pane="bottomRight" activeCell="P94" sqref="P94"/>
    </sheetView>
  </sheetViews>
  <sheetFormatPr defaultColWidth="8.8515625" defaultRowHeight="12.75"/>
  <cols>
    <col min="1" max="1" width="47.421875" style="0" bestFit="1" customWidth="1"/>
    <col min="2" max="2" width="6.140625" style="0" customWidth="1"/>
    <col min="3" max="3" width="11.421875" style="0" customWidth="1"/>
    <col min="4" max="4" width="14.00390625" style="0" customWidth="1"/>
    <col min="5" max="5" width="11.28125" style="0" customWidth="1"/>
    <col min="6" max="6" width="4.7109375" style="0" customWidth="1"/>
    <col min="7" max="7" width="13.140625" style="0" customWidth="1"/>
    <col min="8" max="8" width="10.7109375" style="0" customWidth="1"/>
    <col min="9" max="9" width="11.28125" style="0" customWidth="1"/>
    <col min="10" max="10" width="14.00390625" style="0" customWidth="1"/>
    <col min="11" max="11" width="9.00390625" style="0" customWidth="1"/>
    <col min="12" max="12" width="10.421875" style="0" bestFit="1" customWidth="1"/>
    <col min="13" max="13" width="16.421875" style="0" customWidth="1"/>
    <col min="14" max="14" width="19.7109375" style="0" customWidth="1"/>
    <col min="15" max="15" width="22.00390625" style="0" customWidth="1"/>
    <col min="16" max="16" width="10.8515625" style="0" bestFit="1" customWidth="1"/>
    <col min="17" max="17" width="10.421875" style="0" customWidth="1"/>
  </cols>
  <sheetData>
    <row r="1" ht="16">
      <c r="A1" s="1" t="s">
        <v>37</v>
      </c>
    </row>
    <row r="2" ht="12.75" customHeight="1">
      <c r="A2" s="3"/>
    </row>
    <row r="3" spans="1:18" ht="16.5" customHeight="1">
      <c r="A3" s="61" t="s">
        <v>19</v>
      </c>
      <c r="B3" s="8"/>
      <c r="C3" s="207" t="s">
        <v>37</v>
      </c>
      <c r="D3" s="207"/>
      <c r="E3" s="207"/>
      <c r="F3" s="64"/>
      <c r="G3" s="203" t="s">
        <v>17</v>
      </c>
      <c r="H3" s="203"/>
      <c r="I3" s="203"/>
      <c r="J3" s="203"/>
      <c r="K3" s="203"/>
      <c r="L3" s="203"/>
      <c r="M3" s="203"/>
      <c r="N3" s="203"/>
      <c r="O3" s="203"/>
      <c r="P3" s="203"/>
      <c r="Q3" s="204"/>
      <c r="R3" s="74"/>
    </row>
    <row r="4" spans="1:18" ht="66" customHeight="1">
      <c r="A4" s="62"/>
      <c r="B4" s="5"/>
      <c r="C4" s="6" t="s">
        <v>15</v>
      </c>
      <c r="D4" s="6" t="s">
        <v>24</v>
      </c>
      <c r="E4" s="6" t="s">
        <v>25</v>
      </c>
      <c r="F4" s="32"/>
      <c r="G4" s="6" t="s">
        <v>16</v>
      </c>
      <c r="H4" s="6" t="s">
        <v>9</v>
      </c>
      <c r="I4" s="6" t="s">
        <v>10</v>
      </c>
      <c r="J4" s="6" t="s">
        <v>49</v>
      </c>
      <c r="K4" s="6" t="s">
        <v>11</v>
      </c>
      <c r="L4" s="6" t="s">
        <v>12</v>
      </c>
      <c r="M4" s="6" t="s">
        <v>13</v>
      </c>
      <c r="N4" s="6" t="s">
        <v>50</v>
      </c>
      <c r="O4" s="6" t="s">
        <v>109</v>
      </c>
      <c r="P4" s="6" t="s">
        <v>14</v>
      </c>
      <c r="Q4" s="63" t="s">
        <v>48</v>
      </c>
      <c r="R4" s="74"/>
    </row>
    <row r="5" spans="1:19" ht="12.75" customHeight="1">
      <c r="A5" s="200" t="s">
        <v>26</v>
      </c>
      <c r="B5" s="11">
        <v>1972</v>
      </c>
      <c r="C5" s="104">
        <v>1682.8</v>
      </c>
      <c r="D5" s="104"/>
      <c r="E5" s="104"/>
      <c r="F5" s="98"/>
      <c r="G5" s="104">
        <v>391.9</v>
      </c>
      <c r="H5" s="104">
        <v>291.8</v>
      </c>
      <c r="I5" s="104">
        <v>335</v>
      </c>
      <c r="J5" s="104">
        <v>113.80000000000001</v>
      </c>
      <c r="K5" s="104">
        <v>32.2</v>
      </c>
      <c r="L5" s="104">
        <v>118.8</v>
      </c>
      <c r="M5" s="104">
        <v>144.4</v>
      </c>
      <c r="N5" s="104">
        <v>43.3</v>
      </c>
      <c r="O5" s="104">
        <v>131.6</v>
      </c>
      <c r="P5" s="104">
        <v>168</v>
      </c>
      <c r="Q5" s="105"/>
      <c r="R5" s="74"/>
      <c r="S5" s="111"/>
    </row>
    <row r="6" spans="1:19" ht="12.75">
      <c r="A6" s="205"/>
      <c r="B6" s="13">
        <v>1973</v>
      </c>
      <c r="C6" s="98">
        <v>2006.2</v>
      </c>
      <c r="D6" s="98"/>
      <c r="E6" s="98"/>
      <c r="F6" s="98"/>
      <c r="G6" s="98">
        <v>527.3</v>
      </c>
      <c r="H6" s="98">
        <v>343.1</v>
      </c>
      <c r="I6" s="98">
        <v>376.8</v>
      </c>
      <c r="J6" s="98">
        <v>133.3</v>
      </c>
      <c r="K6" s="98">
        <v>39.8</v>
      </c>
      <c r="L6" s="98">
        <v>128.1</v>
      </c>
      <c r="M6" s="98">
        <v>183.1</v>
      </c>
      <c r="N6" s="98">
        <v>68.7</v>
      </c>
      <c r="O6" s="98">
        <v>143.5</v>
      </c>
      <c r="P6" s="98">
        <v>186.5</v>
      </c>
      <c r="Q6" s="96"/>
      <c r="R6" s="74"/>
      <c r="S6" s="111"/>
    </row>
    <row r="7" spans="1:19" ht="12.75">
      <c r="A7" s="205"/>
      <c r="B7" s="13">
        <v>1974</v>
      </c>
      <c r="C7" s="98">
        <v>2303.9</v>
      </c>
      <c r="D7" s="98"/>
      <c r="E7" s="98"/>
      <c r="F7" s="98"/>
      <c r="G7" s="98">
        <v>646.8</v>
      </c>
      <c r="H7" s="98">
        <v>401.1</v>
      </c>
      <c r="I7" s="98">
        <v>440.2</v>
      </c>
      <c r="J7" s="98">
        <v>168</v>
      </c>
      <c r="K7" s="98">
        <v>46.3</v>
      </c>
      <c r="L7" s="98">
        <v>138.7</v>
      </c>
      <c r="M7" s="98">
        <v>168.7</v>
      </c>
      <c r="N7" s="98">
        <v>75.2</v>
      </c>
      <c r="O7" s="98">
        <v>194.8</v>
      </c>
      <c r="P7" s="98">
        <v>201.9</v>
      </c>
      <c r="Q7" s="96"/>
      <c r="R7" s="74"/>
      <c r="S7" s="111"/>
    </row>
    <row r="8" spans="1:19" ht="12.75">
      <c r="A8" s="205"/>
      <c r="B8" s="13">
        <v>1975</v>
      </c>
      <c r="C8" s="98">
        <v>2977.7</v>
      </c>
      <c r="D8" s="98"/>
      <c r="E8" s="98"/>
      <c r="F8" s="98"/>
      <c r="G8" s="98">
        <v>789.5</v>
      </c>
      <c r="H8" s="98">
        <v>492.3</v>
      </c>
      <c r="I8" s="98">
        <v>526.6</v>
      </c>
      <c r="J8" s="98">
        <v>228.40000000000003</v>
      </c>
      <c r="K8" s="98">
        <v>61</v>
      </c>
      <c r="L8" s="98">
        <v>163</v>
      </c>
      <c r="M8" s="98">
        <v>211.2</v>
      </c>
      <c r="N8" s="98">
        <v>145.3</v>
      </c>
      <c r="O8" s="98">
        <v>313.5</v>
      </c>
      <c r="P8" s="98">
        <v>221.8</v>
      </c>
      <c r="Q8" s="96"/>
      <c r="R8" s="74"/>
      <c r="S8" s="111"/>
    </row>
    <row r="9" spans="1:19" ht="12.75">
      <c r="A9" s="205"/>
      <c r="B9" s="13">
        <v>1976</v>
      </c>
      <c r="C9" s="98">
        <v>3562</v>
      </c>
      <c r="D9" s="98"/>
      <c r="E9" s="98"/>
      <c r="F9" s="98"/>
      <c r="G9" s="98">
        <v>997</v>
      </c>
      <c r="H9" s="98">
        <v>605.7</v>
      </c>
      <c r="I9" s="98">
        <v>627</v>
      </c>
      <c r="J9" s="98">
        <v>272.69999999999993</v>
      </c>
      <c r="K9" s="98">
        <v>77.8</v>
      </c>
      <c r="L9" s="98">
        <v>188.4</v>
      </c>
      <c r="M9" s="98">
        <v>274.8</v>
      </c>
      <c r="N9" s="98">
        <v>228.39999999999998</v>
      </c>
      <c r="O9" s="98">
        <v>494.1</v>
      </c>
      <c r="P9" s="98">
        <v>272.8</v>
      </c>
      <c r="Q9" s="96"/>
      <c r="R9" s="74"/>
      <c r="S9" s="111"/>
    </row>
    <row r="10" spans="1:19" ht="12.75">
      <c r="A10" s="205"/>
      <c r="B10" s="13">
        <v>1977</v>
      </c>
      <c r="C10" s="98">
        <v>3956.9</v>
      </c>
      <c r="D10" s="98"/>
      <c r="E10" s="98"/>
      <c r="F10" s="98"/>
      <c r="G10" s="98">
        <v>1158.9</v>
      </c>
      <c r="H10" s="98">
        <v>689.1</v>
      </c>
      <c r="I10" s="98">
        <v>699.4</v>
      </c>
      <c r="J10" s="98">
        <v>315.20000000000005</v>
      </c>
      <c r="K10" s="98">
        <v>79.6</v>
      </c>
      <c r="L10" s="98">
        <v>210.7</v>
      </c>
      <c r="M10" s="98">
        <v>230.6</v>
      </c>
      <c r="N10" s="98">
        <v>293.2</v>
      </c>
      <c r="O10" s="98">
        <v>283.2</v>
      </c>
      <c r="P10" s="98">
        <v>371.3</v>
      </c>
      <c r="Q10" s="96"/>
      <c r="R10" s="74"/>
      <c r="S10" s="111"/>
    </row>
    <row r="11" spans="1:19" ht="12.75">
      <c r="A11" s="205"/>
      <c r="B11" s="13">
        <v>1978</v>
      </c>
      <c r="C11" s="98">
        <v>4959.1</v>
      </c>
      <c r="D11" s="98"/>
      <c r="E11" s="98"/>
      <c r="F11" s="98"/>
      <c r="G11" s="98">
        <v>1569.3</v>
      </c>
      <c r="H11" s="98">
        <v>808.5</v>
      </c>
      <c r="I11" s="98">
        <v>807.5</v>
      </c>
      <c r="J11" s="98">
        <v>337.7</v>
      </c>
      <c r="K11" s="98">
        <v>107.5</v>
      </c>
      <c r="L11" s="98">
        <v>248.2</v>
      </c>
      <c r="M11" s="98">
        <v>247.6</v>
      </c>
      <c r="N11" s="98">
        <v>375.9</v>
      </c>
      <c r="O11" s="98">
        <v>368.7</v>
      </c>
      <c r="P11" s="98">
        <v>471.3</v>
      </c>
      <c r="Q11" s="96"/>
      <c r="R11" s="74"/>
      <c r="S11" s="111"/>
    </row>
    <row r="12" spans="1:19" ht="12.75">
      <c r="A12" s="205"/>
      <c r="B12" s="13">
        <v>1979</v>
      </c>
      <c r="C12" s="98">
        <v>6099.5</v>
      </c>
      <c r="D12" s="98"/>
      <c r="E12" s="98"/>
      <c r="F12" s="98"/>
      <c r="G12" s="98">
        <v>1853.5</v>
      </c>
      <c r="H12" s="98">
        <v>980.1</v>
      </c>
      <c r="I12" s="98">
        <v>929.3</v>
      </c>
      <c r="J12" s="98">
        <v>420</v>
      </c>
      <c r="K12" s="98">
        <v>139.3</v>
      </c>
      <c r="L12" s="98">
        <v>293.2</v>
      </c>
      <c r="M12" s="98">
        <v>279.1</v>
      </c>
      <c r="N12" s="98">
        <v>486.1</v>
      </c>
      <c r="O12" s="98">
        <v>507.5</v>
      </c>
      <c r="P12" s="98">
        <v>595.8</v>
      </c>
      <c r="Q12" s="96"/>
      <c r="R12" s="74"/>
      <c r="S12" s="111"/>
    </row>
    <row r="13" spans="1:19" ht="12.75">
      <c r="A13" s="205"/>
      <c r="B13" s="13">
        <v>1980</v>
      </c>
      <c r="C13" s="98">
        <v>6971.2</v>
      </c>
      <c r="D13" s="98"/>
      <c r="E13" s="98"/>
      <c r="F13" s="98"/>
      <c r="G13" s="98">
        <v>2175</v>
      </c>
      <c r="H13" s="98">
        <v>1136.2</v>
      </c>
      <c r="I13" s="98">
        <v>1009.3</v>
      </c>
      <c r="J13" s="98">
        <v>467.7</v>
      </c>
      <c r="K13" s="98">
        <v>164.7</v>
      </c>
      <c r="L13" s="98">
        <v>340.8</v>
      </c>
      <c r="M13" s="98">
        <v>265</v>
      </c>
      <c r="N13" s="98">
        <v>398.5</v>
      </c>
      <c r="O13" s="98">
        <v>486.6</v>
      </c>
      <c r="P13" s="98">
        <v>766.4</v>
      </c>
      <c r="Q13" s="96"/>
      <c r="R13" s="74"/>
      <c r="S13" s="111"/>
    </row>
    <row r="14" spans="1:19" ht="12.75">
      <c r="A14" s="205"/>
      <c r="B14" s="13">
        <v>1981</v>
      </c>
      <c r="C14" s="98">
        <v>8517.3</v>
      </c>
      <c r="D14" s="98"/>
      <c r="E14" s="98"/>
      <c r="F14" s="98"/>
      <c r="G14" s="98">
        <v>2589.7</v>
      </c>
      <c r="H14" s="98">
        <v>1356.3</v>
      </c>
      <c r="I14" s="98">
        <v>1292</v>
      </c>
      <c r="J14" s="98">
        <v>568.4</v>
      </c>
      <c r="K14" s="98">
        <v>208.8</v>
      </c>
      <c r="L14" s="98">
        <v>446.4</v>
      </c>
      <c r="M14" s="98">
        <v>332.6</v>
      </c>
      <c r="N14" s="98">
        <v>434.70000000000005</v>
      </c>
      <c r="O14" s="98">
        <v>502.5</v>
      </c>
      <c r="P14" s="98">
        <v>896.9</v>
      </c>
      <c r="Q14" s="96"/>
      <c r="R14" s="74"/>
      <c r="S14" s="111"/>
    </row>
    <row r="15" spans="1:19" ht="12.75">
      <c r="A15" s="205"/>
      <c r="B15" s="13">
        <v>1982</v>
      </c>
      <c r="C15" s="98">
        <v>10407.7</v>
      </c>
      <c r="D15" s="98"/>
      <c r="E15" s="98"/>
      <c r="F15" s="98"/>
      <c r="G15" s="98">
        <v>3042.3</v>
      </c>
      <c r="H15" s="98">
        <v>1601.2</v>
      </c>
      <c r="I15" s="98">
        <v>1493.2</v>
      </c>
      <c r="J15" s="98">
        <v>673</v>
      </c>
      <c r="K15" s="98">
        <v>253.5</v>
      </c>
      <c r="L15" s="98">
        <v>581.1</v>
      </c>
      <c r="M15" s="98">
        <v>460.6</v>
      </c>
      <c r="N15" s="98">
        <v>652.4</v>
      </c>
      <c r="O15" s="98">
        <v>657.7</v>
      </c>
      <c r="P15" s="98">
        <v>1211</v>
      </c>
      <c r="Q15" s="96"/>
      <c r="R15" s="74"/>
      <c r="S15" s="111"/>
    </row>
    <row r="16" spans="1:19" ht="12.75" customHeight="1">
      <c r="A16" s="205"/>
      <c r="B16" s="13">
        <v>1983</v>
      </c>
      <c r="C16" s="98">
        <v>11956.4</v>
      </c>
      <c r="D16" s="98"/>
      <c r="E16" s="98"/>
      <c r="F16" s="98"/>
      <c r="G16" s="98">
        <v>3744.2</v>
      </c>
      <c r="H16" s="98">
        <v>1766</v>
      </c>
      <c r="I16" s="98">
        <v>1638.8</v>
      </c>
      <c r="J16" s="98">
        <v>707.1000000000001</v>
      </c>
      <c r="K16" s="98">
        <v>266.3</v>
      </c>
      <c r="L16" s="98">
        <v>644.1</v>
      </c>
      <c r="M16" s="98">
        <v>495.6</v>
      </c>
      <c r="N16" s="98">
        <v>742.1</v>
      </c>
      <c r="O16" s="98">
        <v>710.9000000000001</v>
      </c>
      <c r="P16" s="98">
        <v>1492.6</v>
      </c>
      <c r="Q16" s="96"/>
      <c r="R16" s="74"/>
      <c r="S16" s="111"/>
    </row>
    <row r="17" spans="1:19" ht="12.75" customHeight="1">
      <c r="A17" s="205"/>
      <c r="B17" s="13">
        <v>1984</v>
      </c>
      <c r="C17" s="98">
        <v>13424.6</v>
      </c>
      <c r="D17" s="98"/>
      <c r="E17" s="98"/>
      <c r="F17" s="98"/>
      <c r="G17" s="98">
        <v>4049.4</v>
      </c>
      <c r="H17" s="98">
        <v>1804.9</v>
      </c>
      <c r="I17" s="98">
        <v>1674.3</v>
      </c>
      <c r="J17" s="98">
        <v>729.2</v>
      </c>
      <c r="K17" s="98">
        <v>271.3</v>
      </c>
      <c r="L17" s="98">
        <v>660.2</v>
      </c>
      <c r="M17" s="98">
        <v>537.1</v>
      </c>
      <c r="N17" s="98">
        <v>896.2</v>
      </c>
      <c r="O17" s="98">
        <v>996.1</v>
      </c>
      <c r="P17" s="98">
        <v>2041.9</v>
      </c>
      <c r="Q17" s="96"/>
      <c r="R17" s="74"/>
      <c r="S17" s="111"/>
    </row>
    <row r="18" spans="1:19" ht="12.75" customHeight="1">
      <c r="A18" s="205"/>
      <c r="B18" s="13">
        <v>1985</v>
      </c>
      <c r="C18" s="98">
        <v>14533.9</v>
      </c>
      <c r="D18" s="98"/>
      <c r="E18" s="98"/>
      <c r="F18" s="98"/>
      <c r="G18" s="98">
        <v>4457.5</v>
      </c>
      <c r="H18" s="98">
        <v>1911.5</v>
      </c>
      <c r="I18" s="98">
        <v>1728.6</v>
      </c>
      <c r="J18" s="98">
        <v>807.5</v>
      </c>
      <c r="K18" s="98">
        <v>292.1</v>
      </c>
      <c r="L18" s="98">
        <v>745.1</v>
      </c>
      <c r="M18" s="98">
        <v>543.3</v>
      </c>
      <c r="N18" s="98">
        <v>873.8000000000001</v>
      </c>
      <c r="O18" s="98">
        <v>838.7</v>
      </c>
      <c r="P18" s="98">
        <v>2562.6</v>
      </c>
      <c r="Q18" s="96"/>
      <c r="R18" s="74"/>
      <c r="S18" s="111"/>
    </row>
    <row r="19" spans="1:19" ht="12.75" customHeight="1">
      <c r="A19" s="205"/>
      <c r="B19" s="13">
        <v>1986</v>
      </c>
      <c r="C19" s="98">
        <v>16987.2</v>
      </c>
      <c r="D19" s="98"/>
      <c r="E19" s="98"/>
      <c r="F19" s="98"/>
      <c r="G19" s="98">
        <v>5449.1</v>
      </c>
      <c r="H19" s="98">
        <v>2309</v>
      </c>
      <c r="I19" s="98">
        <v>2010.3</v>
      </c>
      <c r="J19" s="98">
        <v>1048.2</v>
      </c>
      <c r="K19" s="98">
        <v>391.1</v>
      </c>
      <c r="L19" s="98">
        <v>852.1</v>
      </c>
      <c r="M19" s="98">
        <v>865.6</v>
      </c>
      <c r="N19" s="98">
        <v>755.2</v>
      </c>
      <c r="O19" s="98">
        <v>460.8</v>
      </c>
      <c r="P19" s="98">
        <v>3340</v>
      </c>
      <c r="Q19" s="96"/>
      <c r="R19" s="74"/>
      <c r="S19" s="111"/>
    </row>
    <row r="20" spans="1:19" ht="12.75" customHeight="1">
      <c r="A20" s="205"/>
      <c r="B20" s="36" t="s">
        <v>61</v>
      </c>
      <c r="C20" s="98">
        <v>20823</v>
      </c>
      <c r="D20" s="98"/>
      <c r="E20" s="98"/>
      <c r="F20" s="98"/>
      <c r="G20" s="98">
        <v>6479.3</v>
      </c>
      <c r="H20" s="98">
        <v>2957.3</v>
      </c>
      <c r="I20" s="98">
        <v>2595.2</v>
      </c>
      <c r="J20" s="98">
        <v>1205.6</v>
      </c>
      <c r="K20" s="98">
        <v>520.6</v>
      </c>
      <c r="L20" s="98">
        <v>1072.1</v>
      </c>
      <c r="M20" s="98">
        <v>1039.4</v>
      </c>
      <c r="N20" s="98">
        <v>1007.5</v>
      </c>
      <c r="O20" s="98">
        <v>476.4</v>
      </c>
      <c r="P20" s="98">
        <v>4091.9</v>
      </c>
      <c r="Q20" s="96"/>
      <c r="R20" s="74"/>
      <c r="S20" s="111"/>
    </row>
    <row r="21" spans="1:19" ht="12.75" customHeight="1">
      <c r="A21" s="205"/>
      <c r="B21" s="36" t="s">
        <v>62</v>
      </c>
      <c r="C21" s="98">
        <v>24905.7</v>
      </c>
      <c r="D21" s="98"/>
      <c r="E21" s="98"/>
      <c r="F21" s="98"/>
      <c r="G21" s="98">
        <v>7791.9</v>
      </c>
      <c r="H21" s="98">
        <v>3387.5</v>
      </c>
      <c r="I21" s="98">
        <v>3118.2</v>
      </c>
      <c r="J21" s="98">
        <v>1798.2</v>
      </c>
      <c r="K21" s="98">
        <v>681.4</v>
      </c>
      <c r="L21" s="98">
        <v>1257.6</v>
      </c>
      <c r="M21" s="98">
        <v>654.8</v>
      </c>
      <c r="N21" s="98">
        <v>1006.6</v>
      </c>
      <c r="O21" s="98">
        <v>343</v>
      </c>
      <c r="P21" s="98">
        <v>4970.9</v>
      </c>
      <c r="Q21" s="96"/>
      <c r="R21" s="74"/>
      <c r="S21" s="111"/>
    </row>
    <row r="22" spans="1:19" ht="12.75" customHeight="1">
      <c r="A22" s="206"/>
      <c r="B22" s="55" t="s">
        <v>63</v>
      </c>
      <c r="C22" s="100">
        <v>26427.5</v>
      </c>
      <c r="D22" s="100"/>
      <c r="E22" s="100"/>
      <c r="F22" s="98"/>
      <c r="G22" s="100">
        <v>9123.3</v>
      </c>
      <c r="H22" s="100">
        <v>3639.3</v>
      </c>
      <c r="I22" s="100">
        <v>3569.2</v>
      </c>
      <c r="J22" s="100">
        <v>1886.1</v>
      </c>
      <c r="K22" s="100">
        <v>863.7</v>
      </c>
      <c r="L22" s="100">
        <v>1366.9</v>
      </c>
      <c r="M22" s="100">
        <v>672</v>
      </c>
      <c r="N22" s="100">
        <v>872.1</v>
      </c>
      <c r="O22" s="100">
        <v>355.7</v>
      </c>
      <c r="P22" s="100">
        <v>4492.5</v>
      </c>
      <c r="Q22" s="97"/>
      <c r="R22" s="74"/>
      <c r="S22" s="111"/>
    </row>
    <row r="23" spans="1:19" ht="12.75" customHeight="1">
      <c r="A23" s="205" t="s">
        <v>33</v>
      </c>
      <c r="B23" s="36" t="s">
        <v>64</v>
      </c>
      <c r="C23" s="98">
        <v>29294.4</v>
      </c>
      <c r="D23" s="98"/>
      <c r="E23" s="98"/>
      <c r="F23" s="98"/>
      <c r="G23" s="98">
        <v>10319.8</v>
      </c>
      <c r="H23" s="98">
        <v>3782.2</v>
      </c>
      <c r="I23" s="98">
        <v>4068.2</v>
      </c>
      <c r="J23" s="98">
        <v>2376.5</v>
      </c>
      <c r="K23" s="98">
        <v>958.7</v>
      </c>
      <c r="L23" s="98">
        <v>1352.3</v>
      </c>
      <c r="M23" s="98">
        <v>888.3</v>
      </c>
      <c r="N23" s="98">
        <v>870.2</v>
      </c>
      <c r="O23" s="98">
        <v>289.3</v>
      </c>
      <c r="P23" s="98">
        <v>4724.5</v>
      </c>
      <c r="Q23" s="96"/>
      <c r="R23" s="74"/>
      <c r="S23" s="111"/>
    </row>
    <row r="24" spans="1:19" ht="12.75" customHeight="1">
      <c r="A24" s="205"/>
      <c r="B24" s="36" t="s">
        <v>65</v>
      </c>
      <c r="C24" s="98">
        <v>30298</v>
      </c>
      <c r="D24" s="98"/>
      <c r="E24" s="98"/>
      <c r="F24" s="98"/>
      <c r="G24" s="98">
        <v>10317</v>
      </c>
      <c r="H24" s="98">
        <v>3986</v>
      </c>
      <c r="I24" s="98">
        <v>4401</v>
      </c>
      <c r="J24" s="98">
        <v>2446.9</v>
      </c>
      <c r="K24" s="98">
        <v>1003.9</v>
      </c>
      <c r="L24" s="98">
        <v>1319.2</v>
      </c>
      <c r="M24" s="98">
        <v>826</v>
      </c>
      <c r="N24" s="98">
        <v>1038.8</v>
      </c>
      <c r="O24" s="98">
        <v>335.2</v>
      </c>
      <c r="P24" s="98">
        <v>4624</v>
      </c>
      <c r="Q24" s="96"/>
      <c r="R24" s="74"/>
      <c r="S24" s="111"/>
    </row>
    <row r="25" spans="1:19" ht="12.75" customHeight="1">
      <c r="A25" s="205"/>
      <c r="B25" s="36" t="s">
        <v>66</v>
      </c>
      <c r="C25" s="99">
        <v>29174</v>
      </c>
      <c r="D25" s="99"/>
      <c r="E25" s="99"/>
      <c r="F25" s="99"/>
      <c r="G25" s="99">
        <v>10620</v>
      </c>
      <c r="H25" s="99">
        <v>3855</v>
      </c>
      <c r="I25" s="99">
        <v>4467</v>
      </c>
      <c r="J25" s="99">
        <v>2084.7</v>
      </c>
      <c r="K25" s="99">
        <v>1036.3</v>
      </c>
      <c r="L25" s="99">
        <v>1238</v>
      </c>
      <c r="M25" s="99">
        <v>816</v>
      </c>
      <c r="N25" s="99">
        <v>640.7</v>
      </c>
      <c r="O25" s="99">
        <v>269.3</v>
      </c>
      <c r="P25" s="99">
        <v>4147</v>
      </c>
      <c r="Q25" s="102"/>
      <c r="R25" s="74"/>
      <c r="S25" s="111"/>
    </row>
    <row r="26" spans="1:19" ht="12.75" customHeight="1">
      <c r="A26" s="206"/>
      <c r="B26" s="55" t="s">
        <v>67</v>
      </c>
      <c r="C26" s="101">
        <v>29418</v>
      </c>
      <c r="D26" s="101"/>
      <c r="E26" s="101"/>
      <c r="F26" s="99"/>
      <c r="G26" s="101">
        <v>10697.2</v>
      </c>
      <c r="H26" s="101">
        <v>3873.6</v>
      </c>
      <c r="I26" s="101">
        <v>4503.6</v>
      </c>
      <c r="J26" s="101">
        <v>2179.1</v>
      </c>
      <c r="K26" s="101">
        <v>1281.4</v>
      </c>
      <c r="L26" s="101">
        <v>1171.4</v>
      </c>
      <c r="M26" s="101">
        <v>717.6</v>
      </c>
      <c r="N26" s="101">
        <v>944.1</v>
      </c>
      <c r="O26" s="101">
        <v>149.9</v>
      </c>
      <c r="P26" s="101">
        <v>3898.5</v>
      </c>
      <c r="Q26" s="103"/>
      <c r="R26" s="74"/>
      <c r="S26" s="111"/>
    </row>
    <row r="27" spans="1:19" ht="12.75" customHeight="1">
      <c r="A27" s="195" t="s">
        <v>44</v>
      </c>
      <c r="B27" s="36" t="s">
        <v>45</v>
      </c>
      <c r="C27" s="99"/>
      <c r="D27" s="99">
        <v>28476</v>
      </c>
      <c r="E27" s="99"/>
      <c r="F27" s="99"/>
      <c r="G27" s="99">
        <f>10725+748</f>
        <v>11473</v>
      </c>
      <c r="H27" s="99">
        <v>4104</v>
      </c>
      <c r="I27" s="99">
        <v>4173</v>
      </c>
      <c r="J27" s="99">
        <v>1673</v>
      </c>
      <c r="K27" s="99">
        <f>1145</f>
        <v>1145</v>
      </c>
      <c r="L27" s="99">
        <v>1049</v>
      </c>
      <c r="M27" s="99">
        <v>733</v>
      </c>
      <c r="N27" s="99">
        <v>653</v>
      </c>
      <c r="O27" s="99">
        <v>583</v>
      </c>
      <c r="P27" s="99">
        <v>3788</v>
      </c>
      <c r="Q27" s="96">
        <v>-898</v>
      </c>
      <c r="R27" s="112"/>
      <c r="S27" s="111"/>
    </row>
    <row r="28" spans="1:19" ht="12.75">
      <c r="A28" s="205"/>
      <c r="B28" s="36" t="s">
        <v>46</v>
      </c>
      <c r="C28" s="99"/>
      <c r="D28" s="99">
        <v>29214</v>
      </c>
      <c r="E28" s="99"/>
      <c r="F28" s="99"/>
      <c r="G28" s="99">
        <f>10851+872</f>
        <v>11723</v>
      </c>
      <c r="H28" s="99">
        <v>4367</v>
      </c>
      <c r="I28" s="99">
        <v>4338</v>
      </c>
      <c r="J28" s="99">
        <v>1300</v>
      </c>
      <c r="K28" s="99">
        <v>1176</v>
      </c>
      <c r="L28" s="99">
        <v>1013</v>
      </c>
      <c r="M28" s="99">
        <v>714</v>
      </c>
      <c r="N28" s="99">
        <v>622</v>
      </c>
      <c r="O28" s="99">
        <v>755</v>
      </c>
      <c r="P28" s="99">
        <v>3757</v>
      </c>
      <c r="Q28" s="96">
        <v>-551</v>
      </c>
      <c r="R28" s="112"/>
      <c r="S28" s="111"/>
    </row>
    <row r="29" spans="1:19" ht="12.75">
      <c r="A29" s="205"/>
      <c r="B29" s="36" t="s">
        <v>47</v>
      </c>
      <c r="C29" s="99"/>
      <c r="D29" s="99">
        <v>30483</v>
      </c>
      <c r="E29" s="99"/>
      <c r="F29" s="99"/>
      <c r="G29" s="99">
        <f>11230+1009</f>
        <v>12239</v>
      </c>
      <c r="H29" s="99">
        <v>4672</v>
      </c>
      <c r="I29" s="99">
        <v>4463</v>
      </c>
      <c r="J29" s="99">
        <v>1508</v>
      </c>
      <c r="K29" s="99">
        <v>1222</v>
      </c>
      <c r="L29" s="99">
        <v>970</v>
      </c>
      <c r="M29" s="99">
        <v>737</v>
      </c>
      <c r="N29" s="99">
        <v>950</v>
      </c>
      <c r="O29" s="101">
        <v>622</v>
      </c>
      <c r="P29" s="99">
        <v>3703</v>
      </c>
      <c r="Q29" s="96">
        <v>-603</v>
      </c>
      <c r="R29" s="112"/>
      <c r="S29" s="111"/>
    </row>
    <row r="30" spans="1:18" ht="12.75" customHeight="1">
      <c r="A30" s="198" t="s">
        <v>34</v>
      </c>
      <c r="B30" s="11">
        <v>1997</v>
      </c>
      <c r="C30" s="106"/>
      <c r="D30" s="106">
        <v>31367.962406015038</v>
      </c>
      <c r="E30" s="114">
        <v>37599.96240601504</v>
      </c>
      <c r="F30" s="99"/>
      <c r="G30" s="106">
        <v>12180.962406015038</v>
      </c>
      <c r="H30" s="106">
        <v>5029</v>
      </c>
      <c r="I30" s="106">
        <v>4817</v>
      </c>
      <c r="J30" s="106">
        <v>1956</v>
      </c>
      <c r="K30" s="106">
        <v>1266</v>
      </c>
      <c r="L30" s="106">
        <v>946</v>
      </c>
      <c r="M30" s="106">
        <v>797</v>
      </c>
      <c r="N30" s="106">
        <v>711</v>
      </c>
      <c r="O30" s="111">
        <v>720</v>
      </c>
      <c r="P30" s="106">
        <v>2945</v>
      </c>
      <c r="Q30" s="109"/>
      <c r="R30" s="112"/>
    </row>
    <row r="31" spans="1:18" ht="12.75">
      <c r="A31" s="199"/>
      <c r="B31" s="13">
        <v>1998</v>
      </c>
      <c r="C31" s="99"/>
      <c r="D31" s="99">
        <v>32981.94736842105</v>
      </c>
      <c r="E31" s="115">
        <v>38766.94736842105</v>
      </c>
      <c r="F31" s="99"/>
      <c r="G31" s="99">
        <v>13024.947368421053</v>
      </c>
      <c r="H31" s="99">
        <v>5361</v>
      </c>
      <c r="I31" s="99">
        <v>5162</v>
      </c>
      <c r="J31" s="99">
        <v>1858</v>
      </c>
      <c r="K31" s="99">
        <v>1329</v>
      </c>
      <c r="L31" s="99">
        <v>1065</v>
      </c>
      <c r="M31" s="99">
        <v>850</v>
      </c>
      <c r="N31" s="99">
        <v>769</v>
      </c>
      <c r="O31" s="111">
        <v>890</v>
      </c>
      <c r="P31" s="99">
        <v>2673</v>
      </c>
      <c r="Q31" s="102"/>
      <c r="R31" s="112"/>
    </row>
    <row r="32" spans="1:18" ht="12.75">
      <c r="A32" s="199"/>
      <c r="B32" s="13">
        <v>1999</v>
      </c>
      <c r="C32" s="99"/>
      <c r="D32" s="99">
        <v>33938.57142857143</v>
      </c>
      <c r="E32" s="115">
        <v>39837.57142857143</v>
      </c>
      <c r="F32" s="99"/>
      <c r="G32" s="99">
        <v>13435.57142857143</v>
      </c>
      <c r="H32" s="99">
        <v>5875</v>
      </c>
      <c r="I32" s="99">
        <v>5337</v>
      </c>
      <c r="J32" s="99">
        <v>1984</v>
      </c>
      <c r="K32" s="99">
        <v>1482</v>
      </c>
      <c r="L32" s="99">
        <v>1022</v>
      </c>
      <c r="M32" s="99">
        <v>923</v>
      </c>
      <c r="N32" s="99">
        <v>813</v>
      </c>
      <c r="O32" s="111">
        <v>700</v>
      </c>
      <c r="P32" s="99">
        <v>2367</v>
      </c>
      <c r="Q32" s="102"/>
      <c r="R32" s="112"/>
    </row>
    <row r="33" spans="1:18" ht="12.75">
      <c r="A33" s="199"/>
      <c r="B33" s="13">
        <v>2000</v>
      </c>
      <c r="C33" s="99"/>
      <c r="D33" s="99">
        <v>34828.52631578947</v>
      </c>
      <c r="E33" s="115">
        <v>41017.94631578947</v>
      </c>
      <c r="F33" s="99"/>
      <c r="G33" s="99">
        <v>13499.526315789473</v>
      </c>
      <c r="H33" s="99">
        <v>6146</v>
      </c>
      <c r="I33" s="99">
        <v>5712</v>
      </c>
      <c r="J33" s="99">
        <v>1992</v>
      </c>
      <c r="K33" s="99">
        <v>1509</v>
      </c>
      <c r="L33" s="99">
        <v>1163</v>
      </c>
      <c r="M33" s="99">
        <v>929</v>
      </c>
      <c r="N33" s="99">
        <v>881</v>
      </c>
      <c r="O33" s="111">
        <v>792</v>
      </c>
      <c r="P33" s="99">
        <v>2205</v>
      </c>
      <c r="Q33" s="102"/>
      <c r="R33" s="112"/>
    </row>
    <row r="34" spans="1:18" ht="12.75">
      <c r="A34" s="199"/>
      <c r="B34" s="13" t="s">
        <v>89</v>
      </c>
      <c r="C34" s="99"/>
      <c r="D34" s="99">
        <v>36558.54887218045</v>
      </c>
      <c r="E34" s="115">
        <v>43518.0188721805</v>
      </c>
      <c r="F34" s="99"/>
      <c r="G34" s="99">
        <v>13781.54887218045</v>
      </c>
      <c r="H34" s="99">
        <v>6660</v>
      </c>
      <c r="I34" s="99">
        <v>6136</v>
      </c>
      <c r="J34" s="99">
        <v>2148</v>
      </c>
      <c r="K34" s="99">
        <v>1541</v>
      </c>
      <c r="L34" s="99">
        <v>1242</v>
      </c>
      <c r="M34" s="99">
        <v>905</v>
      </c>
      <c r="N34" s="99">
        <v>1037</v>
      </c>
      <c r="O34" s="111">
        <v>804</v>
      </c>
      <c r="P34" s="99">
        <v>2304</v>
      </c>
      <c r="Q34" s="102"/>
      <c r="R34" s="112"/>
    </row>
    <row r="35" spans="1:18" ht="12.75">
      <c r="A35" s="199"/>
      <c r="B35" s="13" t="s">
        <v>90</v>
      </c>
      <c r="C35" s="99"/>
      <c r="D35" s="99">
        <v>37512.70174436091</v>
      </c>
      <c r="E35" s="115">
        <v>47202.4455043609</v>
      </c>
      <c r="F35" s="99"/>
      <c r="G35" s="99">
        <v>14161.405744360902</v>
      </c>
      <c r="H35" s="99">
        <v>7032</v>
      </c>
      <c r="I35" s="99">
        <v>6473</v>
      </c>
      <c r="J35" s="99">
        <v>1890</v>
      </c>
      <c r="K35" s="99">
        <v>1733</v>
      </c>
      <c r="L35" s="99">
        <v>1162</v>
      </c>
      <c r="M35" s="99">
        <v>989</v>
      </c>
      <c r="N35" s="99">
        <v>1013</v>
      </c>
      <c r="O35" s="111">
        <v>941.2960000000021</v>
      </c>
      <c r="P35" s="99">
        <v>2118</v>
      </c>
      <c r="Q35" s="102"/>
      <c r="R35" s="112"/>
    </row>
    <row r="36" spans="1:18" ht="12.75">
      <c r="A36" s="199"/>
      <c r="B36" s="13" t="s">
        <v>91</v>
      </c>
      <c r="C36" s="99"/>
      <c r="D36" s="99">
        <v>39897.48270676691</v>
      </c>
      <c r="E36" s="115">
        <v>51948.6117167669</v>
      </c>
      <c r="F36" s="99"/>
      <c r="G36" s="99">
        <v>14448.869706766916</v>
      </c>
      <c r="H36" s="99">
        <v>7501</v>
      </c>
      <c r="I36" s="99">
        <v>7016</v>
      </c>
      <c r="J36" s="99">
        <v>2130</v>
      </c>
      <c r="K36" s="99">
        <v>1734</v>
      </c>
      <c r="L36" s="99">
        <v>1199</v>
      </c>
      <c r="M36" s="99">
        <v>1408</v>
      </c>
      <c r="N36" s="99">
        <v>1054</v>
      </c>
      <c r="O36" s="111">
        <v>1046.6129999999976</v>
      </c>
      <c r="P36" s="99">
        <v>2360</v>
      </c>
      <c r="Q36" s="102"/>
      <c r="R36" s="112"/>
    </row>
    <row r="37" spans="1:18" ht="12.75">
      <c r="A37" s="199"/>
      <c r="B37" s="13" t="s">
        <v>92</v>
      </c>
      <c r="C37" s="99"/>
      <c r="D37" s="99">
        <v>41882.17370676692</v>
      </c>
      <c r="E37" s="115">
        <v>53210.7650567669</v>
      </c>
      <c r="F37" s="99"/>
      <c r="G37" s="99">
        <v>14843.555706766918</v>
      </c>
      <c r="H37" s="99">
        <v>8111</v>
      </c>
      <c r="I37" s="99">
        <v>7585</v>
      </c>
      <c r="J37" s="99">
        <v>2091</v>
      </c>
      <c r="K37" s="99">
        <v>1843</v>
      </c>
      <c r="L37" s="99">
        <v>1311</v>
      </c>
      <c r="M37" s="99">
        <v>1461</v>
      </c>
      <c r="N37" s="99">
        <v>1192</v>
      </c>
      <c r="O37" s="111">
        <v>1192.6180000000022</v>
      </c>
      <c r="P37" s="99">
        <v>2252</v>
      </c>
      <c r="Q37" s="102"/>
      <c r="R37" s="112"/>
    </row>
    <row r="38" spans="1:18" ht="12.75">
      <c r="A38" s="195" t="s">
        <v>84</v>
      </c>
      <c r="B38" s="11" t="s">
        <v>93</v>
      </c>
      <c r="C38" s="106"/>
      <c r="D38" s="106">
        <v>44660</v>
      </c>
      <c r="E38" s="114">
        <v>57687</v>
      </c>
      <c r="F38" s="106"/>
      <c r="G38" s="106">
        <v>15253</v>
      </c>
      <c r="H38" s="106">
        <v>8813</v>
      </c>
      <c r="I38" s="106">
        <v>7930</v>
      </c>
      <c r="J38" s="106">
        <v>2567</v>
      </c>
      <c r="K38" s="106">
        <v>1889</v>
      </c>
      <c r="L38" s="106">
        <v>1275</v>
      </c>
      <c r="M38" s="106">
        <v>1635</v>
      </c>
      <c r="N38" s="106">
        <v>1444</v>
      </c>
      <c r="O38" s="117">
        <v>1580</v>
      </c>
      <c r="P38" s="106">
        <v>2274</v>
      </c>
      <c r="Q38" s="109"/>
      <c r="R38" s="111"/>
    </row>
    <row r="39" spans="1:18" ht="12.75">
      <c r="A39" s="196"/>
      <c r="B39" s="13" t="s">
        <v>94</v>
      </c>
      <c r="C39" s="99"/>
      <c r="D39" s="99">
        <v>49084</v>
      </c>
      <c r="E39" s="115">
        <v>63703</v>
      </c>
      <c r="F39" s="99"/>
      <c r="G39" s="99">
        <v>16212</v>
      </c>
      <c r="H39" s="99">
        <v>9547</v>
      </c>
      <c r="I39" s="99">
        <v>9914</v>
      </c>
      <c r="J39" s="99">
        <v>2507</v>
      </c>
      <c r="K39" s="99">
        <v>2146</v>
      </c>
      <c r="L39" s="99">
        <v>1383</v>
      </c>
      <c r="M39" s="99">
        <v>1818</v>
      </c>
      <c r="N39" s="99">
        <v>1592</v>
      </c>
      <c r="O39" s="111">
        <v>1609</v>
      </c>
      <c r="P39" s="99">
        <v>2356</v>
      </c>
      <c r="Q39" s="102"/>
      <c r="R39" s="111"/>
    </row>
    <row r="40" spans="1:18" ht="12.75">
      <c r="A40" s="196"/>
      <c r="B40" s="13" t="s">
        <v>95</v>
      </c>
      <c r="C40" s="99"/>
      <c r="D40" s="99">
        <v>53764</v>
      </c>
      <c r="E40" s="115">
        <v>68055</v>
      </c>
      <c r="F40" s="99"/>
      <c r="G40" s="99">
        <v>17266</v>
      </c>
      <c r="H40" s="99">
        <v>10355</v>
      </c>
      <c r="I40" s="99">
        <v>9269</v>
      </c>
      <c r="J40" s="99">
        <v>4817</v>
      </c>
      <c r="K40" s="99">
        <v>2606</v>
      </c>
      <c r="L40" s="99">
        <v>1517</v>
      </c>
      <c r="M40" s="99">
        <v>2405</v>
      </c>
      <c r="N40" s="99">
        <v>1595</v>
      </c>
      <c r="O40" s="111">
        <v>1605</v>
      </c>
      <c r="P40" s="99">
        <v>2329</v>
      </c>
      <c r="Q40" s="102"/>
      <c r="R40" s="111"/>
    </row>
    <row r="41" spans="1:18" ht="12.75">
      <c r="A41" s="196"/>
      <c r="B41" s="13" t="s">
        <v>96</v>
      </c>
      <c r="C41" s="99"/>
      <c r="D41" s="99">
        <v>56753</v>
      </c>
      <c r="E41" s="115">
        <v>75096</v>
      </c>
      <c r="F41" s="99"/>
      <c r="G41" s="99">
        <v>18420</v>
      </c>
      <c r="H41" s="99">
        <v>11297</v>
      </c>
      <c r="I41" s="99">
        <v>9551</v>
      </c>
      <c r="J41" s="99">
        <v>3371</v>
      </c>
      <c r="K41" s="99">
        <v>2797</v>
      </c>
      <c r="L41" s="99">
        <v>1562</v>
      </c>
      <c r="M41" s="99">
        <v>2244</v>
      </c>
      <c r="N41" s="99">
        <v>2889</v>
      </c>
      <c r="O41" s="111">
        <v>2162</v>
      </c>
      <c r="P41" s="99">
        <v>2460</v>
      </c>
      <c r="Q41" s="102"/>
      <c r="R41" s="111"/>
    </row>
    <row r="42" spans="1:18" ht="12.75">
      <c r="A42" s="196"/>
      <c r="B42" s="13" t="s">
        <v>97</v>
      </c>
      <c r="C42" s="99"/>
      <c r="D42" s="99">
        <v>63711</v>
      </c>
      <c r="E42" s="115">
        <v>82592</v>
      </c>
      <c r="F42" s="99"/>
      <c r="G42" s="99">
        <v>19844</v>
      </c>
      <c r="H42" s="99">
        <v>12368</v>
      </c>
      <c r="I42" s="99">
        <v>11455</v>
      </c>
      <c r="J42" s="99">
        <v>5293</v>
      </c>
      <c r="K42" s="99">
        <v>2992</v>
      </c>
      <c r="L42" s="99">
        <v>1757</v>
      </c>
      <c r="M42" s="99">
        <v>2663</v>
      </c>
      <c r="N42" s="99">
        <v>2960</v>
      </c>
      <c r="O42" s="111">
        <v>1950</v>
      </c>
      <c r="P42" s="99">
        <v>2429</v>
      </c>
      <c r="Q42" s="102"/>
      <c r="R42" s="111"/>
    </row>
    <row r="43" spans="1:18" ht="12.75">
      <c r="A43" s="196"/>
      <c r="B43" s="13" t="s">
        <v>98</v>
      </c>
      <c r="C43" s="99"/>
      <c r="D43" s="99">
        <v>63554</v>
      </c>
      <c r="E43" s="115">
        <v>80048</v>
      </c>
      <c r="F43" s="99"/>
      <c r="G43" s="99">
        <v>21142</v>
      </c>
      <c r="H43" s="99">
        <v>13128</v>
      </c>
      <c r="I43" s="99">
        <v>11724</v>
      </c>
      <c r="J43" s="99">
        <v>2974</v>
      </c>
      <c r="K43" s="99">
        <v>3103</v>
      </c>
      <c r="L43" s="99">
        <v>1814</v>
      </c>
      <c r="M43" s="99">
        <v>2345</v>
      </c>
      <c r="N43" s="99">
        <v>2806</v>
      </c>
      <c r="O43" s="111">
        <v>2207</v>
      </c>
      <c r="P43" s="99">
        <v>2311</v>
      </c>
      <c r="Q43" s="102"/>
      <c r="R43" s="111"/>
    </row>
    <row r="44" spans="1:18" ht="12.75">
      <c r="A44" s="196"/>
      <c r="B44" s="13" t="s">
        <v>99</v>
      </c>
      <c r="C44" s="99"/>
      <c r="D44" s="99">
        <v>70099</v>
      </c>
      <c r="E44" s="115">
        <v>99043</v>
      </c>
      <c r="F44" s="99"/>
      <c r="G44" s="99">
        <v>22029</v>
      </c>
      <c r="H44" s="99">
        <v>13753</v>
      </c>
      <c r="I44" s="99">
        <v>11650</v>
      </c>
      <c r="J44" s="99">
        <v>5563</v>
      </c>
      <c r="K44" s="99">
        <v>3312</v>
      </c>
      <c r="L44" s="99">
        <v>1809</v>
      </c>
      <c r="M44" s="99">
        <v>2281</v>
      </c>
      <c r="N44" s="99">
        <v>2542</v>
      </c>
      <c r="O44" s="111">
        <v>4094</v>
      </c>
      <c r="P44" s="99">
        <v>3066</v>
      </c>
      <c r="Q44" s="102"/>
      <c r="R44" s="111"/>
    </row>
    <row r="45" spans="1:18" ht="12.75">
      <c r="A45" s="196"/>
      <c r="B45" s="13" t="s">
        <v>100</v>
      </c>
      <c r="C45" s="99"/>
      <c r="D45" s="99">
        <v>68939</v>
      </c>
      <c r="E45" s="115">
        <v>91989</v>
      </c>
      <c r="F45" s="99"/>
      <c r="G45" s="99">
        <v>22148</v>
      </c>
      <c r="H45" s="99">
        <v>14160</v>
      </c>
      <c r="I45" s="99">
        <v>11654</v>
      </c>
      <c r="J45" s="99">
        <v>5428</v>
      </c>
      <c r="K45" s="99">
        <v>3338</v>
      </c>
      <c r="L45" s="99">
        <v>1736</v>
      </c>
      <c r="M45" s="99">
        <v>2232</v>
      </c>
      <c r="N45" s="99">
        <v>2073</v>
      </c>
      <c r="O45" s="111">
        <v>2659</v>
      </c>
      <c r="P45" s="99">
        <v>3511</v>
      </c>
      <c r="Q45" s="102"/>
      <c r="R45" s="111"/>
    </row>
    <row r="46" spans="1:18" ht="12.75">
      <c r="A46" s="196"/>
      <c r="B46" s="13" t="s">
        <v>101</v>
      </c>
      <c r="C46" s="99"/>
      <c r="D46" s="99">
        <v>69962</v>
      </c>
      <c r="E46" s="115">
        <v>90030</v>
      </c>
      <c r="F46" s="99"/>
      <c r="G46" s="99">
        <v>22737</v>
      </c>
      <c r="H46" s="99">
        <v>14498</v>
      </c>
      <c r="I46" s="99">
        <v>12504</v>
      </c>
      <c r="J46" s="99">
        <v>4294</v>
      </c>
      <c r="K46" s="99">
        <v>3394</v>
      </c>
      <c r="L46" s="99">
        <v>1804</v>
      </c>
      <c r="M46" s="99">
        <v>2255</v>
      </c>
      <c r="N46" s="99">
        <v>1978</v>
      </c>
      <c r="O46" s="111">
        <v>2879</v>
      </c>
      <c r="P46" s="99">
        <v>3619</v>
      </c>
      <c r="Q46" s="102"/>
      <c r="R46" s="111"/>
    </row>
    <row r="47" spans="1:18" ht="12.75">
      <c r="A47" s="196"/>
      <c r="B47" s="13" t="s">
        <v>102</v>
      </c>
      <c r="C47" s="99"/>
      <c r="D47" s="99">
        <v>71174</v>
      </c>
      <c r="E47" s="115">
        <v>91179</v>
      </c>
      <c r="F47" s="99"/>
      <c r="G47" s="99">
        <v>23308</v>
      </c>
      <c r="H47" s="99">
        <v>14898</v>
      </c>
      <c r="I47" s="99">
        <v>12300</v>
      </c>
      <c r="J47" s="99">
        <v>4502</v>
      </c>
      <c r="K47" s="99">
        <v>3463</v>
      </c>
      <c r="L47" s="99">
        <v>1811</v>
      </c>
      <c r="M47" s="99">
        <v>2237</v>
      </c>
      <c r="N47" s="99">
        <v>2058</v>
      </c>
      <c r="O47" s="111">
        <v>2977</v>
      </c>
      <c r="P47" s="99">
        <v>3620</v>
      </c>
      <c r="Q47" s="102"/>
      <c r="R47" s="111"/>
    </row>
    <row r="48" spans="1:18" ht="12.75">
      <c r="A48" s="196"/>
      <c r="B48" s="13" t="s">
        <v>103</v>
      </c>
      <c r="C48" s="99"/>
      <c r="D48" s="99">
        <v>72363</v>
      </c>
      <c r="E48" s="115">
        <v>93064</v>
      </c>
      <c r="F48" s="99"/>
      <c r="G48" s="99">
        <v>23881</v>
      </c>
      <c r="H48" s="99">
        <v>15058</v>
      </c>
      <c r="I48" s="99">
        <v>12879</v>
      </c>
      <c r="J48" s="99">
        <v>4134</v>
      </c>
      <c r="K48" s="99">
        <v>3515</v>
      </c>
      <c r="L48" s="99">
        <v>1961</v>
      </c>
      <c r="M48" s="99">
        <v>2291</v>
      </c>
      <c r="N48" s="99">
        <v>2228</v>
      </c>
      <c r="O48" s="111">
        <v>2633</v>
      </c>
      <c r="P48" s="99">
        <v>3783</v>
      </c>
      <c r="Q48" s="102"/>
      <c r="R48" s="111"/>
    </row>
    <row r="49" spans="1:18" ht="12.75">
      <c r="A49" s="196"/>
      <c r="B49" s="13" t="s">
        <v>104</v>
      </c>
      <c r="C49" s="99"/>
      <c r="D49" s="99">
        <v>73929</v>
      </c>
      <c r="E49" s="115">
        <v>95137</v>
      </c>
      <c r="F49" s="99"/>
      <c r="G49" s="99">
        <v>24352</v>
      </c>
      <c r="H49" s="99">
        <v>15626</v>
      </c>
      <c r="I49" s="99">
        <v>13158</v>
      </c>
      <c r="J49" s="99">
        <v>4102</v>
      </c>
      <c r="K49" s="99">
        <v>3648</v>
      </c>
      <c r="L49" s="99">
        <v>2026</v>
      </c>
      <c r="M49" s="99">
        <v>2178</v>
      </c>
      <c r="N49" s="99">
        <v>2107</v>
      </c>
      <c r="O49" s="111">
        <v>3142</v>
      </c>
      <c r="P49" s="99">
        <v>3590</v>
      </c>
      <c r="Q49" s="102"/>
      <c r="R49" s="111"/>
    </row>
    <row r="50" spans="1:18" ht="12.75">
      <c r="A50" s="196"/>
      <c r="B50" s="13" t="s">
        <v>105</v>
      </c>
      <c r="C50" s="99"/>
      <c r="D50" s="99">
        <v>76339</v>
      </c>
      <c r="E50" s="115">
        <v>99007</v>
      </c>
      <c r="F50" s="99"/>
      <c r="G50" s="99">
        <v>25511</v>
      </c>
      <c r="H50" s="99">
        <v>16223</v>
      </c>
      <c r="I50" s="99">
        <v>13281</v>
      </c>
      <c r="J50" s="99">
        <v>3957</v>
      </c>
      <c r="K50" s="99">
        <v>3882</v>
      </c>
      <c r="L50" s="99">
        <v>2146</v>
      </c>
      <c r="M50" s="99">
        <v>2176</v>
      </c>
      <c r="N50" s="99">
        <v>2544</v>
      </c>
      <c r="O50" s="111">
        <v>3085</v>
      </c>
      <c r="P50" s="99">
        <v>3534</v>
      </c>
      <c r="Q50" s="102"/>
      <c r="R50" s="111"/>
    </row>
    <row r="51" spans="1:18" ht="12.75">
      <c r="A51" s="196"/>
      <c r="B51" s="13" t="s">
        <v>106</v>
      </c>
      <c r="C51" s="99"/>
      <c r="D51" s="99">
        <v>80576</v>
      </c>
      <c r="E51" s="115">
        <v>104014</v>
      </c>
      <c r="F51" s="99"/>
      <c r="G51" s="99">
        <v>26149</v>
      </c>
      <c r="H51" s="99">
        <v>17159</v>
      </c>
      <c r="I51" s="99">
        <v>13629</v>
      </c>
      <c r="J51" s="99">
        <v>4670</v>
      </c>
      <c r="K51" s="99">
        <v>4184</v>
      </c>
      <c r="L51" s="99">
        <v>2251</v>
      </c>
      <c r="M51" s="99">
        <v>2559</v>
      </c>
      <c r="N51" s="99">
        <v>2732</v>
      </c>
      <c r="O51" s="111">
        <v>3746</v>
      </c>
      <c r="P51" s="99">
        <v>3497</v>
      </c>
      <c r="Q51" s="102"/>
      <c r="R51" s="111"/>
    </row>
    <row r="52" spans="1:18" ht="15">
      <c r="A52" s="196"/>
      <c r="B52" s="90" t="s">
        <v>110</v>
      </c>
      <c r="C52" s="99"/>
      <c r="D52" s="99">
        <v>86959</v>
      </c>
      <c r="E52" s="115">
        <v>111376</v>
      </c>
      <c r="F52" s="99"/>
      <c r="G52" s="99">
        <v>28806</v>
      </c>
      <c r="H52" s="99">
        <v>18268</v>
      </c>
      <c r="I52" s="99">
        <v>14293</v>
      </c>
      <c r="J52" s="99">
        <v>5166</v>
      </c>
      <c r="K52" s="99">
        <v>4625</v>
      </c>
      <c r="L52" s="99">
        <v>2395</v>
      </c>
      <c r="M52" s="99">
        <v>2889</v>
      </c>
      <c r="N52" s="99">
        <v>3006</v>
      </c>
      <c r="O52" s="111">
        <v>3820</v>
      </c>
      <c r="P52" s="99">
        <v>3691</v>
      </c>
      <c r="Q52" s="102"/>
      <c r="R52" s="111"/>
    </row>
    <row r="53" spans="1:18" ht="12.75">
      <c r="A53" s="196"/>
      <c r="B53" s="90" t="s">
        <v>112</v>
      </c>
      <c r="C53" s="99"/>
      <c r="D53" s="99">
        <v>108832</v>
      </c>
      <c r="E53" s="115">
        <v>138916</v>
      </c>
      <c r="F53" s="99"/>
      <c r="G53" s="99">
        <v>44028</v>
      </c>
      <c r="H53" s="99">
        <v>19891</v>
      </c>
      <c r="I53" s="99">
        <v>16322</v>
      </c>
      <c r="J53" s="99">
        <v>6083</v>
      </c>
      <c r="K53" s="99">
        <v>4911</v>
      </c>
      <c r="L53" s="99">
        <v>2499</v>
      </c>
      <c r="M53" s="99">
        <v>3179</v>
      </c>
      <c r="N53" s="99">
        <v>3988</v>
      </c>
      <c r="O53" s="111">
        <f>D53-SUM(G53:N53,P53)</f>
        <v>4703</v>
      </c>
      <c r="P53" s="99">
        <v>3228</v>
      </c>
      <c r="Q53" s="102"/>
      <c r="R53" s="111"/>
    </row>
    <row r="54" spans="1:18" ht="12.75">
      <c r="A54" s="196"/>
      <c r="B54" s="90">
        <v>2021</v>
      </c>
      <c r="C54" s="99"/>
      <c r="D54" s="99">
        <v>107764</v>
      </c>
      <c r="E54" s="115">
        <v>133722</v>
      </c>
      <c r="F54" s="99"/>
      <c r="G54" s="99">
        <v>36759</v>
      </c>
      <c r="H54" s="99">
        <v>22784</v>
      </c>
      <c r="I54" s="99">
        <v>16039</v>
      </c>
      <c r="J54" s="99">
        <v>5754</v>
      </c>
      <c r="K54" s="99">
        <v>5202</v>
      </c>
      <c r="L54" s="99">
        <v>2664</v>
      </c>
      <c r="M54" s="99">
        <v>5656</v>
      </c>
      <c r="N54" s="99">
        <v>4481</v>
      </c>
      <c r="O54" s="111">
        <v>6507</v>
      </c>
      <c r="P54" s="99">
        <v>1918</v>
      </c>
      <c r="Q54" s="102"/>
      <c r="R54" s="111"/>
    </row>
    <row r="55" spans="1:18" ht="12.75">
      <c r="A55" s="196"/>
      <c r="B55" s="90">
        <v>2022</v>
      </c>
      <c r="C55" s="99"/>
      <c r="D55" s="99">
        <v>125641</v>
      </c>
      <c r="E55" s="115">
        <v>150956</v>
      </c>
      <c r="F55" s="99"/>
      <c r="G55" s="99">
        <v>42954</v>
      </c>
      <c r="H55" s="99">
        <v>27781</v>
      </c>
      <c r="I55" s="99">
        <v>18023</v>
      </c>
      <c r="J55" s="99">
        <v>5720</v>
      </c>
      <c r="K55" s="99">
        <v>5444</v>
      </c>
      <c r="L55" s="99">
        <v>2832</v>
      </c>
      <c r="M55" s="99">
        <v>4657</v>
      </c>
      <c r="N55" s="99">
        <v>8078</v>
      </c>
      <c r="O55" s="111">
        <v>7268</v>
      </c>
      <c r="P55" s="99">
        <v>2884</v>
      </c>
      <c r="Q55" s="102"/>
      <c r="R55" s="111"/>
    </row>
    <row r="56" spans="1:19" ht="12.75">
      <c r="A56" s="197"/>
      <c r="B56" s="130">
        <v>2023</v>
      </c>
      <c r="C56" s="101"/>
      <c r="D56" s="101">
        <v>127574</v>
      </c>
      <c r="E56" s="150">
        <v>161822</v>
      </c>
      <c r="F56" s="101"/>
      <c r="G56" s="101">
        <f>41514+61</f>
        <v>41575</v>
      </c>
      <c r="H56" s="101">
        <v>28489</v>
      </c>
      <c r="I56" s="101">
        <v>18403</v>
      </c>
      <c r="J56" s="101">
        <v>6806</v>
      </c>
      <c r="K56" s="101">
        <v>6165</v>
      </c>
      <c r="L56" s="101">
        <v>2886</v>
      </c>
      <c r="M56" s="101">
        <v>5472</v>
      </c>
      <c r="N56" s="101">
        <v>3690</v>
      </c>
      <c r="O56" s="151">
        <v>7519</v>
      </c>
      <c r="P56" s="101">
        <v>6569</v>
      </c>
      <c r="Q56" s="103"/>
      <c r="R56" s="111"/>
      <c r="S56" s="111"/>
    </row>
    <row r="57" spans="15:18" ht="12.75">
      <c r="O57" s="111"/>
      <c r="R57" s="111"/>
    </row>
    <row r="58" spans="1:18" ht="12.75">
      <c r="A58" s="113" t="s">
        <v>77</v>
      </c>
      <c r="B58" s="2"/>
      <c r="G58">
        <v>42860</v>
      </c>
      <c r="O58" s="86"/>
      <c r="R58" s="111"/>
    </row>
    <row r="59" spans="1:15" ht="12.75">
      <c r="A59" s="56" t="s">
        <v>68</v>
      </c>
      <c r="B59" s="2"/>
      <c r="G59">
        <v>94</v>
      </c>
      <c r="H59" s="2"/>
      <c r="O59" s="111"/>
    </row>
    <row r="60" spans="1:16" ht="12.75">
      <c r="A60" s="56" t="s">
        <v>73</v>
      </c>
      <c r="B60" s="34" t="s">
        <v>72</v>
      </c>
      <c r="O60" s="10"/>
      <c r="P60" s="10"/>
    </row>
    <row r="61" spans="1:16" ht="15">
      <c r="A61" s="113" t="s">
        <v>88</v>
      </c>
      <c r="B61" s="2"/>
      <c r="O61" s="10"/>
      <c r="P61" s="10"/>
    </row>
    <row r="62" spans="1:16" ht="12.75">
      <c r="A62" s="118" t="s">
        <v>108</v>
      </c>
      <c r="B62" s="2"/>
      <c r="O62" s="10"/>
      <c r="P62" s="10"/>
    </row>
    <row r="63" spans="1:16" ht="15">
      <c r="A63" s="79" t="s">
        <v>111</v>
      </c>
      <c r="B63" s="2"/>
      <c r="O63" s="10"/>
      <c r="P63" s="10"/>
    </row>
    <row r="64" spans="2:16" ht="12.75">
      <c r="B64" s="2"/>
      <c r="O64" s="10"/>
      <c r="P64" s="10"/>
    </row>
    <row r="65" spans="2:15" ht="12.75">
      <c r="B65" s="2"/>
      <c r="O65" s="10"/>
    </row>
    <row r="66" spans="2:15" ht="12.75">
      <c r="B66" s="2"/>
      <c r="O66" s="10"/>
    </row>
    <row r="67" spans="1:18" ht="16.5" customHeight="1">
      <c r="A67" s="61" t="s">
        <v>125</v>
      </c>
      <c r="B67" s="8"/>
      <c r="C67" s="207" t="s">
        <v>37</v>
      </c>
      <c r="D67" s="207"/>
      <c r="E67" s="207"/>
      <c r="F67" s="19"/>
      <c r="G67" s="203" t="s">
        <v>17</v>
      </c>
      <c r="H67" s="203"/>
      <c r="I67" s="203"/>
      <c r="J67" s="203"/>
      <c r="K67" s="203"/>
      <c r="L67" s="203"/>
      <c r="M67" s="203"/>
      <c r="N67" s="203"/>
      <c r="O67" s="203"/>
      <c r="P67" s="203"/>
      <c r="Q67" s="203"/>
      <c r="R67" s="74"/>
    </row>
    <row r="68" spans="1:18" ht="42">
      <c r="A68" s="62"/>
      <c r="B68" s="5"/>
      <c r="C68" s="6" t="s">
        <v>15</v>
      </c>
      <c r="D68" s="6" t="s">
        <v>24</v>
      </c>
      <c r="E68" s="6" t="s">
        <v>25</v>
      </c>
      <c r="F68" s="31"/>
      <c r="G68" s="6" t="s">
        <v>16</v>
      </c>
      <c r="H68" s="6" t="s">
        <v>9</v>
      </c>
      <c r="I68" s="6" t="s">
        <v>10</v>
      </c>
      <c r="J68" s="6" t="s">
        <v>81</v>
      </c>
      <c r="K68" s="6" t="s">
        <v>11</v>
      </c>
      <c r="L68" s="6" t="s">
        <v>12</v>
      </c>
      <c r="M68" s="6" t="s">
        <v>13</v>
      </c>
      <c r="N68" s="6" t="s">
        <v>82</v>
      </c>
      <c r="O68" s="6" t="s">
        <v>51</v>
      </c>
      <c r="P68" s="6" t="s">
        <v>14</v>
      </c>
      <c r="Q68" s="6" t="s">
        <v>48</v>
      </c>
      <c r="R68" s="74"/>
    </row>
    <row r="69" spans="1:18" ht="12.75" customHeight="1">
      <c r="A69" s="200" t="s">
        <v>26</v>
      </c>
      <c r="B69" s="11">
        <v>1972</v>
      </c>
      <c r="C69" s="28"/>
      <c r="D69" s="28"/>
      <c r="E69" s="28"/>
      <c r="F69" s="32"/>
      <c r="G69" s="28"/>
      <c r="H69" s="28"/>
      <c r="I69" s="28"/>
      <c r="J69" s="28"/>
      <c r="K69" s="28"/>
      <c r="L69" s="28"/>
      <c r="M69" s="28"/>
      <c r="N69" s="28"/>
      <c r="O69" s="28"/>
      <c r="P69" s="28"/>
      <c r="Q69" s="28"/>
      <c r="R69" s="74"/>
    </row>
    <row r="70" spans="1:18" ht="12.75">
      <c r="A70" s="205"/>
      <c r="B70" s="13">
        <v>1973</v>
      </c>
      <c r="C70" s="29"/>
      <c r="D70" s="29"/>
      <c r="E70" s="29"/>
      <c r="F70" s="29"/>
      <c r="G70" s="29"/>
      <c r="H70" s="29"/>
      <c r="I70" s="29"/>
      <c r="J70" s="29"/>
      <c r="K70" s="29"/>
      <c r="L70" s="29"/>
      <c r="M70" s="29"/>
      <c r="N70" s="29"/>
      <c r="O70" s="29"/>
      <c r="P70" s="29"/>
      <c r="Q70" s="29"/>
      <c r="R70" s="74"/>
    </row>
    <row r="71" spans="1:18" ht="12.75">
      <c r="A71" s="205"/>
      <c r="B71" s="13">
        <v>1974</v>
      </c>
      <c r="C71" s="29"/>
      <c r="D71" s="29"/>
      <c r="E71" s="29"/>
      <c r="F71" s="29"/>
      <c r="G71" s="29"/>
      <c r="H71" s="29"/>
      <c r="I71" s="29"/>
      <c r="J71" s="29"/>
      <c r="K71" s="29"/>
      <c r="L71" s="29"/>
      <c r="M71" s="29"/>
      <c r="N71" s="29"/>
      <c r="O71" s="29"/>
      <c r="P71" s="29"/>
      <c r="Q71" s="29"/>
      <c r="R71" s="74"/>
    </row>
    <row r="72" spans="1:18" ht="12.75">
      <c r="A72" s="205"/>
      <c r="B72" s="13">
        <v>1975</v>
      </c>
      <c r="C72" s="29"/>
      <c r="D72" s="29"/>
      <c r="E72" s="29"/>
      <c r="F72" s="29"/>
      <c r="G72" s="29"/>
      <c r="H72" s="29"/>
      <c r="I72" s="29"/>
      <c r="J72" s="29"/>
      <c r="K72" s="29"/>
      <c r="L72" s="29"/>
      <c r="M72" s="29"/>
      <c r="N72" s="29"/>
      <c r="O72" s="29"/>
      <c r="P72" s="29"/>
      <c r="Q72" s="29"/>
      <c r="R72" s="74"/>
    </row>
    <row r="73" spans="1:18" ht="12.75">
      <c r="A73" s="205"/>
      <c r="B73" s="13">
        <v>1976</v>
      </c>
      <c r="C73" s="29"/>
      <c r="D73" s="29"/>
      <c r="E73" s="29"/>
      <c r="F73" s="29"/>
      <c r="G73" s="29"/>
      <c r="H73" s="29"/>
      <c r="I73" s="29"/>
      <c r="J73" s="29"/>
      <c r="K73" s="29"/>
      <c r="L73" s="29"/>
      <c r="M73" s="29"/>
      <c r="N73" s="29"/>
      <c r="O73" s="29"/>
      <c r="P73" s="29"/>
      <c r="Q73" s="29"/>
      <c r="R73" s="74"/>
    </row>
    <row r="74" spans="1:18" ht="12.75">
      <c r="A74" s="205"/>
      <c r="B74" s="13">
        <v>1977</v>
      </c>
      <c r="C74" s="29"/>
      <c r="D74" s="29"/>
      <c r="E74" s="29"/>
      <c r="F74" s="29"/>
      <c r="G74" s="29"/>
      <c r="H74" s="29"/>
      <c r="I74" s="29"/>
      <c r="J74" s="29"/>
      <c r="K74" s="29"/>
      <c r="L74" s="29"/>
      <c r="M74" s="29"/>
      <c r="N74" s="29"/>
      <c r="O74" s="29"/>
      <c r="P74" s="29"/>
      <c r="Q74" s="29"/>
      <c r="R74" s="74"/>
    </row>
    <row r="75" spans="1:18" ht="12.75">
      <c r="A75" s="205"/>
      <c r="B75" s="13">
        <v>1978</v>
      </c>
      <c r="C75" s="29"/>
      <c r="D75" s="29"/>
      <c r="E75" s="29"/>
      <c r="F75" s="29"/>
      <c r="G75" s="29"/>
      <c r="H75" s="29"/>
      <c r="I75" s="29"/>
      <c r="J75" s="29"/>
      <c r="K75" s="29"/>
      <c r="L75" s="29"/>
      <c r="M75" s="29"/>
      <c r="N75" s="29"/>
      <c r="O75" s="29"/>
      <c r="P75" s="29"/>
      <c r="Q75" s="29"/>
      <c r="R75" s="74"/>
    </row>
    <row r="76" spans="1:18" ht="12.75">
      <c r="A76" s="205"/>
      <c r="B76" s="13">
        <v>1979</v>
      </c>
      <c r="C76" s="29"/>
      <c r="D76" s="29"/>
      <c r="E76" s="29"/>
      <c r="F76" s="29"/>
      <c r="G76" s="29"/>
      <c r="H76" s="29"/>
      <c r="I76" s="29"/>
      <c r="J76" s="29"/>
      <c r="K76" s="29"/>
      <c r="L76" s="29"/>
      <c r="M76" s="29"/>
      <c r="N76" s="29"/>
      <c r="O76" s="29"/>
      <c r="P76" s="29"/>
      <c r="Q76" s="29"/>
      <c r="R76" s="74"/>
    </row>
    <row r="77" spans="1:18" ht="12.75">
      <c r="A77" s="205"/>
      <c r="B77" s="13">
        <v>1980</v>
      </c>
      <c r="C77" s="29"/>
      <c r="D77" s="29"/>
      <c r="E77" s="29"/>
      <c r="F77" s="29"/>
      <c r="G77" s="29"/>
      <c r="H77" s="29"/>
      <c r="I77" s="29"/>
      <c r="J77" s="29"/>
      <c r="K77" s="29"/>
      <c r="L77" s="29"/>
      <c r="M77" s="29"/>
      <c r="N77" s="29"/>
      <c r="O77" s="29"/>
      <c r="P77" s="29"/>
      <c r="Q77" s="29"/>
      <c r="R77" s="74"/>
    </row>
    <row r="78" spans="1:18" ht="12.75">
      <c r="A78" s="205"/>
      <c r="B78" s="13">
        <v>1981</v>
      </c>
      <c r="C78" s="29"/>
      <c r="D78" s="29"/>
      <c r="E78" s="29"/>
      <c r="F78" s="29"/>
      <c r="G78" s="29"/>
      <c r="H78" s="29"/>
      <c r="I78" s="29"/>
      <c r="J78" s="29"/>
      <c r="K78" s="29"/>
      <c r="L78" s="29"/>
      <c r="M78" s="29"/>
      <c r="N78" s="29"/>
      <c r="O78" s="29"/>
      <c r="P78" s="29"/>
      <c r="Q78" s="29"/>
      <c r="R78" s="74"/>
    </row>
    <row r="79" spans="1:18" ht="12.75">
      <c r="A79" s="205"/>
      <c r="B79" s="13">
        <v>1982</v>
      </c>
      <c r="C79" s="29"/>
      <c r="D79" s="29"/>
      <c r="E79" s="29"/>
      <c r="F79" s="29"/>
      <c r="G79" s="29"/>
      <c r="H79" s="29"/>
      <c r="I79" s="29"/>
      <c r="J79" s="29"/>
      <c r="K79" s="29"/>
      <c r="L79" s="29"/>
      <c r="M79" s="29"/>
      <c r="N79" s="29"/>
      <c r="O79" s="29"/>
      <c r="P79" s="29"/>
      <c r="Q79" s="29"/>
      <c r="R79" s="74"/>
    </row>
    <row r="80" spans="1:18" ht="12.75">
      <c r="A80" s="205"/>
      <c r="B80" s="13">
        <v>1983</v>
      </c>
      <c r="C80" s="29"/>
      <c r="D80" s="29"/>
      <c r="E80" s="29"/>
      <c r="F80" s="29"/>
      <c r="G80" s="29"/>
      <c r="H80" s="29"/>
      <c r="I80" s="29"/>
      <c r="J80" s="29"/>
      <c r="K80" s="29"/>
      <c r="L80" s="29"/>
      <c r="M80" s="29"/>
      <c r="N80" s="29"/>
      <c r="O80" s="29"/>
      <c r="P80" s="29"/>
      <c r="Q80" s="29"/>
      <c r="R80" s="74"/>
    </row>
    <row r="81" spans="1:18" ht="12.75">
      <c r="A81" s="205"/>
      <c r="B81" s="13">
        <v>1984</v>
      </c>
      <c r="C81" s="29"/>
      <c r="D81" s="29"/>
      <c r="E81" s="29"/>
      <c r="F81" s="29"/>
      <c r="G81" s="29"/>
      <c r="H81" s="29"/>
      <c r="I81" s="29"/>
      <c r="J81" s="29"/>
      <c r="K81" s="29"/>
      <c r="L81" s="29"/>
      <c r="M81" s="29"/>
      <c r="N81" s="29"/>
      <c r="O81" s="29"/>
      <c r="P81" s="29"/>
      <c r="Q81" s="29"/>
      <c r="R81" s="74"/>
    </row>
    <row r="82" spans="1:18" ht="12.75">
      <c r="A82" s="205"/>
      <c r="B82" s="13">
        <v>1985</v>
      </c>
      <c r="C82" s="29"/>
      <c r="D82" s="29"/>
      <c r="E82" s="29"/>
      <c r="F82" s="29"/>
      <c r="G82" s="29"/>
      <c r="H82" s="29"/>
      <c r="I82" s="29"/>
      <c r="J82" s="29"/>
      <c r="K82" s="29"/>
      <c r="L82" s="29"/>
      <c r="M82" s="29"/>
      <c r="N82" s="29"/>
      <c r="O82" s="29"/>
      <c r="P82" s="29"/>
      <c r="Q82" s="29"/>
      <c r="R82" s="74"/>
    </row>
    <row r="83" spans="1:18" ht="12.75">
      <c r="A83" s="205"/>
      <c r="B83" s="13">
        <v>1986</v>
      </c>
      <c r="C83" s="29"/>
      <c r="D83" s="29"/>
      <c r="E83" s="29"/>
      <c r="F83" s="29"/>
      <c r="G83" s="29"/>
      <c r="H83" s="29"/>
      <c r="I83" s="29"/>
      <c r="J83" s="29"/>
      <c r="K83" s="29"/>
      <c r="L83" s="29"/>
      <c r="M83" s="29"/>
      <c r="N83" s="29"/>
      <c r="O83" s="29"/>
      <c r="P83" s="29"/>
      <c r="Q83" s="29"/>
      <c r="R83" s="74"/>
    </row>
    <row r="84" spans="1:18" ht="12.75">
      <c r="A84" s="205"/>
      <c r="B84" s="36" t="s">
        <v>61</v>
      </c>
      <c r="C84" s="29"/>
      <c r="D84" s="29"/>
      <c r="E84" s="29"/>
      <c r="F84" s="29"/>
      <c r="G84" s="29"/>
      <c r="H84" s="29"/>
      <c r="I84" s="29"/>
      <c r="J84" s="29"/>
      <c r="K84" s="29"/>
      <c r="L84" s="29"/>
      <c r="M84" s="29"/>
      <c r="N84" s="29"/>
      <c r="O84" s="29"/>
      <c r="P84" s="29"/>
      <c r="Q84" s="29"/>
      <c r="R84" s="74"/>
    </row>
    <row r="85" spans="1:18" ht="12.75">
      <c r="A85" s="205"/>
      <c r="B85" s="36" t="s">
        <v>62</v>
      </c>
      <c r="C85" s="29"/>
      <c r="D85" s="29"/>
      <c r="E85" s="29"/>
      <c r="F85" s="29"/>
      <c r="G85" s="29"/>
      <c r="H85" s="29"/>
      <c r="I85" s="29"/>
      <c r="J85" s="29"/>
      <c r="K85" s="29"/>
      <c r="L85" s="29"/>
      <c r="M85" s="29"/>
      <c r="N85" s="29"/>
      <c r="O85" s="29"/>
      <c r="P85" s="29"/>
      <c r="Q85" s="29"/>
      <c r="R85" s="74"/>
    </row>
    <row r="86" spans="1:18" ht="12.75">
      <c r="A86" s="206"/>
      <c r="B86" s="55" t="s">
        <v>63</v>
      </c>
      <c r="C86" s="30"/>
      <c r="D86" s="30"/>
      <c r="E86" s="30"/>
      <c r="F86" s="30"/>
      <c r="G86" s="30"/>
      <c r="H86" s="30"/>
      <c r="I86" s="30"/>
      <c r="J86" s="30"/>
      <c r="K86" s="30"/>
      <c r="L86" s="30"/>
      <c r="M86" s="30"/>
      <c r="N86" s="30"/>
      <c r="O86" s="30"/>
      <c r="P86" s="30"/>
      <c r="Q86" s="30"/>
      <c r="R86" s="74"/>
    </row>
    <row r="87" spans="1:18" ht="12.75" customHeight="1">
      <c r="A87" s="200" t="s">
        <v>33</v>
      </c>
      <c r="B87" s="35" t="s">
        <v>64</v>
      </c>
      <c r="C87" s="28"/>
      <c r="D87" s="28"/>
      <c r="E87" s="28"/>
      <c r="F87" s="28"/>
      <c r="G87" s="28"/>
      <c r="H87" s="28"/>
      <c r="I87" s="28"/>
      <c r="J87" s="28"/>
      <c r="K87" s="28"/>
      <c r="L87" s="28"/>
      <c r="M87" s="28"/>
      <c r="N87" s="28"/>
      <c r="O87" s="28"/>
      <c r="P87" s="28"/>
      <c r="Q87" s="182"/>
      <c r="R87" s="74"/>
    </row>
    <row r="88" spans="1:18" ht="12.75">
      <c r="A88" s="205"/>
      <c r="B88" s="36" t="s">
        <v>65</v>
      </c>
      <c r="C88" s="29"/>
      <c r="D88" s="29"/>
      <c r="E88" s="29"/>
      <c r="F88" s="29"/>
      <c r="G88" s="29"/>
      <c r="H88" s="29"/>
      <c r="I88" s="29"/>
      <c r="J88" s="29"/>
      <c r="K88" s="29"/>
      <c r="L88" s="29"/>
      <c r="M88" s="29"/>
      <c r="N88" s="29"/>
      <c r="O88" s="29"/>
      <c r="P88" s="29"/>
      <c r="Q88" s="183"/>
      <c r="R88" s="74"/>
    </row>
    <row r="89" spans="1:18" ht="14">
      <c r="A89" s="205"/>
      <c r="B89" s="36" t="s">
        <v>66</v>
      </c>
      <c r="C89" s="175">
        <f>C25*1000000/Population!$C25</f>
        <v>8299.621632385992</v>
      </c>
      <c r="D89" s="167"/>
      <c r="E89" s="167"/>
      <c r="F89" s="167"/>
      <c r="G89" s="175">
        <f>G25*1000000/Population!$C25</f>
        <v>3021.2511735085773</v>
      </c>
      <c r="H89" s="175">
        <f>H25*1000000/Population!$C25</f>
        <v>1096.697106767944</v>
      </c>
      <c r="I89" s="175">
        <f>I25*1000000/Population!$C25</f>
        <v>1270.8031065972518</v>
      </c>
      <c r="J89" s="175">
        <f>J25*1000000/Population!$C25</f>
        <v>593.0698984381667</v>
      </c>
      <c r="K89" s="175">
        <f>K25*1000000/Population!$C25</f>
        <v>294.8138033057381</v>
      </c>
      <c r="L89" s="175">
        <f>L25*1000000/Population!$C25</f>
        <v>352.194816648175</v>
      </c>
      <c r="M89" s="175">
        <f>M25*1000000/Population!$C25</f>
        <v>232.1413331057438</v>
      </c>
      <c r="N89" s="175">
        <f>N25*1000000/Population!$C25</f>
        <v>182.27077465790447</v>
      </c>
      <c r="O89" s="175">
        <f>O25*1000000/Population!$C25</f>
        <v>76.61232966345196</v>
      </c>
      <c r="P89" s="175">
        <f>P25*1000000/Population!$C25</f>
        <v>1179.7672896930385</v>
      </c>
      <c r="Q89" s="184"/>
      <c r="R89" s="74"/>
    </row>
    <row r="90" spans="1:18" ht="14">
      <c r="A90" s="206"/>
      <c r="B90" s="55" t="s">
        <v>67</v>
      </c>
      <c r="C90" s="177">
        <f>C26*1000000/Population!$C26</f>
        <v>8281.861434081247</v>
      </c>
      <c r="D90" s="168"/>
      <c r="E90" s="168"/>
      <c r="F90" s="168"/>
      <c r="G90" s="177">
        <f>G26*1000000/Population!$C26</f>
        <v>3011.5143154753528</v>
      </c>
      <c r="H90" s="177">
        <f>H26*1000000/Population!$C26</f>
        <v>1090.509839250021</v>
      </c>
      <c r="I90" s="177">
        <f>I26*1000000/Population!$C26</f>
        <v>1267.869710875257</v>
      </c>
      <c r="J90" s="177">
        <f>J26*1000000/Population!$C26</f>
        <v>613.4680892992877</v>
      </c>
      <c r="K90" s="177">
        <f>K26*1000000/Population!$C26</f>
        <v>360.7443484136145</v>
      </c>
      <c r="L90" s="177">
        <f>L26*1000000/Population!$C26</f>
        <v>329.7767517806368</v>
      </c>
      <c r="M90" s="177">
        <f>M26*1000000/Population!$C26</f>
        <v>202.02133948931618</v>
      </c>
      <c r="N90" s="177">
        <f>N26*1000000/Population!$C26</f>
        <v>265.7864361926747</v>
      </c>
      <c r="O90" s="177">
        <f>O26*1000000/Population!$C26</f>
        <v>42.20038850257594</v>
      </c>
      <c r="P90" s="177">
        <f>P26*1000000/Population!$C26</f>
        <v>1097.5197770333043</v>
      </c>
      <c r="Q90" s="185"/>
      <c r="R90" s="74"/>
    </row>
    <row r="91" spans="1:18" ht="12.75" customHeight="1">
      <c r="A91" s="195" t="s">
        <v>44</v>
      </c>
      <c r="B91" s="35" t="s">
        <v>45</v>
      </c>
      <c r="C91" s="155"/>
      <c r="D91" s="173">
        <f>D27*1000000/Population!$C27</f>
        <v>7916.377081537906</v>
      </c>
      <c r="E91" s="155"/>
      <c r="F91" s="155"/>
      <c r="G91" s="173">
        <f>G27*1000000/Population!$C27</f>
        <v>3189.513774985405</v>
      </c>
      <c r="H91" s="173">
        <f>H27*1000000/Population!$C27</f>
        <v>1140.9190736982569</v>
      </c>
      <c r="I91" s="173">
        <f>I27*1000000/Population!$C27</f>
        <v>1160.1011926273943</v>
      </c>
      <c r="J91" s="173">
        <f>J27*1000000/Population!$C27</f>
        <v>465.0968836006783</v>
      </c>
      <c r="K91" s="173">
        <f>K27*1000000/Population!$C27</f>
        <v>318.3119735342359</v>
      </c>
      <c r="L91" s="173">
        <f>L27*1000000/Population!$C27</f>
        <v>291.62380806761</v>
      </c>
      <c r="M91" s="173">
        <f>M27*1000000/Population!$C27</f>
        <v>203.77526340663312</v>
      </c>
      <c r="N91" s="173">
        <f>N27*1000000/Population!$C27</f>
        <v>181.5351255177782</v>
      </c>
      <c r="O91" s="173">
        <f>O27*1000000/Population!$C27</f>
        <v>162.07500486503017</v>
      </c>
      <c r="P91" s="173">
        <f>P27*1000000/Population!$C27</f>
        <v>1053.07052903728</v>
      </c>
      <c r="Q91" s="174">
        <f>Q27*1000000/Population!$C27</f>
        <v>-249.64554780239638</v>
      </c>
      <c r="R91" s="74"/>
    </row>
    <row r="92" spans="1:18" ht="14">
      <c r="A92" s="205"/>
      <c r="B92" s="36" t="s">
        <v>46</v>
      </c>
      <c r="C92" s="157"/>
      <c r="D92" s="175">
        <f>D28*1000000/Population!$C28</f>
        <v>8009.101875205614</v>
      </c>
      <c r="E92" s="157"/>
      <c r="F92" s="157"/>
      <c r="G92" s="175">
        <f>G28*1000000/Population!$C28</f>
        <v>3213.8940673319444</v>
      </c>
      <c r="H92" s="175">
        <f>H28*1000000/Population!$C28</f>
        <v>1197.2255729794933</v>
      </c>
      <c r="I92" s="175">
        <f>I28*1000000/Population!$C28</f>
        <v>1189.2751398179626</v>
      </c>
      <c r="J92" s="175">
        <f>J28*1000000/Population!$C28</f>
        <v>356.3987279306942</v>
      </c>
      <c r="K92" s="175">
        <f>K28*1000000/Population!$C28</f>
        <v>322.40377234345874</v>
      </c>
      <c r="L92" s="175">
        <f>L28*1000000/Population!$C28</f>
        <v>277.71685491830243</v>
      </c>
      <c r="M92" s="175">
        <f>M28*1000000/Population!$C28</f>
        <v>195.7451474942428</v>
      </c>
      <c r="N92" s="175">
        <f>N28*1000000/Population!$C28</f>
        <v>170.5230836714552</v>
      </c>
      <c r="O92" s="175">
        <f>O28*1000000/Population!$C28</f>
        <v>206.9854150674416</v>
      </c>
      <c r="P92" s="175">
        <f>P28*1000000/Population!$C28</f>
        <v>1029.992323719706</v>
      </c>
      <c r="Q92" s="176">
        <f>Q28*1000000/Population!$C28</f>
        <v>-151.05823006908653</v>
      </c>
      <c r="R92" s="74"/>
    </row>
    <row r="93" spans="1:18" ht="14">
      <c r="A93" s="206"/>
      <c r="B93" s="55" t="s">
        <v>47</v>
      </c>
      <c r="C93" s="181"/>
      <c r="D93" s="177">
        <f>D29*1000000/Population!$C29</f>
        <v>8226.642197873374</v>
      </c>
      <c r="E93" s="181"/>
      <c r="F93" s="181"/>
      <c r="G93" s="177">
        <f>G29*1000000/Population!$C29</f>
        <v>3303.017218114104</v>
      </c>
      <c r="H93" s="177">
        <f>H29*1000000/Population!$C29</f>
        <v>1260.8625249635668</v>
      </c>
      <c r="I93" s="177">
        <f>I29*1000000/Population!$C29</f>
        <v>1204.458358072003</v>
      </c>
      <c r="J93" s="177">
        <f>J29*1000000/Population!$C29</f>
        <v>406.9736060884115</v>
      </c>
      <c r="K93" s="177">
        <f>K29*1000000/Population!$C29</f>
        <v>329.7889566578507</v>
      </c>
      <c r="L93" s="177">
        <f>L29*1000000/Population!$C29</f>
        <v>261.78010471204186</v>
      </c>
      <c r="M93" s="177">
        <f>M29*1000000/Population!$C29</f>
        <v>198.89890430182976</v>
      </c>
      <c r="N93" s="177">
        <f>N29*1000000/Population!$C29</f>
        <v>256.38257677983484</v>
      </c>
      <c r="O93" s="177">
        <f>O29*1000000/Population!$C29</f>
        <v>167.86311869163922</v>
      </c>
      <c r="P93" s="177">
        <f>P29*1000000/Population!$C29</f>
        <v>999.3522966481352</v>
      </c>
      <c r="Q93" s="178">
        <f>Q29*1000000/Population!$C29</f>
        <v>-162.73546715604255</v>
      </c>
      <c r="R93" s="74"/>
    </row>
    <row r="94" spans="1:17" ht="12.75" customHeight="1">
      <c r="A94" s="200" t="s">
        <v>34</v>
      </c>
      <c r="B94" s="11">
        <v>1997</v>
      </c>
      <c r="C94" s="155"/>
      <c r="D94" s="173">
        <f>D30*1000000/Population!$C30</f>
        <v>8342.765075138976</v>
      </c>
      <c r="E94" s="173">
        <f>E30*1000000/Population!$C30</f>
        <v>10000.255965854156</v>
      </c>
      <c r="F94" s="155"/>
      <c r="G94" s="173">
        <f>G30*1000000/Population!$C30</f>
        <v>3239.703823509944</v>
      </c>
      <c r="H94" s="173">
        <f>H30*1000000/Population!$C30</f>
        <v>1337.5355727545946</v>
      </c>
      <c r="I94" s="173">
        <f>I30*1000000/Population!$C30</f>
        <v>1281.1510944440013</v>
      </c>
      <c r="J94" s="173">
        <f>J30*1000000/Population!$C30</f>
        <v>520.2266017713237</v>
      </c>
      <c r="K94" s="173">
        <f>K30*1000000/Population!$C30</f>
        <v>336.7110827415623</v>
      </c>
      <c r="L94" s="173">
        <f>L30*1000000/Population!$C30</f>
        <v>251.60243623500625</v>
      </c>
      <c r="M94" s="173">
        <f>M30*1000000/Population!$C30</f>
        <v>211.9737227053911</v>
      </c>
      <c r="N94" s="173">
        <f>N30*1000000/Population!$C30</f>
        <v>189.10077395675418</v>
      </c>
      <c r="O94" s="173">
        <f>O30*1000000/Population!$C30</f>
        <v>191.49445463975107</v>
      </c>
      <c r="P94" s="173">
        <f>P30*1000000/Population!$C30</f>
        <v>783.2655123806484</v>
      </c>
      <c r="Q94" s="169"/>
    </row>
    <row r="95" spans="1:17" ht="14">
      <c r="A95" s="201"/>
      <c r="B95" s="13">
        <v>1998</v>
      </c>
      <c r="C95" s="157"/>
      <c r="D95" s="175">
        <f>D31*1000000/Population!$C31</f>
        <v>8677.632963697393</v>
      </c>
      <c r="E95" s="175">
        <f>E31*1000000/Population!$C31</f>
        <v>10199.680953594258</v>
      </c>
      <c r="F95" s="157"/>
      <c r="G95" s="175">
        <f>G31*1000000/Population!$C31</f>
        <v>3426.896276684133</v>
      </c>
      <c r="H95" s="175">
        <f>H31*1000000/Population!$C31</f>
        <v>1410.4925278888654</v>
      </c>
      <c r="I95" s="175">
        <f>I31*1000000/Population!$C31</f>
        <v>1358.1351294464323</v>
      </c>
      <c r="J95" s="175">
        <f>J31*1000000/Population!$C31</f>
        <v>488.84445379920015</v>
      </c>
      <c r="K95" s="175">
        <f>K31*1000000/Population!$C31</f>
        <v>349.6632287939381</v>
      </c>
      <c r="L95" s="175">
        <f>L31*1000000/Population!$C31</f>
        <v>280.204167543675</v>
      </c>
      <c r="M95" s="175">
        <f>M31*1000000/Population!$C31</f>
        <v>223.6371290254683</v>
      </c>
      <c r="N95" s="175">
        <f>N31*1000000/Population!$C31</f>
        <v>202.32582614186487</v>
      </c>
      <c r="O95" s="175">
        <f>O31*1000000/Population!$C31</f>
        <v>234.16122921490214</v>
      </c>
      <c r="P95" s="175">
        <f>P31*1000000/Population!$C31</f>
        <v>703.2729951589139</v>
      </c>
      <c r="Q95" s="161"/>
    </row>
    <row r="96" spans="1:17" ht="14">
      <c r="A96" s="201"/>
      <c r="B96" s="13">
        <v>1999</v>
      </c>
      <c r="C96" s="157"/>
      <c r="D96" s="175">
        <f>D32*1000000/Population!$C32</f>
        <v>8868.192168427338</v>
      </c>
      <c r="E96" s="175">
        <f>E32*1000000/Population!$C32</f>
        <v>10409.608421366978</v>
      </c>
      <c r="F96" s="157"/>
      <c r="G96" s="175">
        <f>G32*1000000/Population!$C32</f>
        <v>3510.7320168725973</v>
      </c>
      <c r="H96" s="175">
        <f>H32*1000000/Population!$C32</f>
        <v>1535.1450222106089</v>
      </c>
      <c r="I96" s="175">
        <f>I32*1000000/Population!$C32</f>
        <v>1394.5649333681736</v>
      </c>
      <c r="J96" s="175">
        <f>J32*1000000/Population!$C32</f>
        <v>518.4217402665273</v>
      </c>
      <c r="K96" s="175">
        <f>K32*1000000/Population!$C32</f>
        <v>387.2484975176378</v>
      </c>
      <c r="L96" s="175">
        <f>L32*1000000/Population!$C32</f>
        <v>267.04990854455184</v>
      </c>
      <c r="M96" s="175">
        <f>M32*1000000/Population!$C32</f>
        <v>241.18108178730077</v>
      </c>
      <c r="N96" s="175">
        <f>N32*1000000/Population!$C32</f>
        <v>212.43794094591064</v>
      </c>
      <c r="O96" s="175">
        <f>O32*1000000/Population!$C32</f>
        <v>182.9108962633917</v>
      </c>
      <c r="P96" s="175">
        <f>P32*1000000/Population!$C32</f>
        <v>618.5001306506402</v>
      </c>
      <c r="Q96" s="161"/>
    </row>
    <row r="97" spans="1:17" ht="14">
      <c r="A97" s="201"/>
      <c r="B97" s="13">
        <v>2000</v>
      </c>
      <c r="C97" s="157"/>
      <c r="D97" s="175">
        <f>D33*1000000/Population!$C33</f>
        <v>9049.661257545464</v>
      </c>
      <c r="E97" s="175">
        <f>E33*1000000/Population!$C33</f>
        <v>10657.887625575397</v>
      </c>
      <c r="F97" s="157"/>
      <c r="G97" s="175">
        <f>G33*1000000/Population!$C33</f>
        <v>3507.645979262452</v>
      </c>
      <c r="H97" s="175">
        <f>H33*1000000/Population!$C33</f>
        <v>1596.9443433975991</v>
      </c>
      <c r="I97" s="175">
        <f>I33*1000000/Population!$C33</f>
        <v>1484.1760640232812</v>
      </c>
      <c r="J97" s="175">
        <f>J33*1000000/Population!$C33</f>
        <v>517.5908122434132</v>
      </c>
      <c r="K97" s="175">
        <f>K33*1000000/Population!$C33</f>
        <v>392.0906303590916</v>
      </c>
      <c r="L97" s="175">
        <f>L33*1000000/Population!$C33</f>
        <v>302.1878085537598</v>
      </c>
      <c r="M97" s="175">
        <f>M33*1000000/Population!$C33</f>
        <v>241.38647819986488</v>
      </c>
      <c r="N97" s="175">
        <f>N33*1000000/Population!$C33</f>
        <v>228.91441043496337</v>
      </c>
      <c r="O97" s="175">
        <f>O33*1000000/Population!$C33</f>
        <v>205.78911812087512</v>
      </c>
      <c r="P97" s="175">
        <f>P33*1000000/Population!$C33</f>
        <v>572.9356129501637</v>
      </c>
      <c r="Q97" s="161"/>
    </row>
    <row r="98" spans="1:17" ht="14">
      <c r="A98" s="201"/>
      <c r="B98" s="13" t="s">
        <v>89</v>
      </c>
      <c r="C98" s="157"/>
      <c r="D98" s="175">
        <f>D34*1000000/Population!$C34</f>
        <v>9444.701062359318</v>
      </c>
      <c r="E98" s="175">
        <f>E34*1000000/Population!$C34</f>
        <v>11242.642056469078</v>
      </c>
      <c r="F98" s="157"/>
      <c r="G98" s="175">
        <f>G34*1000000/Population!$C34</f>
        <v>3560.387742115441</v>
      </c>
      <c r="H98" s="175">
        <f>H34*1000000/Population!$C34</f>
        <v>1720.5745582308566</v>
      </c>
      <c r="I98" s="175">
        <f>I34*1000000/Population!$C34</f>
        <v>1585.2020254211016</v>
      </c>
      <c r="J98" s="175">
        <f>J34*1000000/Population!$C34</f>
        <v>554.9240467086908</v>
      </c>
      <c r="K98" s="175">
        <f>K34*1000000/Population!$C34</f>
        <v>398.10891805311564</v>
      </c>
      <c r="L98" s="175">
        <f>L34*1000000/Population!$C34</f>
        <v>320.8639041025111</v>
      </c>
      <c r="M98" s="175">
        <f>M34*1000000/Population!$C34</f>
        <v>233.80179807791671</v>
      </c>
      <c r="N98" s="175">
        <f>N34*1000000/Population!$C34</f>
        <v>267.9032758086184</v>
      </c>
      <c r="O98" s="175">
        <f>O34*1000000/Population!$C34</f>
        <v>207.70900072336468</v>
      </c>
      <c r="P98" s="175">
        <f>P34*1000000/Population!$C34</f>
        <v>595.2257931177018</v>
      </c>
      <c r="Q98" s="161"/>
    </row>
    <row r="99" spans="1:17" ht="14">
      <c r="A99" s="201"/>
      <c r="B99" s="13" t="s">
        <v>90</v>
      </c>
      <c r="C99" s="157"/>
      <c r="D99" s="175">
        <f>D35*1000000/Population!$C35</f>
        <v>9580.809558247154</v>
      </c>
      <c r="E99" s="175">
        <f>E35*1000000/Population!$C35</f>
        <v>12055.587042029141</v>
      </c>
      <c r="F99" s="157"/>
      <c r="G99" s="175">
        <f>G35*1000000/Population!$C35</f>
        <v>3616.847766348496</v>
      </c>
      <c r="H99" s="175">
        <f>H35*1000000/Population!$C35</f>
        <v>1795.9850845379783</v>
      </c>
      <c r="I99" s="175">
        <f>I35*1000000/Population!$C35</f>
        <v>1653.2155079940746</v>
      </c>
      <c r="J99" s="175">
        <f>J35*1000000/Population!$C35</f>
        <v>482.70930173162384</v>
      </c>
      <c r="K99" s="175">
        <f>K35*1000000/Population!$C35</f>
        <v>442.6112274607958</v>
      </c>
      <c r="L99" s="175">
        <f>L35*1000000/Population!$C35</f>
        <v>296.7768299535169</v>
      </c>
      <c r="M99" s="175">
        <f>M35*1000000/Population!$C35</f>
        <v>252.5923277315217</v>
      </c>
      <c r="N99" s="175">
        <f>N35*1000000/Population!$C35</f>
        <v>258.7219696582725</v>
      </c>
      <c r="O99" s="175">
        <f>O35*1000000/Population!$C35</f>
        <v>240.40864279511726</v>
      </c>
      <c r="P99" s="175">
        <f>P35*1000000/Population!$C35</f>
        <v>540.9409000357563</v>
      </c>
      <c r="Q99" s="161"/>
    </row>
    <row r="100" spans="1:17" ht="14">
      <c r="A100" s="201"/>
      <c r="B100" s="13" t="s">
        <v>91</v>
      </c>
      <c r="C100" s="157"/>
      <c r="D100" s="175">
        <f>D36*1000000/Population!$C36</f>
        <v>10000.371642963431</v>
      </c>
      <c r="E100" s="175">
        <f>E36*1000000/Population!$C36</f>
        <v>13021.007548818654</v>
      </c>
      <c r="F100" s="157"/>
      <c r="G100" s="175">
        <f>G36*1000000/Population!$C36</f>
        <v>3621.6336742447656</v>
      </c>
      <c r="H100" s="175">
        <f>H36*1000000/Population!$C36</f>
        <v>1880.1383597353117</v>
      </c>
      <c r="I100" s="175">
        <f>I36*1000000/Population!$C36</f>
        <v>1758.5722879486666</v>
      </c>
      <c r="J100" s="175">
        <f>J36*1000000/Population!$C36</f>
        <v>533.8881090836175</v>
      </c>
      <c r="K100" s="175">
        <f>K36*1000000/Population!$C36</f>
        <v>434.6300380990576</v>
      </c>
      <c r="L100" s="175">
        <f>L36*1000000/Population!$C36</f>
        <v>300.53138159213955</v>
      </c>
      <c r="M100" s="175">
        <f>M36*1000000/Population!$C36</f>
        <v>352.9175857228795</v>
      </c>
      <c r="N100" s="175">
        <f>N36*1000000/Population!$C36</f>
        <v>264.1868859033487</v>
      </c>
      <c r="O100" s="175">
        <f>O36*1000000/Population!$C36</f>
        <v>262.335321836775</v>
      </c>
      <c r="P100" s="175">
        <f>P36*1000000/Population!$C36</f>
        <v>591.5379987968719</v>
      </c>
      <c r="Q100" s="161"/>
    </row>
    <row r="101" spans="1:17" ht="14">
      <c r="A101" s="202"/>
      <c r="B101" s="14" t="s">
        <v>92</v>
      </c>
      <c r="C101" s="181"/>
      <c r="D101" s="177">
        <f>D37*1000000/Population!$C37</f>
        <v>10314.282053579991</v>
      </c>
      <c r="E101" s="177">
        <f>E37*1000000/Population!$C37</f>
        <v>13104.163191835418</v>
      </c>
      <c r="F101" s="181"/>
      <c r="G101" s="177">
        <f>G37*1000000/Population!$C37</f>
        <v>3655.5079807828693</v>
      </c>
      <c r="H101" s="177">
        <f>H37*1000000/Population!$C37</f>
        <v>1997.4880559523224</v>
      </c>
      <c r="I101" s="177">
        <f>I37*1000000/Population!$C37</f>
        <v>1867.950549179924</v>
      </c>
      <c r="J101" s="177">
        <f>J37*1000000/Population!$C37</f>
        <v>514.9485297739251</v>
      </c>
      <c r="K101" s="177">
        <f>K37*1000000/Population!$C37</f>
        <v>453.8738117519578</v>
      </c>
      <c r="L101" s="177">
        <f>L37*1000000/Population!$C37</f>
        <v>322.85869083386694</v>
      </c>
      <c r="M101" s="177">
        <f>M37*1000000/Population!$C37</f>
        <v>359.79904447618577</v>
      </c>
      <c r="N101" s="177">
        <f>N37*1000000/Population!$C37</f>
        <v>293.5526769442939</v>
      </c>
      <c r="O101" s="177">
        <f>O37*1000000/Population!$C37</f>
        <v>293.7048712013008</v>
      </c>
      <c r="P101" s="177">
        <f>P37*1000000/Population!$C37</f>
        <v>554.5978426833473</v>
      </c>
      <c r="Q101" s="180"/>
    </row>
    <row r="102" spans="1:17" ht="14">
      <c r="A102" s="195" t="s">
        <v>84</v>
      </c>
      <c r="B102" s="11" t="s">
        <v>93</v>
      </c>
      <c r="C102" s="155"/>
      <c r="D102" s="173">
        <f>D38*1000000/Population!$C38</f>
        <v>10857.990323600205</v>
      </c>
      <c r="E102" s="173">
        <f>E38*1000000/Population!$C38</f>
        <v>14025.187814543775</v>
      </c>
      <c r="F102" s="155"/>
      <c r="G102" s="173">
        <f>G38*1000000/Population!$C38</f>
        <v>3708.3951277625147</v>
      </c>
      <c r="H102" s="173">
        <f>H38*1000000/Population!$C38</f>
        <v>2142.666115581921</v>
      </c>
      <c r="I102" s="173">
        <f>I38*1000000/Population!$C38</f>
        <v>1927.9861904646132</v>
      </c>
      <c r="J102" s="173">
        <f>J38*1000000/Population!$C38</f>
        <v>624.1034742651528</v>
      </c>
      <c r="K102" s="173">
        <f>K38*1000000/Population!$C38</f>
        <v>459.26430186477353</v>
      </c>
      <c r="L102" s="173">
        <f>L38*1000000/Population!$C38</f>
        <v>309.9851693369964</v>
      </c>
      <c r="M102" s="173">
        <f>M38*1000000/Population!$C38</f>
        <v>397.51039362038364</v>
      </c>
      <c r="N102" s="173">
        <f>N38*1000000/Population!$C38</f>
        <v>351.07339962558655</v>
      </c>
      <c r="O102" s="173">
        <f>O38*1000000/Population!$C38</f>
        <v>384.13848435486614</v>
      </c>
      <c r="P102" s="173">
        <f>P38*1000000/Population!$C38</f>
        <v>552.8676667233959</v>
      </c>
      <c r="Q102" s="169"/>
    </row>
    <row r="103" spans="1:17" ht="14">
      <c r="A103" s="196"/>
      <c r="B103" s="13" t="s">
        <v>94</v>
      </c>
      <c r="C103" s="157"/>
      <c r="D103" s="175">
        <f>D39*1000000/Population!$C39</f>
        <v>11797.336922559247</v>
      </c>
      <c r="E103" s="175">
        <f>E39*1000000/Population!$C39</f>
        <v>15311.012834687304</v>
      </c>
      <c r="F103" s="157"/>
      <c r="G103" s="175">
        <f>G39*1000000/Population!$C39</f>
        <v>3896.5533817237897</v>
      </c>
      <c r="H103" s="175">
        <f>H39*1000000/Population!$C39</f>
        <v>2294.620968129597</v>
      </c>
      <c r="I103" s="175">
        <f>I39*1000000/Population!$C39</f>
        <v>2382.829399605826</v>
      </c>
      <c r="J103" s="175">
        <f>J39*1000000/Population!$C39</f>
        <v>602.557323462962</v>
      </c>
      <c r="K103" s="175">
        <f>K39*1000000/Population!$C39</f>
        <v>515.7909916838918</v>
      </c>
      <c r="L103" s="175">
        <f>L39*1000000/Population!$C39</f>
        <v>332.40398019516414</v>
      </c>
      <c r="M103" s="175">
        <f>M39*1000000/Population!$C39</f>
        <v>436.95620823919626</v>
      </c>
      <c r="N103" s="175">
        <f>N39*1000000/Population!$C39</f>
        <v>382.6371196462049</v>
      </c>
      <c r="O103" s="175">
        <f>O39*1000000/Population!$C39</f>
        <v>386.72306878815556</v>
      </c>
      <c r="P103" s="175">
        <f>P39*1000000/Population!$C39</f>
        <v>566.264481084459</v>
      </c>
      <c r="Q103" s="161"/>
    </row>
    <row r="104" spans="1:17" ht="14">
      <c r="A104" s="196"/>
      <c r="B104" s="13" t="s">
        <v>95</v>
      </c>
      <c r="C104" s="157"/>
      <c r="D104" s="175">
        <f>D40*1000000/Population!$C40</f>
        <v>12779.652959353458</v>
      </c>
      <c r="E104" s="175">
        <f>E40*1000000/Population!$C40</f>
        <v>16176.610411219397</v>
      </c>
      <c r="F104" s="157"/>
      <c r="G104" s="175">
        <f>G40*1000000/Population!$C40</f>
        <v>4104.112193962444</v>
      </c>
      <c r="H104" s="175">
        <f>H40*1000000/Population!$C40</f>
        <v>2461.3739006417877</v>
      </c>
      <c r="I104" s="175">
        <f>I40*1000000/Population!$C40</f>
        <v>2203.232707392441</v>
      </c>
      <c r="J104" s="175">
        <f>J40*1000000/Population!$C40</f>
        <v>1144.9964345139053</v>
      </c>
      <c r="K104" s="175">
        <f>K40*1000000/Population!$C40</f>
        <v>619.4437841692418</v>
      </c>
      <c r="L104" s="175">
        <f>L40*1000000/Population!$C40</f>
        <v>360.5894937009746</v>
      </c>
      <c r="M104" s="175">
        <f>M40*1000000/Population!$C40</f>
        <v>571.666270501545</v>
      </c>
      <c r="N104" s="175">
        <f>N40*1000000/Population!$C40</f>
        <v>379.13002139291655</v>
      </c>
      <c r="O104" s="175">
        <f>O40*1000000/Population!$C40</f>
        <v>381.5070121226527</v>
      </c>
      <c r="P104" s="175">
        <f>P40*1000000/Population!$C40</f>
        <v>553.6011409555502</v>
      </c>
      <c r="Q104" s="161"/>
    </row>
    <row r="105" spans="1:17" ht="14">
      <c r="A105" s="196"/>
      <c r="B105" s="13" t="s">
        <v>96</v>
      </c>
      <c r="C105" s="157"/>
      <c r="D105" s="175">
        <f>D41*1000000/Population!$C41</f>
        <v>13371.580708243997</v>
      </c>
      <c r="E105" s="175">
        <f>E41*1000000/Population!$C41</f>
        <v>17693.376999740827</v>
      </c>
      <c r="F105" s="157"/>
      <c r="G105" s="175">
        <f>G41*1000000/Population!$C41</f>
        <v>4339.938270150555</v>
      </c>
      <c r="H105" s="175">
        <f>H41*1000000/Population!$C41</f>
        <v>2661.6874396249086</v>
      </c>
      <c r="I105" s="175">
        <f>I41*1000000/Population!$C41</f>
        <v>2250.3121833989117</v>
      </c>
      <c r="J105" s="175">
        <f>J41*1000000/Population!$C41</f>
        <v>794.2416888532856</v>
      </c>
      <c r="K105" s="175">
        <f>K41*1000000/Population!$C41</f>
        <v>659.0014843437081</v>
      </c>
      <c r="L105" s="175">
        <f>L41*1000000/Population!$C41</f>
        <v>368.0229955469689</v>
      </c>
      <c r="M105" s="175">
        <f>M41*1000000/Population!$C41</f>
        <v>528.709092194237</v>
      </c>
      <c r="N105" s="175">
        <f>N41*1000000/Population!$C41</f>
        <v>680.6776146832223</v>
      </c>
      <c r="O105" s="175">
        <f>O41*1000000/Population!$C41</f>
        <v>509.389062978583</v>
      </c>
      <c r="P105" s="175">
        <f>P41*1000000/Population!$C41</f>
        <v>579.6008764696181</v>
      </c>
      <c r="Q105" s="161"/>
    </row>
    <row r="106" spans="1:17" ht="14">
      <c r="A106" s="196"/>
      <c r="B106" s="13" t="s">
        <v>97</v>
      </c>
      <c r="C106" s="157"/>
      <c r="D106" s="175">
        <f>D42*1000000/Population!$C42</f>
        <v>14881.922870290346</v>
      </c>
      <c r="E106" s="175">
        <f>E42*1000000/Population!$C42</f>
        <v>19292.237976221066</v>
      </c>
      <c r="F106" s="157"/>
      <c r="G106" s="175">
        <f>G42*1000000/Population!$C42</f>
        <v>4635.2572936862025</v>
      </c>
      <c r="H106" s="175">
        <f>H42*1000000/Population!$C42</f>
        <v>2888.9771320455025</v>
      </c>
      <c r="I106" s="175">
        <f>I42*1000000/Population!$C42</f>
        <v>2675.714185606503</v>
      </c>
      <c r="J106" s="175">
        <f>J42*1000000/Population!$C42</f>
        <v>1236.3644857630047</v>
      </c>
      <c r="K106" s="175">
        <f>K42*1000000/Population!$C42</f>
        <v>698.8858003784075</v>
      </c>
      <c r="L106" s="175">
        <f>L42*1000000/Population!$C42</f>
        <v>410.40853986125063</v>
      </c>
      <c r="M106" s="175">
        <f>M42*1000000/Population!$C42</f>
        <v>622.0363925159421</v>
      </c>
      <c r="N106" s="175">
        <f>N42*1000000/Population!$C42</f>
        <v>691.4110859358576</v>
      </c>
      <c r="O106" s="175">
        <f>O42*1000000/Population!$C42</f>
        <v>455.49041134287916</v>
      </c>
      <c r="P106" s="175">
        <f>P42*1000000/Population!$C42</f>
        <v>567.3775431547966</v>
      </c>
      <c r="Q106" s="161"/>
    </row>
    <row r="107" spans="1:17" ht="14">
      <c r="A107" s="196"/>
      <c r="B107" s="13" t="s">
        <v>98</v>
      </c>
      <c r="C107" s="157"/>
      <c r="D107" s="175">
        <f>D43*1000000/Population!$C43</f>
        <v>14676.242379456864</v>
      </c>
      <c r="E107" s="175">
        <f>E43*1000000/Population!$C43</f>
        <v>18485.12839460558</v>
      </c>
      <c r="F107" s="157"/>
      <c r="G107" s="175">
        <f>G43*1000000/Population!$C43</f>
        <v>4882.227969702568</v>
      </c>
      <c r="H107" s="175">
        <f>H43*1000000/Population!$C43</f>
        <v>3031.5906151856643</v>
      </c>
      <c r="I107" s="175">
        <f>I43*1000000/Population!$C43</f>
        <v>2707.3711435433215</v>
      </c>
      <c r="J107" s="175">
        <f>J43*1000000/Population!$C43</f>
        <v>686.7725845187512</v>
      </c>
      <c r="K107" s="175">
        <f>K43*1000000/Population!$C43</f>
        <v>716.5619804175134</v>
      </c>
      <c r="L107" s="175">
        <f>L43*1000000/Population!$C43</f>
        <v>418.8989469794938</v>
      </c>
      <c r="M107" s="175">
        <f>M43*1000000/Population!$C43</f>
        <v>541.5204138185849</v>
      </c>
      <c r="N107" s="175">
        <f>N43*1000000/Population!$C43</f>
        <v>647.9770921854794</v>
      </c>
      <c r="O107" s="175">
        <f>O43*1000000/Population!$C43</f>
        <v>509.65268797339735</v>
      </c>
      <c r="P107" s="175">
        <f>P43*1000000/Population!$C43</f>
        <v>533.6689451320894</v>
      </c>
      <c r="Q107" s="161"/>
    </row>
    <row r="108" spans="1:17" ht="12.75" customHeight="1">
      <c r="A108" s="196"/>
      <c r="B108" s="13" t="s">
        <v>99</v>
      </c>
      <c r="C108" s="157"/>
      <c r="D108" s="175">
        <f>D44*1000000/Population!$C44</f>
        <v>16035.090127184554</v>
      </c>
      <c r="E108" s="175">
        <f>E44*1000000/Population!$C44</f>
        <v>22656.006953975662</v>
      </c>
      <c r="F108" s="157"/>
      <c r="G108" s="175">
        <f>G44*1000000/Population!$C44</f>
        <v>5039.116113093604</v>
      </c>
      <c r="H108" s="175">
        <f>H44*1000000/Population!$C44</f>
        <v>3145.9877390429133</v>
      </c>
      <c r="I108" s="175">
        <f>I44*1000000/Population!$C44</f>
        <v>2664.9281727513953</v>
      </c>
      <c r="J108" s="175">
        <f>J44*1000000/Population!$C44</f>
        <v>1272.5317961387136</v>
      </c>
      <c r="K108" s="175">
        <f>K44*1000000/Population!$C44</f>
        <v>757.6173483392809</v>
      </c>
      <c r="L108" s="175">
        <f>L44*1000000/Population!$C44</f>
        <v>413.80730167444415</v>
      </c>
      <c r="M108" s="175">
        <f>M44*1000000/Population!$C44</f>
        <v>521.7769237807668</v>
      </c>
      <c r="N108" s="175">
        <f>N44*1000000/Population!$C44</f>
        <v>581.4804648183731</v>
      </c>
      <c r="O108" s="175">
        <f>O44*1000000/Population!$C44</f>
        <v>936.4992222527221</v>
      </c>
      <c r="P108" s="175">
        <f>P44*1000000/Population!$C44</f>
        <v>701.3450452923415</v>
      </c>
      <c r="Q108" s="161"/>
    </row>
    <row r="109" spans="1:17" ht="12.75" customHeight="1">
      <c r="A109" s="196"/>
      <c r="B109" s="13" t="s">
        <v>100</v>
      </c>
      <c r="C109" s="157"/>
      <c r="D109" s="175">
        <f>D45*1000000/Population!$C45</f>
        <v>15673.297715130158</v>
      </c>
      <c r="E109" s="175">
        <f>E45*1000000/Population!$C45</f>
        <v>20913.720586563602</v>
      </c>
      <c r="F109" s="157"/>
      <c r="G109" s="175">
        <f>G45*1000000/Population!$C45</f>
        <v>5035.352961236786</v>
      </c>
      <c r="H109" s="175">
        <f>H45*1000000/Population!$C45</f>
        <v>3219.2792997612823</v>
      </c>
      <c r="I109" s="175">
        <f>I45*1000000/Population!$C45</f>
        <v>2649.539615778106</v>
      </c>
      <c r="J109" s="175">
        <f>J45*1000000/Population!$C45</f>
        <v>1234.0570649084916</v>
      </c>
      <c r="K109" s="175">
        <f>K45*1000000/Population!$C45</f>
        <v>758.8950778674548</v>
      </c>
      <c r="L109" s="175">
        <f>L45*1000000/Population!$C45</f>
        <v>394.68000454700467</v>
      </c>
      <c r="M109" s="175">
        <f>M45*1000000/Population!$C45</f>
        <v>507.44572013186314</v>
      </c>
      <c r="N109" s="175">
        <f>N45*1000000/Population!$C45</f>
        <v>471.2970330794589</v>
      </c>
      <c r="O109" s="175">
        <f>O45*1000000/Population!$C45</f>
        <v>604.5242696373764</v>
      </c>
      <c r="P109" s="175">
        <f>P45*1000000/Population!$C45</f>
        <v>798.2266681823348</v>
      </c>
      <c r="Q109" s="161"/>
    </row>
    <row r="110" spans="1:17" ht="12.75" customHeight="1">
      <c r="A110" s="196"/>
      <c r="B110" s="13" t="s">
        <v>101</v>
      </c>
      <c r="C110" s="157"/>
      <c r="D110" s="175">
        <f>D46*1000000/Population!$C46</f>
        <v>15808.47794649313</v>
      </c>
      <c r="E110" s="175">
        <f>E46*1000000/Population!$C46</f>
        <v>20343.004338394792</v>
      </c>
      <c r="F110" s="157"/>
      <c r="G110" s="175">
        <f>G46*1000000/Population!$C46</f>
        <v>5137.608459869848</v>
      </c>
      <c r="H110" s="175">
        <f>H46*1000000/Population!$C46</f>
        <v>3275.939985538684</v>
      </c>
      <c r="I110" s="175">
        <f>I46*1000000/Population!$C46</f>
        <v>2825.3796095444686</v>
      </c>
      <c r="J110" s="175">
        <f>J46*1000000/Population!$C46</f>
        <v>970.2639190166306</v>
      </c>
      <c r="K110" s="175">
        <f>K46*1000000/Population!$C46</f>
        <v>766.9016630513377</v>
      </c>
      <c r="L110" s="175">
        <f>L46*1000000/Population!$C46</f>
        <v>407.6283441793203</v>
      </c>
      <c r="M110" s="175">
        <f>M46*1000000/Population!$C46</f>
        <v>509.5354302241504</v>
      </c>
      <c r="N110" s="175">
        <f>N46*1000000/Population!$C46</f>
        <v>446.94504699927694</v>
      </c>
      <c r="O110" s="175">
        <f>O46*1000000/Population!$C46</f>
        <v>650.5332610267534</v>
      </c>
      <c r="P110" s="175">
        <f>P46*1000000/Population!$C46</f>
        <v>817.7422270426608</v>
      </c>
      <c r="Q110" s="161"/>
    </row>
    <row r="111" spans="1:17" ht="12.75" customHeight="1">
      <c r="A111" s="196"/>
      <c r="B111" s="13" t="s">
        <v>102</v>
      </c>
      <c r="C111" s="158"/>
      <c r="D111" s="175">
        <f>D47*1000000/Population!$C47</f>
        <v>15890.95536850566</v>
      </c>
      <c r="E111" s="175">
        <f>E47*1000000/Population!$C47</f>
        <v>20357.45383911228</v>
      </c>
      <c r="F111" s="158"/>
      <c r="G111" s="175">
        <f>G47*1000000/Population!$C47</f>
        <v>5203.956328562816</v>
      </c>
      <c r="H111" s="175">
        <f>H47*1000000/Population!$C47</f>
        <v>3326.2631449686305</v>
      </c>
      <c r="I111" s="175">
        <f>I47*1000000/Population!$C47</f>
        <v>2746.2100069213425</v>
      </c>
      <c r="J111" s="175">
        <f>J47*1000000/Population!$C47</f>
        <v>1005.157516354462</v>
      </c>
      <c r="K111" s="175">
        <f>K47*1000000/Population!$C47</f>
        <v>773.1809149567974</v>
      </c>
      <c r="L111" s="175">
        <f>L47*1000000/Population!$C47</f>
        <v>404.34035142557326</v>
      </c>
      <c r="M111" s="175">
        <f>M47*1000000/Population!$C47</f>
        <v>499.45299068967824</v>
      </c>
      <c r="N111" s="175">
        <f>N47*1000000/Population!$C47</f>
        <v>459.4878206702539</v>
      </c>
      <c r="O111" s="175">
        <f>O47*1000000/Population!$C47</f>
        <v>664.6721293174663</v>
      </c>
      <c r="P111" s="175">
        <f>P47*1000000/Population!$C47</f>
        <v>808.234164638639</v>
      </c>
      <c r="Q111" s="170"/>
    </row>
    <row r="112" spans="1:17" ht="12.75" customHeight="1">
      <c r="A112" s="196"/>
      <c r="B112" s="13" t="s">
        <v>103</v>
      </c>
      <c r="C112" s="158"/>
      <c r="D112" s="175">
        <f>D48*1000000/Population!$C48</f>
        <v>15852.044951696642</v>
      </c>
      <c r="E112" s="175">
        <f>E48*1000000/Population!$C48</f>
        <v>20386.86499156608</v>
      </c>
      <c r="F112" s="158"/>
      <c r="G112" s="175">
        <f>G48*1000000/Population!$C48</f>
        <v>5231.439900107341</v>
      </c>
      <c r="H112" s="175">
        <f>H48*1000000/Population!$C48</f>
        <v>3298.6483822208593</v>
      </c>
      <c r="I112" s="175">
        <f>I48*1000000/Population!$C48</f>
        <v>2821.3104339635042</v>
      </c>
      <c r="J112" s="175">
        <f>J48*1000000/Population!$C48</f>
        <v>905.6058183092729</v>
      </c>
      <c r="K112" s="175">
        <f>K48*1000000/Population!$C48</f>
        <v>770.0059146969265</v>
      </c>
      <c r="L112" s="175">
        <f>L48*1000000/Population!$C48</f>
        <v>429.5822471467064</v>
      </c>
      <c r="M112" s="175">
        <f>M48*1000000/Population!$C48</f>
        <v>501.8729873600736</v>
      </c>
      <c r="N112" s="175">
        <f>N48*1000000/Population!$C48</f>
        <v>488.0720278647944</v>
      </c>
      <c r="O112" s="175">
        <f>O48*1000000/Population!$C48</f>
        <v>576.7924817630178</v>
      </c>
      <c r="P112" s="175">
        <f>P48*1000000/Population!$C48</f>
        <v>828.714758264146</v>
      </c>
      <c r="Q112" s="170"/>
    </row>
    <row r="113" spans="1:17" ht="12.75" customHeight="1">
      <c r="A113" s="196"/>
      <c r="B113" s="13" t="s">
        <v>104</v>
      </c>
      <c r="C113" s="158"/>
      <c r="D113" s="175">
        <f>D49*1000000/Population!$C49</f>
        <v>15850.306590626475</v>
      </c>
      <c r="E113" s="175">
        <f>E49*1000000/Population!$C49</f>
        <v>20397.28142017924</v>
      </c>
      <c r="F113" s="158"/>
      <c r="G113" s="175">
        <f>G49*1000000/Population!$C49</f>
        <v>5221.045409716565</v>
      </c>
      <c r="H113" s="175">
        <f>H49*1000000/Population!$C49</f>
        <v>3350.199391106728</v>
      </c>
      <c r="I113" s="175">
        <f>I49*1000000/Population!$C49</f>
        <v>2821.0625616397238</v>
      </c>
      <c r="J113" s="175">
        <f>J49*1000000/Population!$C49</f>
        <v>879.4648599974272</v>
      </c>
      <c r="K113" s="175">
        <f>K49*1000000/Population!$C49</f>
        <v>782.1276960679216</v>
      </c>
      <c r="L113" s="175">
        <f>L49*1000000/Population!$C49</f>
        <v>434.37245401140603</v>
      </c>
      <c r="M113" s="175">
        <f>M49*1000000/Population!$C49</f>
        <v>466.9611080142361</v>
      </c>
      <c r="N113" s="175">
        <f>N49*1000000/Population!$C49</f>
        <v>451.7387762102826</v>
      </c>
      <c r="O113" s="175">
        <f>O49*1000000/Population!$C49</f>
        <v>673.6417820848162</v>
      </c>
      <c r="P113" s="175">
        <f>P49*1000000/Population!$C49</f>
        <v>769.6925517773681</v>
      </c>
      <c r="Q113" s="170"/>
    </row>
    <row r="114" spans="1:17" ht="12.75" customHeight="1">
      <c r="A114" s="196"/>
      <c r="B114" s="13" t="s">
        <v>105</v>
      </c>
      <c r="C114" s="158"/>
      <c r="D114" s="175">
        <f>D50*1000000/Population!$C50</f>
        <v>16013.04721750257</v>
      </c>
      <c r="E114" s="175">
        <f>E50*1000000/Population!$C50</f>
        <v>20767.93992406603</v>
      </c>
      <c r="F114" s="158"/>
      <c r="G114" s="175">
        <f>G50*1000000/Population!$C50</f>
        <v>5351.247037106958</v>
      </c>
      <c r="H114" s="175">
        <f>H50*1000000/Population!$C50</f>
        <v>3402.974429970843</v>
      </c>
      <c r="I114" s="175">
        <f>I50*1000000/Population!$C50</f>
        <v>2785.8536278396577</v>
      </c>
      <c r="J114" s="175">
        <f>J50*1000000/Population!$C50</f>
        <v>830.029576489837</v>
      </c>
      <c r="K114" s="175">
        <f>K50*1000000/Population!$C50</f>
        <v>814.2974010446164</v>
      </c>
      <c r="L114" s="175">
        <f>L50*1000000/Population!$C50</f>
        <v>450.14998007257776</v>
      </c>
      <c r="M114" s="175">
        <f>M50*1000000/Population!$C50</f>
        <v>456.44285025066597</v>
      </c>
      <c r="N114" s="175">
        <f>N50*1000000/Population!$C50</f>
        <v>533.6353911018816</v>
      </c>
      <c r="O114" s="175">
        <f>O50*1000000/Population!$C50</f>
        <v>647.1168166467393</v>
      </c>
      <c r="P114" s="175">
        <f>P50*1000000/Population!$C50</f>
        <v>741.300106978793</v>
      </c>
      <c r="Q114" s="170"/>
    </row>
    <row r="115" spans="1:17" ht="12.75" customHeight="1">
      <c r="A115" s="196"/>
      <c r="B115" s="13" t="s">
        <v>106</v>
      </c>
      <c r="C115" s="158"/>
      <c r="D115" s="175">
        <f>D51*1000000/Population!$C51</f>
        <v>16580.106177208938</v>
      </c>
      <c r="E115" s="175">
        <f>E51*1000000/Population!$C51</f>
        <v>21402.93839252644</v>
      </c>
      <c r="F115" s="158"/>
      <c r="G115" s="175">
        <f>G51*1000000/Population!$C51</f>
        <v>5380.67410181489</v>
      </c>
      <c r="H115" s="175">
        <f>H51*1000000/Population!$C51</f>
        <v>3530.8037367792913</v>
      </c>
      <c r="I115" s="175">
        <f>I51*1000000/Population!$C51</f>
        <v>2804.4363965595294</v>
      </c>
      <c r="J115" s="175">
        <f>J51*1000000/Population!$C51</f>
        <v>960.94489485164</v>
      </c>
      <c r="K115" s="175">
        <f>K51*1000000/Population!$C51</f>
        <v>860.9407794559447</v>
      </c>
      <c r="L115" s="175">
        <f>L51*1000000/Population!$C51</f>
        <v>463.18778550557636</v>
      </c>
      <c r="M115" s="175">
        <f>M51*1000000/Population!$C51</f>
        <v>526.5648792131364</v>
      </c>
      <c r="N115" s="175">
        <f>N51*1000000/Population!$C51</f>
        <v>562.1630519774476</v>
      </c>
      <c r="O115" s="175">
        <f>O51*1000000/Population!$C51</f>
        <v>770.81361372896</v>
      </c>
      <c r="P115" s="175">
        <f>P51*1000000/Population!$C51</f>
        <v>719.5769373225236</v>
      </c>
      <c r="Q115" s="170"/>
    </row>
    <row r="116" spans="1:17" ht="12.75" customHeight="1">
      <c r="A116" s="196"/>
      <c r="B116" s="90" t="s">
        <v>110</v>
      </c>
      <c r="C116" s="158"/>
      <c r="D116" s="175">
        <f>D52*1000000/Population!$C52</f>
        <v>17596.268641615574</v>
      </c>
      <c r="E116" s="175">
        <f>E52*1000000/Population!$C52</f>
        <v>22537.08087982355</v>
      </c>
      <c r="F116" s="158"/>
      <c r="G116" s="175">
        <f>G52*1000000/Population!$C52</f>
        <v>5828.932192071875</v>
      </c>
      <c r="H116" s="175">
        <f>H52*1000000/Population!$C52</f>
        <v>3696.553956980109</v>
      </c>
      <c r="I116" s="175">
        <f>I52*1000000/Population!$C52</f>
        <v>2892.2074505756896</v>
      </c>
      <c r="J116" s="175">
        <f>J52*1000000/Population!$C52</f>
        <v>1045.3469313421963</v>
      </c>
      <c r="K116" s="175">
        <f>K52*1000000/Population!$C52</f>
        <v>935.8748659422489</v>
      </c>
      <c r="L116" s="175">
        <f>L52*1000000/Population!$C52</f>
        <v>484.6314170663105</v>
      </c>
      <c r="M116" s="175">
        <f>M52*1000000/Population!$C52</f>
        <v>584.592970315061</v>
      </c>
      <c r="N116" s="175">
        <f>N52*1000000/Population!$C52</f>
        <v>608.2680750318704</v>
      </c>
      <c r="O116" s="175">
        <f>O52*1000000/Population!$C52</f>
        <v>772.9820514377061</v>
      </c>
      <c r="P116" s="175">
        <f>P52*1000000/Population!$C52</f>
        <v>746.8787308525061</v>
      </c>
      <c r="Q116" s="170"/>
    </row>
    <row r="117" spans="1:17" ht="12.75" customHeight="1">
      <c r="A117" s="196"/>
      <c r="B117" s="90" t="s">
        <v>112</v>
      </c>
      <c r="C117" s="158"/>
      <c r="D117" s="175">
        <f>D53*1000000/Population!$C53</f>
        <v>21588.510672062206</v>
      </c>
      <c r="E117" s="175">
        <f>E53*1000000/Population!$C53</f>
        <v>27556.137427596605</v>
      </c>
      <c r="F117" s="158"/>
      <c r="G117" s="175">
        <f>G53*1000000/Population!$C53</f>
        <v>8733.634848845513</v>
      </c>
      <c r="H117" s="175">
        <f>H53*1000000/Population!$C53</f>
        <v>3945.687534713957</v>
      </c>
      <c r="I117" s="175">
        <f>I53*1000000/Population!$C53</f>
        <v>3237.721177497421</v>
      </c>
      <c r="J117" s="175">
        <f>J53*1000000/Population!$C53</f>
        <v>1206.6571451241769</v>
      </c>
      <c r="K117" s="175">
        <f>K53*1000000/Population!$C53</f>
        <v>974.1728159961914</v>
      </c>
      <c r="L117" s="175">
        <f>L53*1000000/Population!$C53</f>
        <v>495.7153058795525</v>
      </c>
      <c r="M117" s="175">
        <f>M53*1000000/Population!$C53</f>
        <v>630.6038244862334</v>
      </c>
      <c r="N117" s="175">
        <f>N53*1000000/Population!$C53</f>
        <v>791.081488534476</v>
      </c>
      <c r="O117" s="175">
        <f>O53*1000000/Population!$C53</f>
        <v>932.9127985400302</v>
      </c>
      <c r="P117" s="175">
        <f>P53*1000000/Population!$C53</f>
        <v>640.323732444656</v>
      </c>
      <c r="Q117" s="170"/>
    </row>
    <row r="118" spans="1:17" ht="12.75" customHeight="1">
      <c r="A118" s="196"/>
      <c r="B118" s="90">
        <v>2021</v>
      </c>
      <c r="C118" s="158"/>
      <c r="D118" s="175">
        <f>D54*1000000/Population!$C54</f>
        <v>21118.60155208905</v>
      </c>
      <c r="E118" s="175">
        <f>E54*1000000/Population!$C54</f>
        <v>26205.6126048444</v>
      </c>
      <c r="F118" s="158"/>
      <c r="G118" s="175">
        <f>G54*1000000/Population!$C54</f>
        <v>7203.692090616916</v>
      </c>
      <c r="H118" s="175">
        <f>H54*1000000/Population!$C54</f>
        <v>4464.9996080583205</v>
      </c>
      <c r="I118" s="175">
        <f>I54*1000000/Population!$C54</f>
        <v>3143.176295367249</v>
      </c>
      <c r="J118" s="175">
        <f>J54*1000000/Population!$C54</f>
        <v>1127.6162107078467</v>
      </c>
      <c r="K118" s="175">
        <f>K54*1000000/Population!$C54</f>
        <v>1019.4403072822764</v>
      </c>
      <c r="L118" s="175">
        <f>L54*1000000/Population!$C54</f>
        <v>522.0663165321</v>
      </c>
      <c r="M118" s="175">
        <f>M54*1000000/Population!$C54</f>
        <v>1108.4110684330171</v>
      </c>
      <c r="N118" s="175">
        <f>N54*1000000/Population!$C54</f>
        <v>878.1453319746022</v>
      </c>
      <c r="O118" s="175">
        <f>O54*1000000/Population!$C54</f>
        <v>1275.1822528807713</v>
      </c>
      <c r="P118" s="175">
        <f>P54*1000000/Population!$C54</f>
        <v>375.8720702359489</v>
      </c>
      <c r="Q118" s="170"/>
    </row>
    <row r="119" spans="1:17" ht="12.75" customHeight="1">
      <c r="A119" s="196"/>
      <c r="B119" s="90">
        <v>2022</v>
      </c>
      <c r="C119" s="158"/>
      <c r="D119" s="175">
        <f>D55*1000000/Population!$C55</f>
        <v>24562.28495464498</v>
      </c>
      <c r="E119" s="175">
        <f>E55*1000000/Population!$C55</f>
        <v>29511.260556771973</v>
      </c>
      <c r="F119" s="158"/>
      <c r="G119" s="175">
        <f>G55*1000000/Population!$C55</f>
        <v>8397.325617766655</v>
      </c>
      <c r="H119" s="175">
        <f>H55*1000000/Population!$C55</f>
        <v>5431.068188927119</v>
      </c>
      <c r="I119" s="175">
        <f>I55*1000000/Population!$C55</f>
        <v>3523.420394119487</v>
      </c>
      <c r="J119" s="175">
        <f>J55*1000000/Population!$C55</f>
        <v>1118.235846105724</v>
      </c>
      <c r="K119" s="175">
        <f>K55*1000000/Population!$C55</f>
        <v>1064.27901157335</v>
      </c>
      <c r="L119" s="175">
        <f>L55*1000000/Population!$C55</f>
        <v>553.6440412887082</v>
      </c>
      <c r="M119" s="175">
        <f>M55*1000000/Population!$C55</f>
        <v>910.4238348451673</v>
      </c>
      <c r="N119" s="175">
        <f>N55*1000000/Population!$C55</f>
        <v>1579.2148889583984</v>
      </c>
      <c r="O119" s="175">
        <f>O55*1000000/Population!$C55</f>
        <v>1420.863309352518</v>
      </c>
      <c r="P119" s="175">
        <f>P55*1000000/Population!$C55</f>
        <v>563.8098217078511</v>
      </c>
      <c r="Q119" s="170"/>
    </row>
    <row r="120" spans="1:17" ht="12.75" customHeight="1">
      <c r="A120" s="197"/>
      <c r="B120" s="130">
        <v>2023</v>
      </c>
      <c r="C120" s="160"/>
      <c r="D120" s="177">
        <f>D56*1000000/Population!$C56</f>
        <v>24683.46103242783</v>
      </c>
      <c r="E120" s="177">
        <f>E56*1000000/Population!$C56</f>
        <v>31309.883135980188</v>
      </c>
      <c r="F120" s="171"/>
      <c r="G120" s="177">
        <f>G56*1000000/Population!$C56</f>
        <v>8044.07553594923</v>
      </c>
      <c r="H120" s="177">
        <f>H56*1000000/Population!$C56</f>
        <v>5512.150762324897</v>
      </c>
      <c r="I120" s="177">
        <f>I56*1000000/Population!$C56</f>
        <v>3560.676418233883</v>
      </c>
      <c r="J120" s="177">
        <f>J56*1000000/Population!$C56</f>
        <v>1316.848541134587</v>
      </c>
      <c r="K120" s="177">
        <f>K56*1000000/Population!$C56</f>
        <v>1192.8256326909682</v>
      </c>
      <c r="L120" s="177">
        <f>L56*1000000/Population!$C56</f>
        <v>558.3933132110518</v>
      </c>
      <c r="M120" s="177">
        <f>M56*1000000/Population!$C56</f>
        <v>1058.7415834687718</v>
      </c>
      <c r="N120" s="177">
        <f>N56*1000000/Population!$C56</f>
        <v>713.954028325981</v>
      </c>
      <c r="O120" s="177">
        <f>O56*1000000/Population!$C56</f>
        <v>1454.8022598870057</v>
      </c>
      <c r="P120" s="177">
        <f>P56*1000000/Population!$C56</f>
        <v>1270.992957201455</v>
      </c>
      <c r="Q120" s="172"/>
    </row>
    <row r="121" spans="2:16" ht="12.75">
      <c r="B121" s="2"/>
      <c r="D121" s="83"/>
      <c r="E121" s="83"/>
      <c r="F121" s="83"/>
      <c r="G121" s="83"/>
      <c r="H121" s="83"/>
      <c r="I121" s="83"/>
      <c r="J121" s="83"/>
      <c r="K121" s="83"/>
      <c r="L121" s="83"/>
      <c r="M121" s="83"/>
      <c r="N121" s="83"/>
      <c r="O121" s="83"/>
      <c r="P121" s="83"/>
    </row>
    <row r="122" spans="1:2" ht="12.75">
      <c r="A122" s="113" t="s">
        <v>77</v>
      </c>
      <c r="B122" s="2"/>
    </row>
    <row r="123" spans="1:2" ht="12.75">
      <c r="A123" s="113" t="s">
        <v>68</v>
      </c>
      <c r="B123" s="2"/>
    </row>
    <row r="124" spans="1:2" ht="12.75">
      <c r="A124" s="113" t="s">
        <v>73</v>
      </c>
      <c r="B124" s="34" t="s">
        <v>72</v>
      </c>
    </row>
    <row r="125" spans="1:2" ht="12.75">
      <c r="A125" s="113" t="s">
        <v>108</v>
      </c>
      <c r="B125" s="2"/>
    </row>
    <row r="126" spans="1:2" ht="15">
      <c r="A126" s="79" t="s">
        <v>111</v>
      </c>
      <c r="B126" s="2"/>
    </row>
    <row r="127" ht="12.75">
      <c r="B127" s="2"/>
    </row>
    <row r="128" ht="12.75">
      <c r="B128" s="2"/>
    </row>
    <row r="129" ht="12.75">
      <c r="B129" s="2"/>
    </row>
    <row r="130" ht="12.75">
      <c r="B130" s="2"/>
    </row>
    <row r="131" ht="12.75">
      <c r="B131" s="2"/>
    </row>
    <row r="132" ht="12.75">
      <c r="B132" s="2"/>
    </row>
    <row r="133" ht="12.75">
      <c r="B133" s="2"/>
    </row>
    <row r="134" ht="12.75">
      <c r="B134" s="2"/>
    </row>
    <row r="135" ht="12.75">
      <c r="B135" s="2"/>
    </row>
    <row r="136" ht="12.75">
      <c r="B136" s="2"/>
    </row>
    <row r="137" ht="12.75">
      <c r="B137" s="2"/>
    </row>
    <row r="138" ht="12.75">
      <c r="B138" s="2"/>
    </row>
    <row r="139" ht="12.75">
      <c r="B139" s="2"/>
    </row>
    <row r="140" ht="12.75">
      <c r="B140" s="2"/>
    </row>
    <row r="141" ht="12.75">
      <c r="B141" s="2"/>
    </row>
    <row r="142" ht="12.75">
      <c r="B142" s="2"/>
    </row>
    <row r="143" ht="12.75">
      <c r="B143" s="2"/>
    </row>
    <row r="144" ht="12.75">
      <c r="B144" s="2"/>
    </row>
    <row r="145" ht="12.75">
      <c r="B145" s="2"/>
    </row>
    <row r="146" ht="12.75">
      <c r="B146" s="2"/>
    </row>
    <row r="147" ht="12.75">
      <c r="B147" s="2"/>
    </row>
    <row r="148" ht="12.75">
      <c r="B148" s="2"/>
    </row>
    <row r="149" ht="12.75">
      <c r="B149" s="2"/>
    </row>
    <row r="150" ht="12.75">
      <c r="B150" s="2"/>
    </row>
    <row r="151" ht="12.75">
      <c r="B151" s="2"/>
    </row>
    <row r="152" ht="12.75">
      <c r="B152" s="2"/>
    </row>
    <row r="153" ht="12.75">
      <c r="B153" s="2"/>
    </row>
    <row r="154" ht="12.75">
      <c r="B154" s="2"/>
    </row>
    <row r="155" ht="12.75">
      <c r="B155" s="2"/>
    </row>
    <row r="156" ht="12.75">
      <c r="B156" s="2"/>
    </row>
    <row r="157" ht="12.75">
      <c r="B157" s="2"/>
    </row>
    <row r="158" ht="12.75">
      <c r="B158" s="2"/>
    </row>
    <row r="159" ht="12.75">
      <c r="B159" s="2"/>
    </row>
    <row r="160" ht="12.75">
      <c r="B160" s="2"/>
    </row>
    <row r="161" ht="12.75">
      <c r="B161" s="2"/>
    </row>
    <row r="162" ht="12.75">
      <c r="B162" s="2"/>
    </row>
    <row r="163" ht="12.75">
      <c r="B163" s="2"/>
    </row>
    <row r="164" ht="12.75">
      <c r="B164" s="2"/>
    </row>
    <row r="165" ht="12.75">
      <c r="B165" s="2"/>
    </row>
    <row r="166" ht="12.75">
      <c r="B166" s="2"/>
    </row>
    <row r="167" ht="12.75">
      <c r="B167" s="2"/>
    </row>
    <row r="168" ht="12.75">
      <c r="B168" s="2"/>
    </row>
    <row r="169" ht="12.75">
      <c r="B169" s="2"/>
    </row>
    <row r="170" ht="12.75">
      <c r="B170" s="2"/>
    </row>
    <row r="171" ht="12.75">
      <c r="B171" s="2"/>
    </row>
    <row r="172" ht="12.75">
      <c r="B172" s="2"/>
    </row>
    <row r="173" ht="12.75">
      <c r="B173" s="2"/>
    </row>
    <row r="174" ht="12.75">
      <c r="B174" s="2"/>
    </row>
    <row r="175" ht="12.75">
      <c r="B175" s="2"/>
    </row>
    <row r="176" ht="12.75">
      <c r="B176" s="2"/>
    </row>
  </sheetData>
  <mergeCells count="14">
    <mergeCell ref="A102:A120"/>
    <mergeCell ref="A30:A37"/>
    <mergeCell ref="A94:A101"/>
    <mergeCell ref="G3:Q3"/>
    <mergeCell ref="A5:A22"/>
    <mergeCell ref="A23:A26"/>
    <mergeCell ref="A27:A29"/>
    <mergeCell ref="C67:E67"/>
    <mergeCell ref="G67:Q67"/>
    <mergeCell ref="C3:E3"/>
    <mergeCell ref="A38:A56"/>
    <mergeCell ref="A69:A86"/>
    <mergeCell ref="A87:A90"/>
    <mergeCell ref="A91:A93"/>
  </mergeCells>
  <hyperlinks>
    <hyperlink ref="C3:E3" location="'Series Descriptions'!A2" display="Spending"/>
    <hyperlink ref="C67:E67" location="'Series Descriptions'!A2" display="Spending"/>
    <hyperlink ref="G67:Q67" location="'Series Descriptions'!A17" display="Core Crown Expense Classes"/>
    <hyperlink ref="G3:Q3" location="'Series Descriptions'!A17" display="Core Crown Expense Classes"/>
    <hyperlink ref="B60" location="'Series Descriptions'!A144" display="magnitude of difference in 1994 in transition from cash to accrual "/>
    <hyperlink ref="B124" location="'Series Descriptions'!A144" display="magnitude of difference in 1994 in transition from cash to accrual "/>
  </hyperlinks>
  <printOptions/>
  <pageMargins left="0.7" right="0.7" top="0.75" bottom="0.75" header="0.3" footer="0.3"/>
  <pageSetup horizontalDpi="300" verticalDpi="300" orientation="portrait" paperSize="9" scale="45"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T134"/>
  <sheetViews>
    <sheetView zoomScale="150" zoomScaleNormal="150" workbookViewId="0" topLeftCell="A1">
      <pane xSplit="2" ySplit="4" topLeftCell="C84" activePane="bottomRight" state="frozen"/>
      <selection pane="topRight" activeCell="C1" sqref="C1"/>
      <selection pane="bottomLeft" activeCell="A5" sqref="A5"/>
      <selection pane="bottomRight" activeCell="M95" sqref="M95"/>
    </sheetView>
  </sheetViews>
  <sheetFormatPr defaultColWidth="8.8515625" defaultRowHeight="12.75"/>
  <cols>
    <col min="1" max="1" width="4.7109375" style="0" customWidth="1"/>
    <col min="2" max="2" width="5.8515625" style="0" customWidth="1"/>
    <col min="3" max="3" width="10.28125" style="0" customWidth="1"/>
    <col min="4" max="4" width="10.00390625" style="0" customWidth="1"/>
    <col min="5" max="5" width="9.28125" style="0" customWidth="1"/>
    <col min="6" max="6" width="9.421875" style="0" customWidth="1"/>
    <col min="7" max="7" width="1.8515625" style="0" customWidth="1"/>
    <col min="8" max="8" width="13.140625" style="0" customWidth="1"/>
    <col min="9" max="9" width="11.28125" style="0" customWidth="1"/>
    <col min="10" max="10" width="1.7109375" style="0" customWidth="1"/>
    <col min="11" max="11" width="12.421875" style="0" bestFit="1" customWidth="1"/>
    <col min="12" max="12" width="10.8515625" style="0" customWidth="1"/>
    <col min="13" max="13" width="11.140625" style="0" customWidth="1"/>
  </cols>
  <sheetData>
    <row r="1" ht="16">
      <c r="A1" s="1" t="s">
        <v>21</v>
      </c>
    </row>
    <row r="2" ht="16">
      <c r="A2" s="1"/>
    </row>
    <row r="3" spans="1:13" ht="13.5" customHeight="1">
      <c r="A3" s="61" t="s">
        <v>19</v>
      </c>
      <c r="B3" s="8"/>
      <c r="C3" s="203" t="s">
        <v>8</v>
      </c>
      <c r="D3" s="203"/>
      <c r="E3" s="203"/>
      <c r="F3" s="203"/>
      <c r="G3" s="64"/>
      <c r="H3" s="203" t="s">
        <v>43</v>
      </c>
      <c r="I3" s="203"/>
      <c r="J3" s="203"/>
      <c r="K3" s="203"/>
      <c r="L3" s="203"/>
      <c r="M3" s="204"/>
    </row>
    <row r="4" spans="1:13" ht="50.25" customHeight="1">
      <c r="A4" s="62"/>
      <c r="B4" s="5"/>
      <c r="C4" s="7" t="s">
        <v>2</v>
      </c>
      <c r="D4" s="7" t="s">
        <v>4</v>
      </c>
      <c r="E4" s="7" t="s">
        <v>5</v>
      </c>
      <c r="F4" s="7" t="s">
        <v>3</v>
      </c>
      <c r="G4" s="32"/>
      <c r="H4" s="7" t="s">
        <v>85</v>
      </c>
      <c r="I4" s="7" t="s">
        <v>28</v>
      </c>
      <c r="J4" s="7"/>
      <c r="K4" s="7" t="s">
        <v>30</v>
      </c>
      <c r="L4" s="7" t="s">
        <v>27</v>
      </c>
      <c r="M4" s="65" t="s">
        <v>31</v>
      </c>
    </row>
    <row r="5" spans="1:13" ht="12.75" customHeight="1">
      <c r="A5" s="200" t="s">
        <v>26</v>
      </c>
      <c r="B5" s="11">
        <v>1972</v>
      </c>
      <c r="C5" s="106">
        <v>107.2</v>
      </c>
      <c r="D5" s="106"/>
      <c r="E5" s="106"/>
      <c r="F5" s="106"/>
      <c r="G5" s="99"/>
      <c r="H5" s="106">
        <v>1707</v>
      </c>
      <c r="I5" s="106"/>
      <c r="J5" s="106"/>
      <c r="K5" s="106">
        <v>1790</v>
      </c>
      <c r="L5" s="106"/>
      <c r="M5" s="109"/>
    </row>
    <row r="6" spans="1:13" ht="12.75">
      <c r="A6" s="205"/>
      <c r="B6" s="13">
        <v>1973</v>
      </c>
      <c r="C6" s="99">
        <v>7.200000000000273</v>
      </c>
      <c r="D6" s="99"/>
      <c r="E6" s="99"/>
      <c r="F6" s="99"/>
      <c r="G6" s="99"/>
      <c r="H6" s="99">
        <v>1926.7</v>
      </c>
      <c r="I6" s="99"/>
      <c r="J6" s="99"/>
      <c r="K6" s="99">
        <v>2013.4</v>
      </c>
      <c r="L6" s="99"/>
      <c r="M6" s="102"/>
    </row>
    <row r="7" spans="1:13" ht="12.75">
      <c r="A7" s="205"/>
      <c r="B7" s="13">
        <v>1974</v>
      </c>
      <c r="C7" s="99">
        <v>87.69999999999982</v>
      </c>
      <c r="D7" s="99"/>
      <c r="E7" s="99"/>
      <c r="F7" s="99"/>
      <c r="G7" s="99"/>
      <c r="H7" s="99">
        <v>2395</v>
      </c>
      <c r="I7" s="99"/>
      <c r="J7" s="99"/>
      <c r="K7" s="99">
        <v>2391.6</v>
      </c>
      <c r="L7" s="99"/>
      <c r="M7" s="102"/>
    </row>
    <row r="8" spans="1:13" ht="12.75">
      <c r="A8" s="205"/>
      <c r="B8" s="13">
        <v>1975</v>
      </c>
      <c r="C8" s="99">
        <v>42.899999999999636</v>
      </c>
      <c r="D8" s="99"/>
      <c r="E8" s="99"/>
      <c r="F8" s="99"/>
      <c r="G8" s="99"/>
      <c r="H8" s="99">
        <v>2865.5</v>
      </c>
      <c r="I8" s="99"/>
      <c r="J8" s="99"/>
      <c r="K8" s="99">
        <v>3020.6</v>
      </c>
      <c r="L8" s="99"/>
      <c r="M8" s="102"/>
    </row>
    <row r="9" spans="1:13" ht="12.75">
      <c r="A9" s="205"/>
      <c r="B9" s="13">
        <v>1976</v>
      </c>
      <c r="C9" s="99">
        <v>-177.6</v>
      </c>
      <c r="D9" s="99"/>
      <c r="E9" s="99"/>
      <c r="F9" s="99"/>
      <c r="G9" s="99"/>
      <c r="H9" s="99">
        <v>3185.5</v>
      </c>
      <c r="I9" s="99"/>
      <c r="J9" s="99"/>
      <c r="K9" s="99">
        <v>3384.4</v>
      </c>
      <c r="L9" s="99"/>
      <c r="M9" s="102"/>
    </row>
    <row r="10" spans="1:13" ht="12.75">
      <c r="A10" s="205"/>
      <c r="B10" s="13">
        <v>1977</v>
      </c>
      <c r="C10" s="99">
        <v>115.59999999999945</v>
      </c>
      <c r="D10" s="99"/>
      <c r="E10" s="99"/>
      <c r="F10" s="99"/>
      <c r="G10" s="99"/>
      <c r="H10" s="99">
        <v>3845.3</v>
      </c>
      <c r="I10" s="99"/>
      <c r="J10" s="99"/>
      <c r="K10" s="99">
        <v>4072.5</v>
      </c>
      <c r="L10" s="99"/>
      <c r="M10" s="102"/>
    </row>
    <row r="11" spans="1:13" ht="12.75">
      <c r="A11" s="205"/>
      <c r="B11" s="13">
        <v>1978</v>
      </c>
      <c r="C11" s="99">
        <v>15.199999999999818</v>
      </c>
      <c r="D11" s="99"/>
      <c r="E11" s="99"/>
      <c r="F11" s="99"/>
      <c r="G11" s="99"/>
      <c r="H11" s="99">
        <v>4626.3</v>
      </c>
      <c r="I11" s="99"/>
      <c r="J11" s="99"/>
      <c r="K11" s="99">
        <v>4974.3</v>
      </c>
      <c r="L11" s="99"/>
      <c r="M11" s="102"/>
    </row>
    <row r="12" spans="1:13" ht="12.75">
      <c r="A12" s="205"/>
      <c r="B12" s="13">
        <v>1979</v>
      </c>
      <c r="C12" s="99">
        <v>-697.1000000000013</v>
      </c>
      <c r="D12" s="99"/>
      <c r="E12" s="99"/>
      <c r="F12" s="99"/>
      <c r="G12" s="99"/>
      <c r="H12" s="99">
        <v>4989.5</v>
      </c>
      <c r="I12" s="99"/>
      <c r="J12" s="99"/>
      <c r="K12" s="99">
        <v>5402.4</v>
      </c>
      <c r="L12" s="99"/>
      <c r="M12" s="102"/>
    </row>
    <row r="13" spans="1:13" ht="12.75">
      <c r="A13" s="205"/>
      <c r="B13" s="13">
        <v>1980</v>
      </c>
      <c r="C13" s="99">
        <v>-411.5000000000009</v>
      </c>
      <c r="D13" s="99"/>
      <c r="E13" s="99"/>
      <c r="F13" s="99"/>
      <c r="G13" s="99"/>
      <c r="H13" s="99">
        <v>6019.9</v>
      </c>
      <c r="I13" s="99"/>
      <c r="J13" s="99"/>
      <c r="K13" s="99">
        <v>6559.7</v>
      </c>
      <c r="L13" s="99"/>
      <c r="M13" s="102"/>
    </row>
    <row r="14" spans="1:13" ht="12.75">
      <c r="A14" s="205"/>
      <c r="B14" s="13">
        <v>1981</v>
      </c>
      <c r="C14" s="99">
        <v>-908.9000000000005</v>
      </c>
      <c r="D14" s="99"/>
      <c r="E14" s="99"/>
      <c r="F14" s="99"/>
      <c r="G14" s="99"/>
      <c r="H14" s="99">
        <v>7050.6</v>
      </c>
      <c r="I14" s="99"/>
      <c r="J14" s="99"/>
      <c r="K14" s="99">
        <v>7608.4</v>
      </c>
      <c r="L14" s="99"/>
      <c r="M14" s="102"/>
    </row>
    <row r="15" spans="1:13" ht="12.75">
      <c r="A15" s="205"/>
      <c r="B15" s="13">
        <v>1982</v>
      </c>
      <c r="C15" s="99">
        <v>-1029.3</v>
      </c>
      <c r="D15" s="99"/>
      <c r="E15" s="99"/>
      <c r="F15" s="99"/>
      <c r="G15" s="99"/>
      <c r="H15" s="99">
        <v>8798.2</v>
      </c>
      <c r="I15" s="99"/>
      <c r="J15" s="99"/>
      <c r="K15" s="99">
        <v>9378.4</v>
      </c>
      <c r="L15" s="99"/>
      <c r="M15" s="102"/>
    </row>
    <row r="16" spans="1:13" ht="12.75">
      <c r="A16" s="205"/>
      <c r="B16" s="13">
        <v>1983</v>
      </c>
      <c r="C16" s="99">
        <v>-1442</v>
      </c>
      <c r="D16" s="99"/>
      <c r="E16" s="99"/>
      <c r="F16" s="99"/>
      <c r="G16" s="99"/>
      <c r="H16" s="99">
        <v>10097.4</v>
      </c>
      <c r="I16" s="99"/>
      <c r="J16" s="99"/>
      <c r="K16" s="99">
        <v>10514.4</v>
      </c>
      <c r="L16" s="99"/>
      <c r="M16" s="102"/>
    </row>
    <row r="17" spans="1:13" ht="12.75">
      <c r="A17" s="205"/>
      <c r="B17" s="13">
        <v>1984</v>
      </c>
      <c r="C17" s="99">
        <v>-2275.1</v>
      </c>
      <c r="D17" s="99"/>
      <c r="E17" s="99"/>
      <c r="F17" s="99"/>
      <c r="G17" s="99"/>
      <c r="H17" s="99">
        <v>10431.4</v>
      </c>
      <c r="I17" s="99"/>
      <c r="J17" s="99"/>
      <c r="K17" s="99">
        <v>11149.5</v>
      </c>
      <c r="L17" s="99"/>
      <c r="M17" s="102"/>
    </row>
    <row r="18" spans="1:13" ht="12.75">
      <c r="A18" s="205"/>
      <c r="B18" s="13">
        <v>1985</v>
      </c>
      <c r="C18" s="99">
        <v>-1999.7</v>
      </c>
      <c r="D18" s="99"/>
      <c r="E18" s="99"/>
      <c r="F18" s="99"/>
      <c r="G18" s="99"/>
      <c r="H18" s="99">
        <v>11913.6</v>
      </c>
      <c r="I18" s="99"/>
      <c r="J18" s="99"/>
      <c r="K18" s="99">
        <v>12534.2</v>
      </c>
      <c r="L18" s="99"/>
      <c r="M18" s="102"/>
    </row>
    <row r="19" spans="1:13" ht="12.75">
      <c r="A19" s="205"/>
      <c r="B19" s="13">
        <v>1986</v>
      </c>
      <c r="C19" s="99">
        <v>-1185.9</v>
      </c>
      <c r="D19" s="99"/>
      <c r="E19" s="99"/>
      <c r="F19" s="99"/>
      <c r="G19" s="99"/>
      <c r="H19" s="99">
        <v>14235.9</v>
      </c>
      <c r="I19" s="99"/>
      <c r="J19" s="99"/>
      <c r="K19" s="99">
        <v>15801.3</v>
      </c>
      <c r="L19" s="99"/>
      <c r="M19" s="102"/>
    </row>
    <row r="20" spans="1:13" ht="12.75">
      <c r="A20" s="205"/>
      <c r="B20" s="36" t="s">
        <v>61</v>
      </c>
      <c r="C20" s="99">
        <v>-1830.5</v>
      </c>
      <c r="D20" s="99"/>
      <c r="E20" s="99"/>
      <c r="F20" s="99"/>
      <c r="G20" s="99"/>
      <c r="H20" s="99">
        <v>17408.1</v>
      </c>
      <c r="I20" s="99"/>
      <c r="J20" s="99"/>
      <c r="K20" s="99">
        <v>18992.5</v>
      </c>
      <c r="L20" s="99"/>
      <c r="M20" s="102"/>
    </row>
    <row r="21" spans="1:13" ht="12.75">
      <c r="A21" s="205"/>
      <c r="B21" s="36" t="s">
        <v>62</v>
      </c>
      <c r="C21" s="99">
        <v>-1322</v>
      </c>
      <c r="D21" s="99"/>
      <c r="E21" s="99"/>
      <c r="F21" s="99"/>
      <c r="G21" s="99"/>
      <c r="H21" s="99">
        <v>21528.1</v>
      </c>
      <c r="I21" s="99"/>
      <c r="J21" s="99"/>
      <c r="K21" s="99">
        <v>23583.7</v>
      </c>
      <c r="L21" s="99"/>
      <c r="M21" s="102"/>
    </row>
    <row r="22" spans="1:13" ht="12.75">
      <c r="A22" s="206"/>
      <c r="B22" s="55" t="s">
        <v>63</v>
      </c>
      <c r="C22" s="101">
        <v>-954.0999999999985</v>
      </c>
      <c r="D22" s="101"/>
      <c r="E22" s="101"/>
      <c r="F22" s="101"/>
      <c r="G22" s="99"/>
      <c r="H22" s="101">
        <v>22864</v>
      </c>
      <c r="I22" s="101"/>
      <c r="J22" s="101"/>
      <c r="K22" s="101">
        <v>25473.4</v>
      </c>
      <c r="L22" s="101"/>
      <c r="M22" s="103"/>
    </row>
    <row r="23" spans="1:13" ht="12.75" customHeight="1">
      <c r="A23" s="205" t="s">
        <v>33</v>
      </c>
      <c r="B23" s="36" t="s">
        <v>64</v>
      </c>
      <c r="C23" s="99">
        <v>-943.1999999999971</v>
      </c>
      <c r="D23" s="99"/>
      <c r="E23" s="99"/>
      <c r="F23" s="99"/>
      <c r="G23" s="99"/>
      <c r="H23" s="99">
        <v>26198.2</v>
      </c>
      <c r="I23" s="99"/>
      <c r="J23" s="99"/>
      <c r="K23" s="99">
        <v>28351.2</v>
      </c>
      <c r="L23" s="99"/>
      <c r="M23" s="102"/>
    </row>
    <row r="24" spans="1:13" ht="12.75">
      <c r="A24" s="205"/>
      <c r="B24" s="36" t="s">
        <v>65</v>
      </c>
      <c r="C24" s="99">
        <v>-2558</v>
      </c>
      <c r="D24" s="99"/>
      <c r="E24" s="99"/>
      <c r="F24" s="99"/>
      <c r="G24" s="99"/>
      <c r="H24" s="99">
        <v>25797</v>
      </c>
      <c r="I24" s="99"/>
      <c r="J24" s="99"/>
      <c r="K24" s="99">
        <v>29010</v>
      </c>
      <c r="L24" s="99"/>
      <c r="M24" s="102"/>
    </row>
    <row r="25" spans="1:13" ht="12.75">
      <c r="A25" s="205"/>
      <c r="B25" s="36" t="s">
        <v>66</v>
      </c>
      <c r="C25" s="99">
        <v>-2528</v>
      </c>
      <c r="D25" s="99"/>
      <c r="E25" s="99"/>
      <c r="F25" s="99"/>
      <c r="G25" s="99"/>
      <c r="H25" s="99">
        <v>24843</v>
      </c>
      <c r="I25" s="99"/>
      <c r="J25" s="99"/>
      <c r="K25" s="99">
        <v>27635</v>
      </c>
      <c r="L25" s="99"/>
      <c r="M25" s="102"/>
    </row>
    <row r="26" spans="1:13" ht="12.75">
      <c r="A26" s="206"/>
      <c r="B26" s="55" t="s">
        <v>67</v>
      </c>
      <c r="C26" s="101">
        <v>-1823</v>
      </c>
      <c r="D26" s="101"/>
      <c r="E26" s="101"/>
      <c r="F26" s="101"/>
      <c r="G26" s="99"/>
      <c r="H26" s="101">
        <v>25980</v>
      </c>
      <c r="I26" s="101"/>
      <c r="J26" s="101"/>
      <c r="K26" s="101">
        <v>27629</v>
      </c>
      <c r="L26" s="101"/>
      <c r="M26" s="103"/>
    </row>
    <row r="27" spans="1:13" ht="12.75" customHeight="1">
      <c r="A27" s="195" t="s">
        <v>44</v>
      </c>
      <c r="B27" s="35" t="s">
        <v>45</v>
      </c>
      <c r="C27" s="108"/>
      <c r="D27" s="106">
        <v>755</v>
      </c>
      <c r="E27" s="106">
        <v>-517</v>
      </c>
      <c r="F27" s="106">
        <v>679</v>
      </c>
      <c r="G27" s="99"/>
      <c r="H27" s="106">
        <v>27571</v>
      </c>
      <c r="I27" s="107">
        <v>26542</v>
      </c>
      <c r="J27" s="106"/>
      <c r="K27" s="108"/>
      <c r="L27" s="107">
        <v>29020</v>
      </c>
      <c r="M27" s="109"/>
    </row>
    <row r="28" spans="1:20" ht="12.75">
      <c r="A28" s="205"/>
      <c r="B28" s="36" t="s">
        <v>46</v>
      </c>
      <c r="C28" s="99"/>
      <c r="D28" s="99">
        <v>2695</v>
      </c>
      <c r="E28" s="99">
        <v>2738</v>
      </c>
      <c r="F28" s="99">
        <v>396</v>
      </c>
      <c r="G28" s="99"/>
      <c r="H28" s="99">
        <v>29961</v>
      </c>
      <c r="I28" s="110">
        <v>29026</v>
      </c>
      <c r="J28" s="99"/>
      <c r="K28" s="99"/>
      <c r="L28" s="110">
        <v>32461</v>
      </c>
      <c r="M28" s="102"/>
      <c r="R28" s="116"/>
      <c r="S28" s="116"/>
      <c r="T28" s="116"/>
    </row>
    <row r="29" spans="1:13" ht="12.75">
      <c r="A29" s="205"/>
      <c r="B29" s="36" t="s">
        <v>47</v>
      </c>
      <c r="C29" s="99"/>
      <c r="D29" s="110">
        <v>3314</v>
      </c>
      <c r="E29" s="99">
        <v>2928</v>
      </c>
      <c r="F29" s="99">
        <v>4932</v>
      </c>
      <c r="G29" s="99"/>
      <c r="H29" s="99">
        <v>32319</v>
      </c>
      <c r="I29" s="110">
        <v>30973</v>
      </c>
      <c r="J29" s="99"/>
      <c r="K29" s="99"/>
      <c r="L29" s="110">
        <v>33799</v>
      </c>
      <c r="M29" s="102"/>
    </row>
    <row r="30" spans="1:13" ht="12.75" customHeight="1">
      <c r="A30" s="200" t="s">
        <v>34</v>
      </c>
      <c r="B30" s="11">
        <v>1997</v>
      </c>
      <c r="C30" s="106"/>
      <c r="D30" s="106">
        <v>1863</v>
      </c>
      <c r="E30" s="106">
        <v>1801</v>
      </c>
      <c r="F30" s="106">
        <v>3913</v>
      </c>
      <c r="G30" s="106"/>
      <c r="H30" s="106">
        <v>31731</v>
      </c>
      <c r="I30" s="106">
        <v>30737</v>
      </c>
      <c r="J30" s="106"/>
      <c r="K30" s="106"/>
      <c r="L30" s="106">
        <v>33130.96240601504</v>
      </c>
      <c r="M30" s="109">
        <v>39400.96240601504</v>
      </c>
    </row>
    <row r="31" spans="1:13" ht="12.75">
      <c r="A31" s="201"/>
      <c r="B31" s="13">
        <v>1998</v>
      </c>
      <c r="C31" s="99"/>
      <c r="D31" s="99">
        <v>2048</v>
      </c>
      <c r="E31" s="99">
        <v>2345</v>
      </c>
      <c r="F31" s="99">
        <v>484</v>
      </c>
      <c r="G31" s="99"/>
      <c r="H31" s="99">
        <v>33059</v>
      </c>
      <c r="I31" s="99">
        <v>31779</v>
      </c>
      <c r="J31" s="99"/>
      <c r="K31" s="99"/>
      <c r="L31" s="99">
        <v>34241.94736842105</v>
      </c>
      <c r="M31" s="102">
        <v>41111.94736842105</v>
      </c>
    </row>
    <row r="32" spans="1:13" ht="12.75">
      <c r="A32" s="201"/>
      <c r="B32" s="13">
        <v>1999</v>
      </c>
      <c r="C32" s="99"/>
      <c r="D32" s="99">
        <v>1705</v>
      </c>
      <c r="E32" s="99">
        <v>128</v>
      </c>
      <c r="F32" s="99">
        <v>2048</v>
      </c>
      <c r="G32" s="99"/>
      <c r="H32" s="99">
        <v>32384</v>
      </c>
      <c r="I32" s="99">
        <v>30875</v>
      </c>
      <c r="J32" s="99"/>
      <c r="K32" s="99"/>
      <c r="L32" s="99">
        <v>32879.57142857143</v>
      </c>
      <c r="M32" s="102">
        <v>39965.57142857143</v>
      </c>
    </row>
    <row r="33" spans="1:13" ht="12.75">
      <c r="A33" s="201"/>
      <c r="B33" s="13">
        <v>2000</v>
      </c>
      <c r="C33" s="99"/>
      <c r="D33" s="99">
        <v>1404.58</v>
      </c>
      <c r="E33" s="99">
        <v>593.5800000000017</v>
      </c>
      <c r="F33" s="99">
        <v>-386</v>
      </c>
      <c r="G33" s="99"/>
      <c r="H33" s="99">
        <v>33864</v>
      </c>
      <c r="I33" s="99">
        <v>32598</v>
      </c>
      <c r="J33" s="99"/>
      <c r="K33" s="99"/>
      <c r="L33" s="99">
        <v>34945.52631578947</v>
      </c>
      <c r="M33" s="102">
        <v>41611.52631578947</v>
      </c>
    </row>
    <row r="34" spans="1:13" ht="12.75">
      <c r="A34" s="201"/>
      <c r="B34" s="13" t="s">
        <v>89</v>
      </c>
      <c r="C34" s="99"/>
      <c r="D34" s="99">
        <v>1207.53</v>
      </c>
      <c r="E34" s="99">
        <v>1421.5299999999988</v>
      </c>
      <c r="F34" s="99">
        <v>349</v>
      </c>
      <c r="G34" s="99"/>
      <c r="H34" s="99">
        <v>36250</v>
      </c>
      <c r="I34" s="99">
        <v>35345</v>
      </c>
      <c r="J34" s="99"/>
      <c r="K34" s="99"/>
      <c r="L34" s="99">
        <v>37841.54887218045</v>
      </c>
      <c r="M34" s="102">
        <v>44939.5488721805</v>
      </c>
    </row>
    <row r="35" spans="1:13" ht="12.75">
      <c r="A35" s="201"/>
      <c r="B35" s="13" t="s">
        <v>90</v>
      </c>
      <c r="C35" s="99"/>
      <c r="D35" s="99">
        <v>2286.442240000005</v>
      </c>
      <c r="E35" s="99">
        <v>2471.215240000005</v>
      </c>
      <c r="F35" s="99">
        <v>216</v>
      </c>
      <c r="G35" s="99"/>
      <c r="H35" s="99">
        <v>38862</v>
      </c>
      <c r="I35" s="99">
        <v>36809</v>
      </c>
      <c r="J35" s="99"/>
      <c r="K35" s="99"/>
      <c r="L35" s="99">
        <v>39944.6847443609</v>
      </c>
      <c r="M35" s="102">
        <v>49673.6607443609</v>
      </c>
    </row>
    <row r="36" spans="1:13" ht="12.75">
      <c r="A36" s="201"/>
      <c r="B36" s="13" t="s">
        <v>91</v>
      </c>
      <c r="C36" s="99"/>
      <c r="D36" s="99">
        <v>1621.0389900000096</v>
      </c>
      <c r="E36" s="99">
        <v>4365.90299000001</v>
      </c>
      <c r="F36" s="99">
        <v>1217</v>
      </c>
      <c r="G36" s="99"/>
      <c r="H36" s="99">
        <v>39842</v>
      </c>
      <c r="I36" s="99">
        <v>40518</v>
      </c>
      <c r="J36" s="99"/>
      <c r="K36" s="99"/>
      <c r="L36" s="99">
        <v>43440.392706766914</v>
      </c>
      <c r="M36" s="102">
        <v>56314.5147067669</v>
      </c>
    </row>
    <row r="37" spans="1:13" ht="12.75">
      <c r="A37" s="201"/>
      <c r="B37" s="13" t="s">
        <v>92</v>
      </c>
      <c r="C37" s="99"/>
      <c r="D37" s="99">
        <v>7308.837650000008</v>
      </c>
      <c r="E37" s="99">
        <v>5573.117650000007</v>
      </c>
      <c r="F37" s="99">
        <v>520</v>
      </c>
      <c r="G37" s="99"/>
      <c r="H37" s="99">
        <v>42777</v>
      </c>
      <c r="I37" s="99">
        <v>43358</v>
      </c>
      <c r="J37" s="99"/>
      <c r="K37" s="99"/>
      <c r="L37" s="99">
        <v>46219.47170676692</v>
      </c>
      <c r="M37" s="102">
        <v>58783.8827067669</v>
      </c>
    </row>
    <row r="38" spans="1:19" ht="12.75" customHeight="1">
      <c r="A38" s="208" t="s">
        <v>84</v>
      </c>
      <c r="B38" s="11" t="s">
        <v>93</v>
      </c>
      <c r="C38" s="106"/>
      <c r="D38" s="106">
        <v>5930.91185</v>
      </c>
      <c r="E38" s="106">
        <v>7074.78585</v>
      </c>
      <c r="F38" s="106">
        <v>3104</v>
      </c>
      <c r="G38" s="106"/>
      <c r="H38" s="106">
        <v>46867</v>
      </c>
      <c r="I38" s="106">
        <v>47468</v>
      </c>
      <c r="J38" s="106"/>
      <c r="K38" s="106"/>
      <c r="L38" s="106">
        <v>50809</v>
      </c>
      <c r="M38" s="109">
        <v>64761</v>
      </c>
      <c r="S38" s="111"/>
    </row>
    <row r="39" spans="1:19" ht="12.75">
      <c r="A39" s="209"/>
      <c r="B39" s="13" t="s">
        <v>94</v>
      </c>
      <c r="C39" s="99"/>
      <c r="D39" s="99">
        <v>9541.63906000001</v>
      </c>
      <c r="E39" s="99">
        <v>7091.025380441999</v>
      </c>
      <c r="F39" s="99">
        <v>2985</v>
      </c>
      <c r="G39" s="99"/>
      <c r="H39" s="99">
        <v>49706</v>
      </c>
      <c r="I39" s="99">
        <v>50973</v>
      </c>
      <c r="J39" s="99"/>
      <c r="K39" s="99"/>
      <c r="L39" s="99">
        <v>55499</v>
      </c>
      <c r="M39" s="102">
        <v>70794</v>
      </c>
      <c r="S39" s="111"/>
    </row>
    <row r="40" spans="1:19" ht="12.75">
      <c r="A40" s="209"/>
      <c r="B40" s="13" t="s">
        <v>95</v>
      </c>
      <c r="C40" s="99"/>
      <c r="D40" s="99">
        <v>8022</v>
      </c>
      <c r="E40" s="99">
        <v>5860</v>
      </c>
      <c r="F40" s="99">
        <v>2793</v>
      </c>
      <c r="G40" s="99"/>
      <c r="H40" s="99">
        <v>52157</v>
      </c>
      <c r="I40" s="99">
        <v>53477</v>
      </c>
      <c r="J40" s="99"/>
      <c r="K40" s="99"/>
      <c r="L40" s="99">
        <v>57971</v>
      </c>
      <c r="M40" s="102">
        <v>73915</v>
      </c>
      <c r="S40" s="111"/>
    </row>
    <row r="41" spans="1:19" ht="12.75">
      <c r="A41" s="209"/>
      <c r="B41" s="13" t="s">
        <v>96</v>
      </c>
      <c r="C41" s="99"/>
      <c r="D41" s="99">
        <v>2384</v>
      </c>
      <c r="E41" s="99">
        <v>5637</v>
      </c>
      <c r="F41" s="99">
        <v>2057</v>
      </c>
      <c r="G41" s="99"/>
      <c r="H41" s="99">
        <v>55168</v>
      </c>
      <c r="I41" s="99">
        <v>56747</v>
      </c>
      <c r="J41" s="99"/>
      <c r="K41" s="99"/>
      <c r="L41" s="99">
        <v>61575</v>
      </c>
      <c r="M41" s="102">
        <v>80733</v>
      </c>
      <c r="S41" s="111"/>
    </row>
    <row r="42" spans="1:19" ht="12.75">
      <c r="A42" s="209"/>
      <c r="B42" s="13" t="s">
        <v>97</v>
      </c>
      <c r="C42" s="99"/>
      <c r="D42" s="99">
        <v>-10505</v>
      </c>
      <c r="E42" s="99">
        <v>-3893</v>
      </c>
      <c r="F42" s="99">
        <v>-8639</v>
      </c>
      <c r="G42" s="99"/>
      <c r="H42" s="99">
        <v>51119</v>
      </c>
      <c r="I42" s="99">
        <v>54681</v>
      </c>
      <c r="J42" s="99"/>
      <c r="K42" s="99"/>
      <c r="L42" s="99">
        <v>59191</v>
      </c>
      <c r="M42" s="102">
        <v>78699</v>
      </c>
      <c r="S42" s="111"/>
    </row>
    <row r="43" spans="1:19" ht="12.75">
      <c r="A43" s="209"/>
      <c r="B43" s="13" t="s">
        <v>98</v>
      </c>
      <c r="C43" s="99"/>
      <c r="D43" s="99">
        <v>-4509</v>
      </c>
      <c r="E43" s="99">
        <v>-6315</v>
      </c>
      <c r="F43" s="99">
        <v>-9000</v>
      </c>
      <c r="G43" s="99"/>
      <c r="H43" s="99">
        <v>50104</v>
      </c>
      <c r="I43" s="99">
        <v>50744</v>
      </c>
      <c r="J43" s="99"/>
      <c r="K43" s="99"/>
      <c r="L43" s="99">
        <v>55757</v>
      </c>
      <c r="M43" s="102">
        <v>73733</v>
      </c>
      <c r="S43" s="111"/>
    </row>
    <row r="44" spans="1:19" ht="12.75">
      <c r="A44" s="209"/>
      <c r="B44" s="13" t="s">
        <v>99</v>
      </c>
      <c r="C44" s="99"/>
      <c r="D44" s="99">
        <v>-13360</v>
      </c>
      <c r="E44" s="99">
        <v>-18396</v>
      </c>
      <c r="F44" s="99">
        <v>-13343</v>
      </c>
      <c r="G44" s="99"/>
      <c r="H44" s="99">
        <v>50418</v>
      </c>
      <c r="I44" s="99">
        <v>51557</v>
      </c>
      <c r="J44" s="99"/>
      <c r="K44" s="99"/>
      <c r="L44" s="99">
        <v>57199</v>
      </c>
      <c r="M44" s="102">
        <v>80647</v>
      </c>
      <c r="S44" s="111"/>
    </row>
    <row r="45" spans="1:19" ht="12.75">
      <c r="A45" s="209"/>
      <c r="B45" s="13" t="s">
        <v>100</v>
      </c>
      <c r="C45" s="99"/>
      <c r="D45" s="99">
        <v>-14897</v>
      </c>
      <c r="E45" s="99">
        <v>-9240</v>
      </c>
      <c r="F45" s="99">
        <v>-10644</v>
      </c>
      <c r="G45" s="99"/>
      <c r="H45" s="99">
        <v>53582</v>
      </c>
      <c r="I45" s="99">
        <v>55081</v>
      </c>
      <c r="J45" s="99"/>
      <c r="K45" s="99"/>
      <c r="L45" s="99">
        <v>60428</v>
      </c>
      <c r="M45" s="102">
        <v>82749</v>
      </c>
      <c r="S45" s="111"/>
    </row>
    <row r="46" spans="1:19" ht="12.75">
      <c r="A46" s="209"/>
      <c r="B46" s="13" t="s">
        <v>101</v>
      </c>
      <c r="C46" s="99"/>
      <c r="D46" s="99">
        <v>6925</v>
      </c>
      <c r="E46" s="99">
        <v>-4414</v>
      </c>
      <c r="F46" s="99">
        <v>-5742</v>
      </c>
      <c r="G46" s="99"/>
      <c r="H46" s="99">
        <v>56413</v>
      </c>
      <c r="I46" s="99">
        <v>58651</v>
      </c>
      <c r="J46" s="99"/>
      <c r="K46" s="99"/>
      <c r="L46" s="99">
        <v>63805</v>
      </c>
      <c r="M46" s="102">
        <v>85678</v>
      </c>
      <c r="S46" s="111"/>
    </row>
    <row r="47" spans="1:19" ht="12.75">
      <c r="A47" s="209"/>
      <c r="B47" s="13" t="s">
        <v>102</v>
      </c>
      <c r="C47" s="99"/>
      <c r="D47" s="99">
        <v>2939</v>
      </c>
      <c r="E47" s="99">
        <v>-2802</v>
      </c>
      <c r="F47" s="99">
        <v>-4109</v>
      </c>
      <c r="G47" s="99"/>
      <c r="H47" s="99">
        <v>59853</v>
      </c>
      <c r="I47" s="99">
        <v>61563</v>
      </c>
      <c r="J47" s="99"/>
      <c r="K47" s="99"/>
      <c r="L47" s="99">
        <v>67093</v>
      </c>
      <c r="M47" s="102">
        <v>88536</v>
      </c>
      <c r="S47" s="111"/>
    </row>
    <row r="48" spans="1:19" ht="12.75">
      <c r="A48" s="209"/>
      <c r="B48" s="13" t="s">
        <v>103</v>
      </c>
      <c r="C48" s="99"/>
      <c r="D48" s="99">
        <v>5771</v>
      </c>
      <c r="E48" s="99">
        <v>414</v>
      </c>
      <c r="F48" s="99">
        <v>-1827</v>
      </c>
      <c r="G48" s="99"/>
      <c r="H48" s="99">
        <v>64945</v>
      </c>
      <c r="I48" s="99">
        <v>66636</v>
      </c>
      <c r="J48" s="99"/>
      <c r="K48" s="99"/>
      <c r="L48" s="99">
        <v>72213</v>
      </c>
      <c r="M48" s="102">
        <v>93805</v>
      </c>
      <c r="S48" s="111"/>
    </row>
    <row r="49" spans="1:19" ht="12.75">
      <c r="A49" s="209"/>
      <c r="B49" s="13" t="s">
        <v>104</v>
      </c>
      <c r="C49" s="99"/>
      <c r="D49" s="99">
        <v>-5369</v>
      </c>
      <c r="E49" s="99">
        <v>1831</v>
      </c>
      <c r="F49" s="99">
        <v>-1322</v>
      </c>
      <c r="G49" s="99"/>
      <c r="H49" s="99">
        <v>69027</v>
      </c>
      <c r="I49" s="99">
        <v>70445</v>
      </c>
      <c r="J49" s="99"/>
      <c r="K49" s="99"/>
      <c r="L49" s="99">
        <v>76121</v>
      </c>
      <c r="M49" s="102">
        <v>97416</v>
      </c>
      <c r="S49" s="111"/>
    </row>
    <row r="50" spans="1:19" ht="12.75">
      <c r="A50" s="209"/>
      <c r="B50" s="13" t="s">
        <v>105</v>
      </c>
      <c r="C50" s="99"/>
      <c r="D50" s="99">
        <v>12317</v>
      </c>
      <c r="E50" s="99">
        <v>4069</v>
      </c>
      <c r="F50" s="99">
        <v>2574</v>
      </c>
      <c r="G50" s="99"/>
      <c r="H50" s="99">
        <v>73099</v>
      </c>
      <c r="I50" s="99">
        <v>75644</v>
      </c>
      <c r="J50" s="99"/>
      <c r="K50" s="99"/>
      <c r="L50" s="99">
        <v>81782</v>
      </c>
      <c r="M50" s="102">
        <v>103422</v>
      </c>
      <c r="N50" s="111"/>
      <c r="S50" s="111"/>
    </row>
    <row r="51" spans="1:19" ht="12.75">
      <c r="A51" s="209"/>
      <c r="B51" s="13" t="s">
        <v>106</v>
      </c>
      <c r="C51" s="99"/>
      <c r="D51" s="99">
        <v>8396</v>
      </c>
      <c r="E51" s="99">
        <v>5534</v>
      </c>
      <c r="F51" s="99">
        <v>1346</v>
      </c>
      <c r="G51" s="99"/>
      <c r="H51" s="99">
        <v>78566</v>
      </c>
      <c r="I51" s="99">
        <v>80224</v>
      </c>
      <c r="J51" s="99"/>
      <c r="K51" s="99"/>
      <c r="L51" s="99">
        <v>86778</v>
      </c>
      <c r="M51" s="102">
        <v>109973</v>
      </c>
      <c r="S51" s="111"/>
    </row>
    <row r="52" spans="1:13" ht="15">
      <c r="A52" s="209"/>
      <c r="B52" s="90" t="s">
        <v>110</v>
      </c>
      <c r="C52" s="99"/>
      <c r="D52" s="119">
        <v>389</v>
      </c>
      <c r="E52" s="119">
        <v>7429</v>
      </c>
      <c r="F52" s="119">
        <v>-710</v>
      </c>
      <c r="G52" s="119"/>
      <c r="H52" s="119">
        <v>83017</v>
      </c>
      <c r="I52" s="119">
        <v>86468</v>
      </c>
      <c r="J52" s="119"/>
      <c r="K52" s="119"/>
      <c r="L52" s="120">
        <v>93474</v>
      </c>
      <c r="M52" s="122">
        <v>119142</v>
      </c>
    </row>
    <row r="53" spans="1:13" ht="12.75">
      <c r="A53" s="209"/>
      <c r="B53" s="90" t="s">
        <v>112</v>
      </c>
      <c r="C53" s="99"/>
      <c r="D53" s="99">
        <v>-30040</v>
      </c>
      <c r="E53" s="99">
        <v>-23057</v>
      </c>
      <c r="F53" s="99">
        <v>-23692</v>
      </c>
      <c r="G53" s="99"/>
      <c r="H53" s="99">
        <v>83156</v>
      </c>
      <c r="I53" s="99">
        <v>85102</v>
      </c>
      <c r="J53" s="99"/>
      <c r="K53" s="99"/>
      <c r="L53" s="99">
        <v>91923</v>
      </c>
      <c r="M53" s="132">
        <v>116003</v>
      </c>
    </row>
    <row r="54" spans="1:13" ht="12.75">
      <c r="A54" s="209"/>
      <c r="B54" s="90">
        <v>2021</v>
      </c>
      <c r="C54" s="99"/>
      <c r="D54" s="99">
        <v>16159</v>
      </c>
      <c r="E54" s="99">
        <v>-4560</v>
      </c>
      <c r="F54" s="99">
        <v>-13767</v>
      </c>
      <c r="G54" s="99"/>
      <c r="H54" s="99">
        <v>95382</v>
      </c>
      <c r="I54" s="99">
        <v>97983</v>
      </c>
      <c r="J54" s="99"/>
      <c r="K54" s="99"/>
      <c r="L54" s="99">
        <v>104968</v>
      </c>
      <c r="M54" s="132">
        <v>129335</v>
      </c>
    </row>
    <row r="55" spans="1:13" ht="12.75">
      <c r="A55" s="209"/>
      <c r="B55" s="90">
        <v>2022</v>
      </c>
      <c r="C55" s="99"/>
      <c r="D55" s="99">
        <v>-16932</v>
      </c>
      <c r="E55" s="99">
        <v>-9691</v>
      </c>
      <c r="F55" s="99">
        <v>-27043</v>
      </c>
      <c r="G55" s="99"/>
      <c r="H55" s="99">
        <v>102712</v>
      </c>
      <c r="I55" s="99">
        <v>108458</v>
      </c>
      <c r="J55" s="99"/>
      <c r="K55" s="99"/>
      <c r="L55" s="99">
        <v>117515</v>
      </c>
      <c r="M55" s="132">
        <v>141627</v>
      </c>
    </row>
    <row r="56" spans="1:13" ht="12.75">
      <c r="A56" s="210"/>
      <c r="B56" s="130">
        <v>2023</v>
      </c>
      <c r="C56" s="152"/>
      <c r="D56" s="141">
        <v>5321</v>
      </c>
      <c r="E56" s="101">
        <v>-9446</v>
      </c>
      <c r="F56" s="139">
        <v>-25648</v>
      </c>
      <c r="G56" s="139"/>
      <c r="H56" s="141">
        <v>110786</v>
      </c>
      <c r="I56" s="140">
        <v>112358</v>
      </c>
      <c r="J56" s="101"/>
      <c r="K56" s="141"/>
      <c r="L56" s="101">
        <v>123398</v>
      </c>
      <c r="M56" s="142">
        <v>153011</v>
      </c>
    </row>
    <row r="57" spans="1:13" ht="12.75">
      <c r="A57" s="12"/>
      <c r="B57" s="17"/>
      <c r="C57" s="18"/>
      <c r="D57" s="18"/>
      <c r="E57" s="18"/>
      <c r="F57" s="18"/>
      <c r="G57" s="18"/>
      <c r="H57" s="18"/>
      <c r="I57" s="18"/>
      <c r="J57" s="18"/>
      <c r="K57" s="18"/>
      <c r="L57" s="18"/>
      <c r="M57" s="18"/>
    </row>
    <row r="58" spans="1:13" ht="12.75">
      <c r="A58" s="37" t="s">
        <v>76</v>
      </c>
      <c r="C58" s="18"/>
      <c r="D58" s="18"/>
      <c r="E58" s="18"/>
      <c r="F58" s="18"/>
      <c r="G58" s="18"/>
      <c r="H58" s="18"/>
      <c r="I58" s="18"/>
      <c r="J58" s="18"/>
      <c r="L58" s="18"/>
      <c r="M58" s="18"/>
    </row>
    <row r="59" spans="1:13" ht="12.75">
      <c r="A59" s="37" t="s">
        <v>78</v>
      </c>
      <c r="C59" s="18"/>
      <c r="D59" s="18"/>
      <c r="E59" s="18"/>
      <c r="F59" s="18"/>
      <c r="G59" s="18"/>
      <c r="H59" s="18"/>
      <c r="I59" s="18"/>
      <c r="J59" s="18"/>
      <c r="L59" s="18"/>
      <c r="M59" s="18"/>
    </row>
    <row r="60" spans="1:13" ht="12.75">
      <c r="A60" s="37" t="s">
        <v>73</v>
      </c>
      <c r="B60" s="34" t="s">
        <v>72</v>
      </c>
      <c r="C60" s="18"/>
      <c r="D60" s="18"/>
      <c r="E60" s="18"/>
      <c r="F60" s="18"/>
      <c r="G60" s="18"/>
      <c r="H60" s="18"/>
      <c r="I60" s="18"/>
      <c r="J60" s="18"/>
      <c r="K60" s="18"/>
      <c r="L60" s="18"/>
      <c r="M60" s="18"/>
    </row>
    <row r="61" spans="1:13" ht="12.75">
      <c r="A61" s="37" t="s">
        <v>107</v>
      </c>
      <c r="C61" s="18"/>
      <c r="D61" s="18"/>
      <c r="E61" s="18"/>
      <c r="F61" s="18"/>
      <c r="G61" s="18"/>
      <c r="H61" s="18"/>
      <c r="I61" s="18"/>
      <c r="J61" s="18"/>
      <c r="L61" s="18"/>
      <c r="M61" s="18"/>
    </row>
    <row r="62" spans="1:13" ht="15">
      <c r="A62" s="37" t="s">
        <v>111</v>
      </c>
      <c r="B62" s="17"/>
      <c r="C62" s="18"/>
      <c r="D62" s="18"/>
      <c r="E62" s="18"/>
      <c r="F62" s="18"/>
      <c r="G62" s="18"/>
      <c r="H62" s="18"/>
      <c r="I62" s="18"/>
      <c r="J62" s="18"/>
      <c r="K62" s="18"/>
      <c r="L62" s="18"/>
      <c r="M62" s="18"/>
    </row>
    <row r="63" spans="1:13" ht="12.75">
      <c r="A63" s="12"/>
      <c r="B63" s="17"/>
      <c r="C63" s="18"/>
      <c r="D63" s="18"/>
      <c r="E63" s="18"/>
      <c r="F63" s="18"/>
      <c r="G63" s="18"/>
      <c r="H63" s="18"/>
      <c r="I63" s="18"/>
      <c r="J63" s="18"/>
      <c r="K63" s="18"/>
      <c r="L63" s="18"/>
      <c r="M63" s="18"/>
    </row>
    <row r="64" spans="1:13" ht="12.75">
      <c r="A64" s="12"/>
      <c r="B64" s="17"/>
      <c r="C64" s="18"/>
      <c r="D64" s="18"/>
      <c r="E64" s="18"/>
      <c r="F64" s="18"/>
      <c r="G64" s="18"/>
      <c r="H64" s="18"/>
      <c r="I64" s="18"/>
      <c r="J64" s="18"/>
      <c r="K64" s="18"/>
      <c r="L64" s="18"/>
      <c r="M64" s="18"/>
    </row>
    <row r="65" ht="12.75">
      <c r="B65" s="2"/>
    </row>
    <row r="66" spans="1:13" ht="13.5" customHeight="1">
      <c r="A66" s="61" t="s">
        <v>125</v>
      </c>
      <c r="B66" s="8"/>
      <c r="C66" s="203" t="s">
        <v>8</v>
      </c>
      <c r="D66" s="203"/>
      <c r="E66" s="203"/>
      <c r="F66" s="203"/>
      <c r="G66" s="64"/>
      <c r="H66" s="203" t="s">
        <v>43</v>
      </c>
      <c r="I66" s="203"/>
      <c r="J66" s="203"/>
      <c r="K66" s="203"/>
      <c r="L66" s="203"/>
      <c r="M66" s="204"/>
    </row>
    <row r="67" spans="1:13" ht="40.5" customHeight="1">
      <c r="A67" s="62"/>
      <c r="B67" s="5"/>
      <c r="C67" s="7" t="s">
        <v>2</v>
      </c>
      <c r="D67" s="7" t="s">
        <v>4</v>
      </c>
      <c r="E67" s="7" t="s">
        <v>5</v>
      </c>
      <c r="F67" s="7" t="s">
        <v>3</v>
      </c>
      <c r="G67" s="32"/>
      <c r="H67" s="7" t="s">
        <v>29</v>
      </c>
      <c r="I67" s="7" t="s">
        <v>28</v>
      </c>
      <c r="J67" s="7"/>
      <c r="K67" s="7" t="s">
        <v>30</v>
      </c>
      <c r="L67" s="7" t="s">
        <v>27</v>
      </c>
      <c r="M67" s="65" t="s">
        <v>31</v>
      </c>
    </row>
    <row r="68" spans="1:13" ht="12.75" customHeight="1">
      <c r="A68" s="200" t="s">
        <v>26</v>
      </c>
      <c r="B68" s="11">
        <v>1972</v>
      </c>
      <c r="C68" s="20"/>
      <c r="D68" s="20"/>
      <c r="E68" s="20"/>
      <c r="F68" s="20"/>
      <c r="G68" s="33"/>
      <c r="H68" s="20"/>
      <c r="I68" s="20"/>
      <c r="J68" s="20"/>
      <c r="K68" s="20"/>
      <c r="L68" s="20"/>
      <c r="M68" s="66"/>
    </row>
    <row r="69" spans="1:13" ht="12.75">
      <c r="A69" s="205"/>
      <c r="B69" s="13">
        <v>1973</v>
      </c>
      <c r="C69" s="21"/>
      <c r="D69" s="21"/>
      <c r="E69" s="21"/>
      <c r="F69" s="21"/>
      <c r="G69" s="21"/>
      <c r="H69" s="21"/>
      <c r="I69" s="21"/>
      <c r="J69" s="21"/>
      <c r="K69" s="21"/>
      <c r="L69" s="21"/>
      <c r="M69" s="67"/>
    </row>
    <row r="70" spans="1:13" ht="12.75">
      <c r="A70" s="205"/>
      <c r="B70" s="13">
        <v>1974</v>
      </c>
      <c r="C70" s="21"/>
      <c r="D70" s="21"/>
      <c r="E70" s="21"/>
      <c r="F70" s="21"/>
      <c r="G70" s="21"/>
      <c r="H70" s="21"/>
      <c r="I70" s="21"/>
      <c r="J70" s="21"/>
      <c r="K70" s="21"/>
      <c r="L70" s="21"/>
      <c r="M70" s="67"/>
    </row>
    <row r="71" spans="1:13" ht="12.75">
      <c r="A71" s="205"/>
      <c r="B71" s="13">
        <v>1975</v>
      </c>
      <c r="C71" s="21"/>
      <c r="D71" s="21"/>
      <c r="E71" s="21"/>
      <c r="F71" s="21"/>
      <c r="G71" s="21"/>
      <c r="H71" s="21"/>
      <c r="I71" s="21"/>
      <c r="J71" s="21"/>
      <c r="K71" s="21"/>
      <c r="L71" s="21"/>
      <c r="M71" s="67"/>
    </row>
    <row r="72" spans="1:13" ht="12.75">
      <c r="A72" s="205"/>
      <c r="B72" s="13">
        <v>1976</v>
      </c>
      <c r="C72" s="21"/>
      <c r="D72" s="21"/>
      <c r="E72" s="21"/>
      <c r="F72" s="21"/>
      <c r="G72" s="21"/>
      <c r="H72" s="21"/>
      <c r="I72" s="21"/>
      <c r="J72" s="21"/>
      <c r="K72" s="21"/>
      <c r="L72" s="21"/>
      <c r="M72" s="67"/>
    </row>
    <row r="73" spans="1:13" ht="12.75">
      <c r="A73" s="205"/>
      <c r="B73" s="13">
        <v>1977</v>
      </c>
      <c r="C73" s="21"/>
      <c r="D73" s="21"/>
      <c r="E73" s="21"/>
      <c r="F73" s="21"/>
      <c r="G73" s="21"/>
      <c r="H73" s="21"/>
      <c r="I73" s="21"/>
      <c r="J73" s="21"/>
      <c r="K73" s="21"/>
      <c r="L73" s="21"/>
      <c r="M73" s="67"/>
    </row>
    <row r="74" spans="1:13" ht="12.75">
      <c r="A74" s="205"/>
      <c r="B74" s="13">
        <v>1978</v>
      </c>
      <c r="C74" s="21"/>
      <c r="D74" s="21"/>
      <c r="E74" s="21"/>
      <c r="F74" s="21"/>
      <c r="G74" s="21"/>
      <c r="H74" s="21"/>
      <c r="I74" s="21"/>
      <c r="J74" s="21"/>
      <c r="K74" s="21"/>
      <c r="L74" s="21"/>
      <c r="M74" s="67"/>
    </row>
    <row r="75" spans="1:13" ht="12.75">
      <c r="A75" s="205"/>
      <c r="B75" s="13">
        <v>1979</v>
      </c>
      <c r="C75" s="21"/>
      <c r="D75" s="21"/>
      <c r="E75" s="21"/>
      <c r="F75" s="21"/>
      <c r="G75" s="21"/>
      <c r="H75" s="21"/>
      <c r="I75" s="21"/>
      <c r="J75" s="21"/>
      <c r="K75" s="21"/>
      <c r="L75" s="21"/>
      <c r="M75" s="67"/>
    </row>
    <row r="76" spans="1:13" ht="12.75">
      <c r="A76" s="205"/>
      <c r="B76" s="13">
        <v>1980</v>
      </c>
      <c r="C76" s="21"/>
      <c r="D76" s="21"/>
      <c r="E76" s="21"/>
      <c r="F76" s="21"/>
      <c r="G76" s="21"/>
      <c r="H76" s="21"/>
      <c r="I76" s="21"/>
      <c r="J76" s="21"/>
      <c r="K76" s="21"/>
      <c r="L76" s="21"/>
      <c r="M76" s="67"/>
    </row>
    <row r="77" spans="1:13" ht="12.75">
      <c r="A77" s="205"/>
      <c r="B77" s="13">
        <v>1981</v>
      </c>
      <c r="C77" s="21"/>
      <c r="D77" s="21"/>
      <c r="E77" s="21"/>
      <c r="F77" s="21"/>
      <c r="G77" s="21"/>
      <c r="H77" s="21"/>
      <c r="I77" s="21"/>
      <c r="J77" s="21"/>
      <c r="K77" s="21"/>
      <c r="L77" s="21"/>
      <c r="M77" s="67"/>
    </row>
    <row r="78" spans="1:13" ht="12.75">
      <c r="A78" s="205"/>
      <c r="B78" s="13">
        <v>1982</v>
      </c>
      <c r="C78" s="21"/>
      <c r="D78" s="21"/>
      <c r="E78" s="21"/>
      <c r="F78" s="21"/>
      <c r="G78" s="21"/>
      <c r="H78" s="21"/>
      <c r="I78" s="21"/>
      <c r="J78" s="21"/>
      <c r="K78" s="21"/>
      <c r="L78" s="21"/>
      <c r="M78" s="67"/>
    </row>
    <row r="79" spans="1:13" ht="12.75">
      <c r="A79" s="205"/>
      <c r="B79" s="13">
        <v>1983</v>
      </c>
      <c r="C79" s="21"/>
      <c r="D79" s="21"/>
      <c r="E79" s="21"/>
      <c r="F79" s="21"/>
      <c r="G79" s="21"/>
      <c r="H79" s="21"/>
      <c r="I79" s="21"/>
      <c r="J79" s="21"/>
      <c r="K79" s="21"/>
      <c r="L79" s="21"/>
      <c r="M79" s="67"/>
    </row>
    <row r="80" spans="1:13" ht="12.75">
      <c r="A80" s="205"/>
      <c r="B80" s="13">
        <v>1984</v>
      </c>
      <c r="C80" s="21"/>
      <c r="D80" s="21"/>
      <c r="E80" s="21"/>
      <c r="F80" s="21"/>
      <c r="G80" s="21"/>
      <c r="H80" s="21"/>
      <c r="I80" s="21"/>
      <c r="J80" s="21"/>
      <c r="K80" s="21"/>
      <c r="L80" s="21"/>
      <c r="M80" s="67"/>
    </row>
    <row r="81" spans="1:13" ht="12.75">
      <c r="A81" s="205"/>
      <c r="B81" s="13">
        <v>1985</v>
      </c>
      <c r="C81" s="21"/>
      <c r="D81" s="21"/>
      <c r="E81" s="21"/>
      <c r="F81" s="21"/>
      <c r="G81" s="21"/>
      <c r="H81" s="21"/>
      <c r="I81" s="21"/>
      <c r="J81" s="21"/>
      <c r="K81" s="21"/>
      <c r="L81" s="21"/>
      <c r="M81" s="67"/>
    </row>
    <row r="82" spans="1:13" ht="12.75">
      <c r="A82" s="205"/>
      <c r="B82" s="13">
        <v>1986</v>
      </c>
      <c r="C82" s="21"/>
      <c r="D82" s="21"/>
      <c r="E82" s="21"/>
      <c r="F82" s="21"/>
      <c r="G82" s="21"/>
      <c r="H82" s="21"/>
      <c r="I82" s="21"/>
      <c r="J82" s="21"/>
      <c r="K82" s="21"/>
      <c r="L82" s="21"/>
      <c r="M82" s="67"/>
    </row>
    <row r="83" spans="1:13" ht="12.75">
      <c r="A83" s="205"/>
      <c r="B83" s="36" t="s">
        <v>61</v>
      </c>
      <c r="C83" s="21"/>
      <c r="D83" s="21"/>
      <c r="E83" s="21"/>
      <c r="F83" s="21"/>
      <c r="G83" s="21"/>
      <c r="H83" s="21"/>
      <c r="I83" s="21"/>
      <c r="J83" s="21"/>
      <c r="K83" s="21"/>
      <c r="L83" s="21"/>
      <c r="M83" s="67"/>
    </row>
    <row r="84" spans="1:13" ht="12.75">
      <c r="A84" s="205"/>
      <c r="B84" s="36" t="s">
        <v>62</v>
      </c>
      <c r="C84" s="21"/>
      <c r="D84" s="21"/>
      <c r="E84" s="21"/>
      <c r="F84" s="21"/>
      <c r="G84" s="21"/>
      <c r="H84" s="21"/>
      <c r="I84" s="21"/>
      <c r="J84" s="21"/>
      <c r="K84" s="21"/>
      <c r="L84" s="21"/>
      <c r="M84" s="67"/>
    </row>
    <row r="85" spans="1:13" ht="12.75">
      <c r="A85" s="205"/>
      <c r="B85" s="36" t="s">
        <v>63</v>
      </c>
      <c r="C85" s="21"/>
      <c r="D85" s="21"/>
      <c r="E85" s="21"/>
      <c r="F85" s="21"/>
      <c r="G85" s="21"/>
      <c r="H85" s="21"/>
      <c r="I85" s="21"/>
      <c r="J85" s="21"/>
      <c r="K85" s="21"/>
      <c r="L85" s="21"/>
      <c r="M85" s="67"/>
    </row>
    <row r="86" spans="1:13" ht="12.75" customHeight="1">
      <c r="A86" s="200" t="s">
        <v>33</v>
      </c>
      <c r="B86" s="35" t="s">
        <v>64</v>
      </c>
      <c r="C86" s="20"/>
      <c r="D86" s="20"/>
      <c r="E86" s="20"/>
      <c r="F86" s="20"/>
      <c r="G86" s="20"/>
      <c r="H86" s="20"/>
      <c r="I86" s="20"/>
      <c r="J86" s="20"/>
      <c r="K86" s="20"/>
      <c r="L86" s="20"/>
      <c r="M86" s="66"/>
    </row>
    <row r="87" spans="1:13" ht="12.75">
      <c r="A87" s="205"/>
      <c r="B87" s="36" t="s">
        <v>65</v>
      </c>
      <c r="C87" s="21"/>
      <c r="D87" s="21"/>
      <c r="E87" s="21"/>
      <c r="F87" s="21"/>
      <c r="G87" s="21"/>
      <c r="H87" s="21"/>
      <c r="I87" s="21"/>
      <c r="J87" s="21"/>
      <c r="K87" s="21"/>
      <c r="L87" s="21"/>
      <c r="M87" s="67"/>
    </row>
    <row r="88" spans="1:13" ht="14">
      <c r="A88" s="205"/>
      <c r="B88" s="36" t="s">
        <v>66</v>
      </c>
      <c r="C88" s="175">
        <f>C25*1000000/Population!$C25</f>
        <v>-719.1829535432847</v>
      </c>
      <c r="D88" s="156"/>
      <c r="E88" s="156"/>
      <c r="F88" s="156"/>
      <c r="G88" s="156"/>
      <c r="H88" s="175">
        <f>H25*1000000/Population!$C25</f>
        <v>7067.508747973031</v>
      </c>
      <c r="I88" s="156"/>
      <c r="J88" s="156"/>
      <c r="K88" s="175">
        <f>K25*1000000/Population!$C25</f>
        <v>7861.796250462291</v>
      </c>
      <c r="L88" s="156"/>
      <c r="M88" s="161"/>
    </row>
    <row r="89" spans="1:13" ht="14">
      <c r="A89" s="206"/>
      <c r="B89" s="55" t="s">
        <v>67</v>
      </c>
      <c r="C89" s="177">
        <f>C26*1000000/Population!$C26</f>
        <v>-513.2175332901663</v>
      </c>
      <c r="D89" s="179"/>
      <c r="E89" s="179"/>
      <c r="F89" s="179"/>
      <c r="G89" s="179"/>
      <c r="H89" s="177">
        <f>H26*1000000/Population!$C26</f>
        <v>7313.983277497819</v>
      </c>
      <c r="I89" s="179"/>
      <c r="J89" s="179"/>
      <c r="K89" s="177">
        <f>K26*1000000/Population!$C26</f>
        <v>7778.215703386729</v>
      </c>
      <c r="L89" s="179"/>
      <c r="M89" s="180"/>
    </row>
    <row r="90" spans="1:13" ht="12.75" customHeight="1">
      <c r="A90" s="200" t="s">
        <v>34</v>
      </c>
      <c r="B90" s="35" t="s">
        <v>45</v>
      </c>
      <c r="C90" s="154"/>
      <c r="D90" s="173">
        <f>D27*1000000/Population!$C27</f>
        <v>209.89130132606823</v>
      </c>
      <c r="E90" s="173">
        <f>E27*1000000/Population!$C27</f>
        <v>-143.72689110672485</v>
      </c>
      <c r="F90" s="173">
        <f>F27*1000000/Population!$C27</f>
        <v>188.76317033165606</v>
      </c>
      <c r="G90" s="154"/>
      <c r="H90" s="173">
        <f>H27*1000000/Population!$C27</f>
        <v>7664.785521670235</v>
      </c>
      <c r="I90" s="173">
        <f>I27*1000000/Population!$C27</f>
        <v>7378.721748074838</v>
      </c>
      <c r="J90" s="155"/>
      <c r="K90" s="155"/>
      <c r="L90" s="173">
        <f>L27*1000000/Population!$C27</f>
        <v>8067.610019182119</v>
      </c>
      <c r="M90" s="162"/>
    </row>
    <row r="91" spans="1:13" ht="14">
      <c r="A91" s="201"/>
      <c r="B91" s="36" t="s">
        <v>46</v>
      </c>
      <c r="C91" s="156"/>
      <c r="D91" s="175">
        <f>D28*1000000/Population!$C28</f>
        <v>738.8419782870928</v>
      </c>
      <c r="E91" s="175">
        <f>E28*1000000/Population!$C28</f>
        <v>750.6305515955697</v>
      </c>
      <c r="F91" s="175">
        <f>F28*1000000/Population!$C28</f>
        <v>108.56453558504222</v>
      </c>
      <c r="G91" s="156"/>
      <c r="H91" s="175">
        <f>H28*1000000/Population!$C28</f>
        <v>8213.894067331945</v>
      </c>
      <c r="I91" s="175">
        <f>I28*1000000/Population!$C28</f>
        <v>7957.561136089484</v>
      </c>
      <c r="J91" s="157"/>
      <c r="K91" s="157"/>
      <c r="L91" s="175">
        <f>L28*1000000/Population!$C28</f>
        <v>8899.276236429432</v>
      </c>
      <c r="M91" s="163"/>
    </row>
    <row r="92" spans="1:13" ht="14">
      <c r="A92" s="201"/>
      <c r="B92" s="36" t="s">
        <v>47</v>
      </c>
      <c r="C92" s="156"/>
      <c r="D92" s="175">
        <f>D29*1000000/Population!$C29</f>
        <v>894.370378366708</v>
      </c>
      <c r="E92" s="175">
        <f>E29*1000000/Population!$C29</f>
        <v>790.198089275112</v>
      </c>
      <c r="F92" s="175">
        <f>F29*1000000/Population!$C29</f>
        <v>1331.0303880822582</v>
      </c>
      <c r="G92" s="156"/>
      <c r="H92" s="175">
        <f>H29*1000000/Population!$C29</f>
        <v>8722.135262049982</v>
      </c>
      <c r="I92" s="175">
        <f>I29*1000000/Population!$C29</f>
        <v>8358.881632212448</v>
      </c>
      <c r="J92" s="157"/>
      <c r="K92" s="157"/>
      <c r="L92" s="175">
        <f>L29*1000000/Population!$C29</f>
        <v>9121.552329033302</v>
      </c>
      <c r="M92" s="163"/>
    </row>
    <row r="93" spans="1:13" ht="12.75" customHeight="1">
      <c r="A93" s="201"/>
      <c r="B93" s="13">
        <v>1997</v>
      </c>
      <c r="C93" s="156"/>
      <c r="D93" s="175">
        <f>D30*1000000/Population!$C30</f>
        <v>495.49190138035584</v>
      </c>
      <c r="E93" s="175">
        <f>E30*1000000/Population!$C30</f>
        <v>479.00210111971063</v>
      </c>
      <c r="F93" s="175">
        <f>F30*1000000/Population!$C30</f>
        <v>1040.7191680629803</v>
      </c>
      <c r="G93" s="156"/>
      <c r="H93" s="175">
        <f>H30*1000000/Population!$C30</f>
        <v>8439.320194686028</v>
      </c>
      <c r="I93" s="175">
        <f>I30*1000000/Population!$C30</f>
        <v>8174.95146147504</v>
      </c>
      <c r="J93" s="157"/>
      <c r="K93" s="157"/>
      <c r="L93" s="175">
        <f>L30*1000000/Population!$C30</f>
        <v>8811.660524486033</v>
      </c>
      <c r="M93" s="176">
        <f>M30*1000000/Population!$C30</f>
        <v>10479.258066973865</v>
      </c>
    </row>
    <row r="94" spans="1:13" ht="12.75" customHeight="1">
      <c r="A94" s="201"/>
      <c r="B94" s="13">
        <v>1998</v>
      </c>
      <c r="C94" s="156"/>
      <c r="D94" s="175">
        <f>D31*1000000/Population!$C31</f>
        <v>538.8339296990107</v>
      </c>
      <c r="E94" s="175">
        <f>E31*1000000/Population!$C31</f>
        <v>616.9753736055567</v>
      </c>
      <c r="F94" s="175">
        <f>F31*1000000/Population!$C31</f>
        <v>127.34161229214902</v>
      </c>
      <c r="G94" s="156"/>
      <c r="H94" s="175">
        <f>H31*1000000/Population!$C31</f>
        <v>8697.905704062303</v>
      </c>
      <c r="I94" s="175">
        <f>I31*1000000/Population!$C31</f>
        <v>8361.134498000421</v>
      </c>
      <c r="J94" s="157"/>
      <c r="K94" s="157"/>
      <c r="L94" s="175">
        <f>L31*1000000/Population!$C31</f>
        <v>9009.142119664559</v>
      </c>
      <c r="M94" s="176">
        <f>M31*1000000/Population!$C31</f>
        <v>10816.656327199813</v>
      </c>
    </row>
    <row r="95" spans="1:13" ht="14">
      <c r="A95" s="201"/>
      <c r="B95" s="13">
        <v>1999</v>
      </c>
      <c r="C95" s="156"/>
      <c r="D95" s="175">
        <f>D32*1000000/Population!$C32</f>
        <v>445.5186830415469</v>
      </c>
      <c r="E95" s="175">
        <f>E32*1000000/Population!$C32</f>
        <v>33.446563888163055</v>
      </c>
      <c r="F95" s="175">
        <f>F32*1000000/Population!$C32</f>
        <v>535.1450222106089</v>
      </c>
      <c r="G95" s="156"/>
      <c r="H95" s="175">
        <f>H32*1000000/Population!$C32</f>
        <v>8461.980663705252</v>
      </c>
      <c r="I95" s="175">
        <f>I32*1000000/Population!$C32</f>
        <v>8067.677031617455</v>
      </c>
      <c r="J95" s="157"/>
      <c r="K95" s="157"/>
      <c r="L95" s="175">
        <f>L32*1000000/Population!$C32</f>
        <v>8591.474112508866</v>
      </c>
      <c r="M95" s="176">
        <f>M32*1000000/Population!$C32</f>
        <v>10443.054985255141</v>
      </c>
    </row>
    <row r="96" spans="1:13" ht="14">
      <c r="A96" s="201"/>
      <c r="B96" s="13">
        <v>2000</v>
      </c>
      <c r="C96" s="156"/>
      <c r="D96" s="175">
        <f>D33*1000000/Population!$C33</f>
        <v>364.95868627552875</v>
      </c>
      <c r="E96" s="175">
        <f>E33*1000000/Population!$C33</f>
        <v>154.23270799771393</v>
      </c>
      <c r="F96" s="175">
        <f>F33*1000000/Population!$C33</f>
        <v>-100.29621160941642</v>
      </c>
      <c r="G96" s="156"/>
      <c r="H96" s="175">
        <f>H33*1000000/Population!$C33</f>
        <v>8799.043808138023</v>
      </c>
      <c r="I96" s="175">
        <f>I33*1000000/Population!$C33</f>
        <v>8470.093020838747</v>
      </c>
      <c r="J96" s="157"/>
      <c r="K96" s="157"/>
      <c r="L96" s="175">
        <f>L33*1000000/Population!$C33</f>
        <v>9080.061922722412</v>
      </c>
      <c r="M96" s="176">
        <f>M33*1000000/Population!$C33</f>
        <v>10812.120333573112</v>
      </c>
    </row>
    <row r="97" spans="1:13" ht="14">
      <c r="A97" s="201"/>
      <c r="B97" s="13" t="s">
        <v>89</v>
      </c>
      <c r="C97" s="156"/>
      <c r="D97" s="175">
        <f>D34*1000000/Population!$C34</f>
        <v>311.95876821328926</v>
      </c>
      <c r="E97" s="175">
        <f>E34*1000000/Population!$C34</f>
        <v>367.2444972615477</v>
      </c>
      <c r="F97" s="175">
        <f>F34*1000000/Population!$C34</f>
        <v>90.16224036374909</v>
      </c>
      <c r="G97" s="156"/>
      <c r="H97" s="175">
        <f>H34*1000000/Population!$C34</f>
        <v>9364.989149529812</v>
      </c>
      <c r="I97" s="175">
        <f>I34*1000000/Population!$C34</f>
        <v>9131.187351451896</v>
      </c>
      <c r="J97" s="157"/>
      <c r="K97" s="157"/>
      <c r="L97" s="175">
        <f>L34*1000000/Population!$C34</f>
        <v>9776.157092120608</v>
      </c>
      <c r="M97" s="176">
        <f>M34*1000000/Population!$C34</f>
        <v>11609.886553730625</v>
      </c>
    </row>
    <row r="98" spans="1:13" ht="14">
      <c r="A98" s="201"/>
      <c r="B98" s="13" t="s">
        <v>90</v>
      </c>
      <c r="C98" s="156"/>
      <c r="D98" s="175">
        <f>D35*1000000/Population!$C35</f>
        <v>583.9613423915832</v>
      </c>
      <c r="E98" s="175">
        <f>E35*1000000/Population!$C35</f>
        <v>631.1526893803966</v>
      </c>
      <c r="F98" s="175">
        <f>F35*1000000/Population!$C35</f>
        <v>55.16677734075701</v>
      </c>
      <c r="G98" s="156"/>
      <c r="H98" s="175">
        <f>H35*1000000/Population!$C35</f>
        <v>9925.422689891198</v>
      </c>
      <c r="I98" s="175">
        <f>I35*1000000/Population!$C35</f>
        <v>9401.08290340706</v>
      </c>
      <c r="J98" s="157"/>
      <c r="K98" s="157"/>
      <c r="L98" s="175">
        <f>L35*1000000/Population!$C35</f>
        <v>10201.942264994866</v>
      </c>
      <c r="M98" s="176">
        <f>M35*1000000/Population!$C35</f>
        <v>12686.739731409536</v>
      </c>
    </row>
    <row r="99" spans="1:13" ht="14">
      <c r="A99" s="201"/>
      <c r="B99" s="13" t="s">
        <v>91</v>
      </c>
      <c r="C99" s="156"/>
      <c r="D99" s="175">
        <f>D36*1000000/Population!$C36</f>
        <v>406.31616954080846</v>
      </c>
      <c r="E99" s="175">
        <f>E36*1000000/Population!$C36</f>
        <v>1094.3209820533411</v>
      </c>
      <c r="F99" s="175">
        <f>F36*1000000/Population!$C36</f>
        <v>305.04311209143776</v>
      </c>
      <c r="G99" s="156"/>
      <c r="H99" s="175">
        <f>H36*1000000/Population!$C36</f>
        <v>9986.464808502105</v>
      </c>
      <c r="I99" s="175">
        <f>I36*1000000/Population!$C36</f>
        <v>10155.905353920192</v>
      </c>
      <c r="J99" s="157"/>
      <c r="K99" s="157"/>
      <c r="L99" s="175">
        <f>L36*1000000/Population!$C36</f>
        <v>10888.408037589461</v>
      </c>
      <c r="M99" s="176">
        <f>M36*1000000/Population!$C36</f>
        <v>14115.328530871991</v>
      </c>
    </row>
    <row r="100" spans="1:13" ht="14">
      <c r="A100" s="202"/>
      <c r="B100" s="14" t="s">
        <v>92</v>
      </c>
      <c r="C100" s="179"/>
      <c r="D100" s="177">
        <f>D37*1000000/Population!$C37</f>
        <v>1799.940316701967</v>
      </c>
      <c r="E100" s="177">
        <f>E37*1000000/Population!$C37</f>
        <v>1372.4862458749958</v>
      </c>
      <c r="F100" s="177">
        <f>F37*1000000/Population!$C37</f>
        <v>128.05989262670542</v>
      </c>
      <c r="G100" s="179"/>
      <c r="H100" s="177">
        <f>H37*1000000/Population!$C37</f>
        <v>10534.650051716495</v>
      </c>
      <c r="I100" s="177">
        <f>I37*1000000/Population!$C37</f>
        <v>10677.73235482441</v>
      </c>
      <c r="J100" s="181"/>
      <c r="K100" s="181"/>
      <c r="L100" s="177">
        <f>L37*1000000/Population!$C37</f>
        <v>11382.42420006081</v>
      </c>
      <c r="M100" s="178">
        <f>M37*1000000/Population!$C37</f>
        <v>14476.649437710412</v>
      </c>
    </row>
    <row r="101" spans="1:13" ht="12.75" customHeight="1">
      <c r="A101" s="196" t="s">
        <v>84</v>
      </c>
      <c r="B101" s="13" t="s">
        <v>93</v>
      </c>
      <c r="C101" s="156"/>
      <c r="D101" s="175">
        <f>D38*1000000/Population!$C38</f>
        <v>1441.9566385451362</v>
      </c>
      <c r="E101" s="175">
        <f>E38*1000000/Population!$C38</f>
        <v>1720.061717439401</v>
      </c>
      <c r="F101" s="175">
        <f>F38*1000000/Population!$C38</f>
        <v>754.6619338212054</v>
      </c>
      <c r="G101" s="156"/>
      <c r="H101" s="175">
        <f>H38*1000000/Population!$C38</f>
        <v>11394.56857358197</v>
      </c>
      <c r="I101" s="175">
        <f>I38*1000000/Population!$C38</f>
        <v>11540.687073010624</v>
      </c>
      <c r="J101" s="157"/>
      <c r="K101" s="157"/>
      <c r="L101" s="175">
        <f>L38*1000000/Population!$C38</f>
        <v>12352.96977948506</v>
      </c>
      <c r="M101" s="176">
        <f>M38*1000000/Population!$C38</f>
        <v>15745.058471712333</v>
      </c>
    </row>
    <row r="102" spans="1:13" ht="14">
      <c r="A102" s="196"/>
      <c r="B102" s="13" t="s">
        <v>94</v>
      </c>
      <c r="C102" s="156"/>
      <c r="D102" s="175">
        <f>D39*1000000/Population!$C39</f>
        <v>2293.3324664711845</v>
      </c>
      <c r="E102" s="175">
        <f>E39*1000000/Population!$C39</f>
        <v>1704.3275922804403</v>
      </c>
      <c r="F102" s="175">
        <f>F39*1000000/Population!$C39</f>
        <v>717.4445993366342</v>
      </c>
      <c r="G102" s="156"/>
      <c r="H102" s="175">
        <f>H39*1000000/Population!$C39</f>
        <v>11946.834591164736</v>
      </c>
      <c r="I102" s="175">
        <f>I39*1000000/Population!$C39</f>
        <v>12251.357977214824</v>
      </c>
      <c r="J102" s="157"/>
      <c r="K102" s="157"/>
      <c r="L102" s="175">
        <f>L39*1000000/Population!$C39</f>
        <v>13339.181848771812</v>
      </c>
      <c r="M102" s="176">
        <f>M39*1000000/Population!$C39</f>
        <v>17015.33432677979</v>
      </c>
    </row>
    <row r="103" spans="1:13" ht="14">
      <c r="A103" s="196"/>
      <c r="B103" s="13" t="s">
        <v>95</v>
      </c>
      <c r="C103" s="156"/>
      <c r="D103" s="175">
        <f>D40*1000000/Population!$C40</f>
        <v>1906.8219633943427</v>
      </c>
      <c r="E103" s="175">
        <f>E40*1000000/Population!$C40</f>
        <v>1392.9165676253863</v>
      </c>
      <c r="F103" s="175">
        <f>F40*1000000/Population!$C40</f>
        <v>663.8935108153078</v>
      </c>
      <c r="G103" s="156"/>
      <c r="H103" s="175">
        <f>H40*1000000/Population!$C40</f>
        <v>12397.670549084858</v>
      </c>
      <c r="I103" s="175">
        <f>I40*1000000/Population!$C40</f>
        <v>12711.433325410031</v>
      </c>
      <c r="J103" s="157"/>
      <c r="K103" s="157"/>
      <c r="L103" s="175">
        <f>L40*1000000/Population!$C40</f>
        <v>13779.652959353458</v>
      </c>
      <c r="M103" s="176">
        <f>M40*1000000/Population!$C40</f>
        <v>17569.526978844784</v>
      </c>
    </row>
    <row r="104" spans="1:13" ht="14">
      <c r="A104" s="196"/>
      <c r="B104" s="13" t="s">
        <v>96</v>
      </c>
      <c r="C104" s="156"/>
      <c r="D104" s="175">
        <f>D41*1000000/Population!$C41</f>
        <v>561.6945079282802</v>
      </c>
      <c r="E104" s="175">
        <f>E41*1000000/Population!$C41</f>
        <v>1328.134203520015</v>
      </c>
      <c r="F104" s="175">
        <f>F41*1000000/Population!$C41</f>
        <v>484.65000117805056</v>
      </c>
      <c r="G104" s="156"/>
      <c r="H104" s="175">
        <f>H41*1000000/Population!$C41</f>
        <v>12998.13868011215</v>
      </c>
      <c r="I104" s="175">
        <f>I41*1000000/Population!$C41</f>
        <v>13370.167047569681</v>
      </c>
      <c r="J104" s="157"/>
      <c r="K104" s="157"/>
      <c r="L104" s="175">
        <f>L41*1000000/Population!$C41</f>
        <v>14507.692670169403</v>
      </c>
      <c r="M104" s="176">
        <f>M41*1000000/Population!$C41</f>
        <v>19021.511203260845</v>
      </c>
    </row>
    <row r="105" spans="1:13" ht="14">
      <c r="A105" s="196"/>
      <c r="B105" s="13" t="s">
        <v>97</v>
      </c>
      <c r="C105" s="156"/>
      <c r="D105" s="175">
        <f>D42*1000000/Population!$C42</f>
        <v>-2453.8086005933055</v>
      </c>
      <c r="E105" s="175">
        <f>E42*1000000/Population!$C42</f>
        <v>-909.3457289014506</v>
      </c>
      <c r="F105" s="175">
        <f>F42*1000000/Population!$C42</f>
        <v>-2017.9393146621196</v>
      </c>
      <c r="G105" s="156"/>
      <c r="H105" s="175">
        <f>H42*1000000/Population!$C42</f>
        <v>11940.622737146994</v>
      </c>
      <c r="I105" s="175">
        <f>I42*1000000/Population!$C42</f>
        <v>12772.65188853332</v>
      </c>
      <c r="J105" s="157"/>
      <c r="K105" s="157"/>
      <c r="L105" s="175">
        <f>L42*1000000/Population!$C42</f>
        <v>13826.119455280184</v>
      </c>
      <c r="M105" s="176">
        <f>M42*1000000/Population!$C42</f>
        <v>18382.892247319614</v>
      </c>
    </row>
    <row r="106" spans="1:13" ht="14">
      <c r="A106" s="196"/>
      <c r="B106" s="13" t="s">
        <v>98</v>
      </c>
      <c r="C106" s="156"/>
      <c r="D106" s="175">
        <f>D43*1000000/Population!$C43</f>
        <v>-1041.2433031590615</v>
      </c>
      <c r="E106" s="175">
        <f>E43*1000000/Population!$C43</f>
        <v>-1458.2948457417328</v>
      </c>
      <c r="F106" s="175">
        <f>F43*1000000/Population!$C43</f>
        <v>-2078.3299464252723</v>
      </c>
      <c r="G106" s="156"/>
      <c r="H106" s="175">
        <f>H43*1000000/Population!$C43</f>
        <v>11570.293737299095</v>
      </c>
      <c r="I106" s="175">
        <f>I43*1000000/Population!$C43</f>
        <v>11718.086089044891</v>
      </c>
      <c r="J106" s="157"/>
      <c r="K106" s="157"/>
      <c r="L106" s="175">
        <f>L43*1000000/Population!$C43</f>
        <v>12875.715869203768</v>
      </c>
      <c r="M106" s="176">
        <f>M43*1000000/Population!$C43</f>
        <v>17026.833548863848</v>
      </c>
    </row>
    <row r="107" spans="1:13" ht="14">
      <c r="A107" s="196"/>
      <c r="B107" s="13" t="s">
        <v>99</v>
      </c>
      <c r="C107" s="156"/>
      <c r="D107" s="175">
        <f>D44*1000000/Population!$C44</f>
        <v>-3056.089303687437</v>
      </c>
      <c r="E107" s="175">
        <f>E44*1000000/Population!$C44</f>
        <v>-4208.070271754049</v>
      </c>
      <c r="F107" s="175">
        <f>F44*1000000/Population!$C44</f>
        <v>-3052.2005672980144</v>
      </c>
      <c r="G107" s="156"/>
      <c r="H107" s="175">
        <f>H44*1000000/Population!$C44</f>
        <v>11533.07713423003</v>
      </c>
      <c r="I107" s="175">
        <f>I44*1000000/Population!$C44</f>
        <v>11793.622472321347</v>
      </c>
      <c r="J107" s="157"/>
      <c r="K107" s="157"/>
      <c r="L107" s="175">
        <f>L44*1000000/Population!$C44</f>
        <v>13084.225455210906</v>
      </c>
      <c r="M107" s="176">
        <f>M44*1000000/Population!$C44</f>
        <v>18447.93668222161</v>
      </c>
    </row>
    <row r="108" spans="1:13" ht="14">
      <c r="A108" s="196"/>
      <c r="B108" s="13" t="s">
        <v>100</v>
      </c>
      <c r="C108" s="156"/>
      <c r="D108" s="175">
        <f>D45*1000000/Population!$C45</f>
        <v>-3386.836421507332</v>
      </c>
      <c r="E108" s="175">
        <f>E45*1000000/Population!$C45</f>
        <v>-2100.716153234057</v>
      </c>
      <c r="F108" s="175">
        <f>F45*1000000/Population!$C45</f>
        <v>-2419.9158804137774</v>
      </c>
      <c r="G108" s="156"/>
      <c r="H108" s="175">
        <f>H45*1000000/Population!$C45</f>
        <v>12181.880186427192</v>
      </c>
      <c r="I108" s="175">
        <f>I45*1000000/Population!$C45</f>
        <v>12522.67818574514</v>
      </c>
      <c r="J108" s="157"/>
      <c r="K108" s="157"/>
      <c r="L108" s="175">
        <f>L45*1000000/Population!$C45</f>
        <v>13738.31988177788</v>
      </c>
      <c r="M108" s="176">
        <f>M45*1000000/Population!$C45</f>
        <v>18813.004433329545</v>
      </c>
    </row>
    <row r="109" spans="1:13" ht="14">
      <c r="A109" s="196"/>
      <c r="B109" s="13" t="s">
        <v>101</v>
      </c>
      <c r="C109" s="156"/>
      <c r="D109" s="175">
        <f>D46*1000000/Population!$C46</f>
        <v>1564.7595806218367</v>
      </c>
      <c r="E109" s="175">
        <f>E46*1000000/Population!$C46</f>
        <v>-997.3788864786695</v>
      </c>
      <c r="F109" s="175">
        <f>F46*1000000/Population!$C46</f>
        <v>-1297.4511930585684</v>
      </c>
      <c r="G109" s="156"/>
      <c r="H109" s="175">
        <f>H46*1000000/Population!$C46</f>
        <v>12746.97216196674</v>
      </c>
      <c r="I109" s="175">
        <f>I46*1000000/Population!$C46</f>
        <v>13252.666305133767</v>
      </c>
      <c r="J109" s="157"/>
      <c r="K109" s="157"/>
      <c r="L109" s="175">
        <f>L46*1000000/Population!$C46</f>
        <v>14417.254157628344</v>
      </c>
      <c r="M109" s="176">
        <f>M46*1000000/Population!$C46</f>
        <v>19359.634851771512</v>
      </c>
    </row>
    <row r="110" spans="1:13" ht="14">
      <c r="A110" s="196"/>
      <c r="B110" s="13" t="s">
        <v>102</v>
      </c>
      <c r="C110" s="158"/>
      <c r="D110" s="175">
        <f>D47*1000000/Population!$C47</f>
        <v>656.1879032798232</v>
      </c>
      <c r="E110" s="175">
        <f>E47*1000000/Population!$C47</f>
        <v>-625.600035723057</v>
      </c>
      <c r="F110" s="175">
        <f>F47*1000000/Population!$C47</f>
        <v>-917.4127575967314</v>
      </c>
      <c r="G110" s="158"/>
      <c r="H110" s="175">
        <f>H47*1000000/Population!$C47</f>
        <v>13363.325816606755</v>
      </c>
      <c r="I110" s="175">
        <f>I47*1000000/Population!$C47</f>
        <v>13745.115988300699</v>
      </c>
      <c r="J110" s="158"/>
      <c r="K110" s="158"/>
      <c r="L110" s="175">
        <f>L47*1000000/Population!$C47</f>
        <v>14979.794145884034</v>
      </c>
      <c r="M110" s="176">
        <f>M47*1000000/Population!$C47</f>
        <v>19767.353591283572</v>
      </c>
    </row>
    <row r="111" spans="1:13" ht="14">
      <c r="A111" s="196"/>
      <c r="B111" s="13" t="s">
        <v>103</v>
      </c>
      <c r="C111" s="158"/>
      <c r="D111" s="175">
        <f>D48*1000000/Population!$C48</f>
        <v>1264.2117023374005</v>
      </c>
      <c r="E111" s="175">
        <f>E48*1000000/Population!$C48</f>
        <v>90.69201954040614</v>
      </c>
      <c r="F111" s="175">
        <f>F48*1000000/Population!$C48</f>
        <v>-400.22782536309666</v>
      </c>
      <c r="G111" s="158"/>
      <c r="H111" s="175">
        <f>H48*1000000/Population!$C48</f>
        <v>14227.0367368398</v>
      </c>
      <c r="I111" s="175">
        <f>I48*1000000/Population!$C48</f>
        <v>14597.472014721023</v>
      </c>
      <c r="J111" s="158"/>
      <c r="K111" s="158"/>
      <c r="L111" s="175">
        <f>L48*1000000/Population!$C48</f>
        <v>15819.18552432693</v>
      </c>
      <c r="M111" s="176">
        <f>M48*1000000/Population!$C48</f>
        <v>20549.19056277246</v>
      </c>
    </row>
    <row r="112" spans="1:13" ht="14">
      <c r="A112" s="196"/>
      <c r="B112" s="13" t="s">
        <v>104</v>
      </c>
      <c r="C112" s="158"/>
      <c r="D112" s="175">
        <f>D49*1000000/Population!$C49</f>
        <v>-1151.1084430341753</v>
      </c>
      <c r="E112" s="175">
        <f>E49*1000000/Population!$C49</f>
        <v>392.56464131040696</v>
      </c>
      <c r="F112" s="175">
        <f>F49*1000000/Population!$C49</f>
        <v>-283.4355302088247</v>
      </c>
      <c r="G112" s="158"/>
      <c r="H112" s="175">
        <f>H49*1000000/Population!$C49</f>
        <v>14799.322499035205</v>
      </c>
      <c r="I112" s="175">
        <f>I49*1000000/Population!$C49</f>
        <v>15103.34033703529</v>
      </c>
      <c r="J112" s="158"/>
      <c r="K112" s="158"/>
      <c r="L112" s="175">
        <f>L49*1000000/Population!$C49</f>
        <v>16320.269285193603</v>
      </c>
      <c r="M112" s="176">
        <f>M49*1000000/Population!$C49</f>
        <v>20885.896831182195</v>
      </c>
    </row>
    <row r="113" spans="1:13" ht="14">
      <c r="A113" s="196"/>
      <c r="B113" s="13" t="s">
        <v>105</v>
      </c>
      <c r="C113" s="158"/>
      <c r="D113" s="175">
        <f>D50*1000000/Population!$C50</f>
        <v>2583.642732783756</v>
      </c>
      <c r="E113" s="175">
        <f>E50*1000000/Population!$C50</f>
        <v>853.522958488033</v>
      </c>
      <c r="F113" s="175">
        <f>F50*1000000/Population!$C50</f>
        <v>539.9282612799698</v>
      </c>
      <c r="G113" s="158"/>
      <c r="H113" s="175">
        <f>H50*1000000/Population!$C50</f>
        <v>15333.417238269041</v>
      </c>
      <c r="I113" s="175">
        <f>I50*1000000/Population!$C50</f>
        <v>15867.262391710192</v>
      </c>
      <c r="J113" s="158"/>
      <c r="K113" s="159"/>
      <c r="L113" s="175">
        <f>L50*1000000/Population!$C50</f>
        <v>17154.783630147045</v>
      </c>
      <c r="M113" s="176">
        <f>M50*1000000/Population!$C50</f>
        <v>21694.040651941352</v>
      </c>
    </row>
    <row r="114" spans="1:13" ht="14">
      <c r="A114" s="196"/>
      <c r="B114" s="13" t="s">
        <v>106</v>
      </c>
      <c r="C114" s="158"/>
      <c r="D114" s="175">
        <f>D51*1000000/Population!$C51</f>
        <v>1727.643112885304</v>
      </c>
      <c r="E114" s="175">
        <f>E51*1000000/Population!$C51</f>
        <v>1138.7299888884315</v>
      </c>
      <c r="F114" s="175">
        <f>F51*1000000/Population!$C51</f>
        <v>276.96613029342774</v>
      </c>
      <c r="G114" s="158"/>
      <c r="H114" s="175">
        <f>H51*1000000/Population!$C51</f>
        <v>16166.50890983168</v>
      </c>
      <c r="I114" s="175">
        <f>I51*1000000/Population!$C51</f>
        <v>16507.675212971728</v>
      </c>
      <c r="J114" s="158"/>
      <c r="K114" s="158"/>
      <c r="L114" s="175">
        <f>L51*1000000/Population!$C51</f>
        <v>17856.29038232026</v>
      </c>
      <c r="M114" s="176">
        <f>M51*1000000/Population!$C51</f>
        <v>22629.120539939915</v>
      </c>
    </row>
    <row r="115" spans="1:13" ht="15">
      <c r="A115" s="196"/>
      <c r="B115" s="90" t="s">
        <v>110</v>
      </c>
      <c r="C115" s="158"/>
      <c r="D115" s="175">
        <f>D52*1000000/Population!$C52</f>
        <v>78.71466440033186</v>
      </c>
      <c r="E115" s="175">
        <f>E52*1000000/Population!$C52</f>
        <v>1503.2679738562092</v>
      </c>
      <c r="F115" s="175">
        <f>F52*1000000/Population!$C52</f>
        <v>-143.6694388797831</v>
      </c>
      <c r="G115" s="164"/>
      <c r="H115" s="175">
        <f>H52*1000000/Population!$C52</f>
        <v>16798.59972884923</v>
      </c>
      <c r="I115" s="175">
        <f>I52*1000000/Population!$C52</f>
        <v>17496.91414233392</v>
      </c>
      <c r="J115" s="164"/>
      <c r="K115" s="164"/>
      <c r="L115" s="175">
        <f>L52*1000000/Population!$C52</f>
        <v>18914.587506829357</v>
      </c>
      <c r="M115" s="176">
        <f>M52*1000000/Population!$C52</f>
        <v>24108.541249317066</v>
      </c>
    </row>
    <row r="116" spans="1:13" ht="14">
      <c r="A116" s="196"/>
      <c r="B116" s="90" t="s">
        <v>112</v>
      </c>
      <c r="C116" s="158"/>
      <c r="D116" s="175">
        <f>D53*1000000/Population!$C53</f>
        <v>-5958.89867491867</v>
      </c>
      <c r="E116" s="175">
        <f>E53*1000000/Population!$C53</f>
        <v>-4573.71260810918</v>
      </c>
      <c r="F116" s="175">
        <f>F53*1000000/Population!$C53</f>
        <v>-4699.674680631596</v>
      </c>
      <c r="G116" s="165"/>
      <c r="H116" s="175">
        <f>H53*1000000/Population!$C53</f>
        <v>16495.278901848767</v>
      </c>
      <c r="I116" s="175">
        <f>I53*1000000/Population!$C53</f>
        <v>16881.29810362612</v>
      </c>
      <c r="J116" s="165"/>
      <c r="K116" s="165"/>
      <c r="L116" s="175">
        <f>L53*1000000/Population!$C53</f>
        <v>18234.348964532255</v>
      </c>
      <c r="M116" s="176">
        <f>M53*1000000/Population!$C53</f>
        <v>23010.989446957075</v>
      </c>
    </row>
    <row r="117" spans="1:13" ht="14">
      <c r="A117" s="196"/>
      <c r="B117" s="90">
        <v>2021</v>
      </c>
      <c r="C117" s="158"/>
      <c r="D117" s="175">
        <f>D54*1000000/Population!$C54</f>
        <v>3166.6927961119386</v>
      </c>
      <c r="E117" s="175">
        <f>E54*1000000/Population!$C54</f>
        <v>-893.6270282981892</v>
      </c>
      <c r="F117" s="175">
        <f>F54*1000000/Population!$C54</f>
        <v>-2697.9305479344675</v>
      </c>
      <c r="G117" s="165"/>
      <c r="H117" s="175">
        <f>H54*1000000/Population!$C54</f>
        <v>18692.090616916204</v>
      </c>
      <c r="I117" s="175">
        <f>I54*1000000/Population!$C54</f>
        <v>19201.810770557342</v>
      </c>
      <c r="J117" s="165"/>
      <c r="K117" s="165"/>
      <c r="L117" s="175">
        <f>L54*1000000/Population!$C54</f>
        <v>20570.66708473779</v>
      </c>
      <c r="M117" s="176">
        <f>M54*1000000/Population!$C54</f>
        <v>25345.88853178647</v>
      </c>
    </row>
    <row r="118" spans="1:13" ht="14">
      <c r="A118" s="196"/>
      <c r="B118" s="90">
        <v>2022</v>
      </c>
      <c r="C118" s="158"/>
      <c r="D118" s="175">
        <f>D55*1000000/Population!$C55</f>
        <v>-3310.134501094776</v>
      </c>
      <c r="E118" s="175">
        <f>E55*1000000/Population!$C55</f>
        <v>-1894.549577729121</v>
      </c>
      <c r="F118" s="175">
        <f>F55*1000000/Population!$C55</f>
        <v>-5286.792305286206</v>
      </c>
      <c r="G118" s="165"/>
      <c r="H118" s="175">
        <f>H55*1000000/Population!$C55</f>
        <v>20079.762277134814</v>
      </c>
      <c r="I118" s="175">
        <f>I55*1000000/Population!$C55</f>
        <v>21203.081013450108</v>
      </c>
      <c r="J118" s="165"/>
      <c r="K118" s="165"/>
      <c r="L118" s="175">
        <f>L55*1000000/Population!$C55</f>
        <v>22973.686268376605</v>
      </c>
      <c r="M118" s="176">
        <f>M55*1000000/Population!$C55</f>
        <v>27687.48045042227</v>
      </c>
    </row>
    <row r="119" spans="1:13" ht="14">
      <c r="A119" s="197"/>
      <c r="B119" s="130">
        <v>2023</v>
      </c>
      <c r="C119" s="160"/>
      <c r="D119" s="177">
        <f>D56*1000000/Population!$C56</f>
        <v>1029.5255785155948</v>
      </c>
      <c r="E119" s="177">
        <f>E56*1000000/Population!$C56</f>
        <v>-1827.644919123907</v>
      </c>
      <c r="F119" s="177">
        <f>F56*1000000/Population!$C56</f>
        <v>-4962.464205556846</v>
      </c>
      <c r="G119" s="166"/>
      <c r="H119" s="177">
        <f>H56*1000000/Population!$C56</f>
        <v>21435.260428759382</v>
      </c>
      <c r="I119" s="177">
        <f>I56*1000000/Population!$C56</f>
        <v>21739.41645383484</v>
      </c>
      <c r="J119" s="166"/>
      <c r="K119" s="166"/>
      <c r="L119" s="177">
        <f>L56*1000000/Population!$C56</f>
        <v>23875.47403451745</v>
      </c>
      <c r="M119" s="178">
        <f>M56*1000000/Population!$C56</f>
        <v>29605.100224440834</v>
      </c>
    </row>
    <row r="120" spans="1:17" ht="12.75">
      <c r="A120" s="88"/>
      <c r="B120" s="13"/>
      <c r="C120" s="83"/>
      <c r="D120" s="83"/>
      <c r="E120" s="83"/>
      <c r="F120" s="83"/>
      <c r="G120" s="83"/>
      <c r="H120" s="83"/>
      <c r="I120" s="83"/>
      <c r="J120" s="83"/>
      <c r="K120" s="83"/>
      <c r="L120" s="83"/>
      <c r="M120" s="83"/>
      <c r="Q120" s="148"/>
    </row>
    <row r="121" ht="12.75">
      <c r="A121" s="113" t="s">
        <v>76</v>
      </c>
    </row>
    <row r="122" spans="1:13" ht="12.75">
      <c r="A122" s="113" t="s">
        <v>78</v>
      </c>
      <c r="C122" s="18"/>
      <c r="D122" s="18"/>
      <c r="E122" s="18"/>
      <c r="F122" s="18"/>
      <c r="G122" s="18"/>
      <c r="H122" s="18"/>
      <c r="I122" s="18"/>
      <c r="J122" s="18"/>
      <c r="L122" s="18"/>
      <c r="M122" s="18"/>
    </row>
    <row r="123" spans="1:2" ht="12.75">
      <c r="A123" s="113" t="s">
        <v>73</v>
      </c>
      <c r="B123" s="34" t="s">
        <v>72</v>
      </c>
    </row>
    <row r="124" spans="1:2" ht="12.75">
      <c r="A124" s="113" t="s">
        <v>107</v>
      </c>
      <c r="B124" s="2"/>
    </row>
    <row r="125" spans="1:2" ht="15">
      <c r="A125" s="79" t="s">
        <v>111</v>
      </c>
      <c r="B125" s="2"/>
    </row>
    <row r="126" ht="12.75">
      <c r="B126" s="2"/>
    </row>
    <row r="127" ht="12.75">
      <c r="B127" s="2"/>
    </row>
    <row r="128" ht="12.75">
      <c r="B128" s="2"/>
    </row>
    <row r="129" ht="12.75">
      <c r="B129" s="2"/>
    </row>
    <row r="130" ht="12.75">
      <c r="B130" s="2"/>
    </row>
    <row r="131" ht="12.75">
      <c r="B131" s="2"/>
    </row>
    <row r="132" ht="12.75">
      <c r="B132" s="2"/>
    </row>
    <row r="133" ht="12.75">
      <c r="B133" s="2"/>
    </row>
    <row r="134" ht="12.75">
      <c r="B134" s="2"/>
    </row>
  </sheetData>
  <mergeCells count="13">
    <mergeCell ref="H66:M66"/>
    <mergeCell ref="H3:M3"/>
    <mergeCell ref="A27:A29"/>
    <mergeCell ref="A30:A37"/>
    <mergeCell ref="C3:F3"/>
    <mergeCell ref="A5:A22"/>
    <mergeCell ref="A23:A26"/>
    <mergeCell ref="A38:A56"/>
    <mergeCell ref="A90:A100"/>
    <mergeCell ref="C66:F66"/>
    <mergeCell ref="A68:A85"/>
    <mergeCell ref="A86:A89"/>
    <mergeCell ref="A101:A119"/>
  </mergeCells>
  <hyperlinks>
    <hyperlink ref="C3:E3" location="'Series Descriptions'!A60" display="Surplus/Deficit Measures"/>
    <hyperlink ref="C3:F3" location="'Series Descriptions'!A49" display="Surplus/Deficit Measures"/>
    <hyperlink ref="H3:M3" location="'Series Descriptions'!A81" display="Tax and Revenue"/>
    <hyperlink ref="B123" location="'Series Descriptions'!A144" display="magnitude of difference in 1994 in transition from cash to accrual "/>
    <hyperlink ref="B60" location="'Series Descriptions'!A144" display="magnitude of difference in 1994 in transition from cash to accrual "/>
    <hyperlink ref="C66:E66" location="'Series Descriptions'!A60" display="Surplus/Deficit Measures"/>
    <hyperlink ref="C66:F66" location="'Series Descriptions'!A49" display="Surplus/Deficit Measures"/>
    <hyperlink ref="H66:M66" location="'Series Descriptions'!A81" display="Tax and Revenue"/>
  </hyperlinks>
  <printOptions/>
  <pageMargins left="0.7" right="0.7" top="0.75" bottom="0.75" header="0.3" footer="0.3"/>
  <pageSetup horizontalDpi="300" verticalDpi="300" orientation="portrait" paperSize="9" scale="82" r:id="rId1"/>
  <rowBreaks count="1" manualBreakCount="1">
    <brk id="64"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P114"/>
  <sheetViews>
    <sheetView tabSelected="1" zoomScale="117" zoomScaleNormal="117" workbookViewId="0" topLeftCell="A1">
      <pane xSplit="1" ySplit="4" topLeftCell="B75" activePane="bottomRight" state="frozen"/>
      <selection pane="topRight" activeCell="B1" sqref="B1"/>
      <selection pane="bottomLeft" activeCell="A5" sqref="A5"/>
      <selection pane="bottomRight" activeCell="G90" sqref="G90"/>
    </sheetView>
  </sheetViews>
  <sheetFormatPr defaultColWidth="8.8515625" defaultRowHeight="12.75"/>
  <cols>
    <col min="1" max="1" width="4.7109375" style="0" customWidth="1"/>
    <col min="3" max="3" width="12.7109375" style="0" bestFit="1" customWidth="1"/>
    <col min="4" max="4" width="14.28125" style="0" customWidth="1"/>
    <col min="5" max="5" width="17.421875" style="0" customWidth="1"/>
    <col min="6" max="6" width="2.140625" style="0" customWidth="1"/>
    <col min="7" max="8" width="12.28125" style="0" bestFit="1" customWidth="1"/>
    <col min="9" max="9" width="2.421875" style="0" customWidth="1"/>
    <col min="10" max="12" width="10.28125" style="0" customWidth="1"/>
    <col min="13" max="13" width="10.28125" style="0" bestFit="1" customWidth="1"/>
  </cols>
  <sheetData>
    <row r="1" ht="16">
      <c r="A1" s="1" t="s">
        <v>18</v>
      </c>
    </row>
    <row r="2" ht="16">
      <c r="A2" s="1"/>
    </row>
    <row r="3" spans="1:12" ht="13.5" customHeight="1">
      <c r="A3" s="61" t="s">
        <v>19</v>
      </c>
      <c r="B3" s="8"/>
      <c r="C3" s="203" t="s">
        <v>1</v>
      </c>
      <c r="D3" s="203"/>
      <c r="E3" s="203"/>
      <c r="F3" s="4"/>
      <c r="G3" s="26" t="s">
        <v>0</v>
      </c>
      <c r="H3" s="26"/>
      <c r="I3" s="4"/>
      <c r="J3" s="203" t="s">
        <v>80</v>
      </c>
      <c r="K3" s="203"/>
      <c r="L3" s="204"/>
    </row>
    <row r="4" spans="1:12" ht="54" customHeight="1">
      <c r="A4" s="62"/>
      <c r="B4" s="9"/>
      <c r="C4" s="6" t="s">
        <v>86</v>
      </c>
      <c r="D4" s="6" t="s">
        <v>6</v>
      </c>
      <c r="E4" s="6" t="s">
        <v>118</v>
      </c>
      <c r="F4" s="6"/>
      <c r="G4" s="6" t="s">
        <v>32</v>
      </c>
      <c r="H4" s="6" t="s">
        <v>83</v>
      </c>
      <c r="I4" s="6"/>
      <c r="J4" s="77" t="s">
        <v>87</v>
      </c>
      <c r="K4" s="77" t="s">
        <v>87</v>
      </c>
      <c r="L4" s="78" t="s">
        <v>115</v>
      </c>
    </row>
    <row r="5" spans="1:12" ht="12.75" customHeight="1">
      <c r="A5" s="200" t="s">
        <v>26</v>
      </c>
      <c r="B5" s="11">
        <v>1972</v>
      </c>
      <c r="C5" s="104"/>
      <c r="D5" s="104">
        <v>3186.5</v>
      </c>
      <c r="E5" s="104">
        <v>3186.5</v>
      </c>
      <c r="F5" s="104"/>
      <c r="G5" s="104"/>
      <c r="H5" s="104"/>
      <c r="I5" s="104"/>
      <c r="J5" s="104">
        <v>405.0830000000001</v>
      </c>
      <c r="K5" s="104"/>
      <c r="L5" s="105"/>
    </row>
    <row r="6" spans="1:12" ht="12.75">
      <c r="A6" s="205"/>
      <c r="B6" s="13">
        <v>1973</v>
      </c>
      <c r="C6" s="98"/>
      <c r="D6" s="98">
        <v>3503.1</v>
      </c>
      <c r="E6" s="98">
        <v>3503.1</v>
      </c>
      <c r="F6" s="98"/>
      <c r="G6" s="98"/>
      <c r="H6" s="98"/>
      <c r="I6" s="98"/>
      <c r="J6" s="98">
        <v>466.9830000000002</v>
      </c>
      <c r="K6" s="98"/>
      <c r="L6" s="96"/>
    </row>
    <row r="7" spans="1:12" ht="12.75">
      <c r="A7" s="205"/>
      <c r="B7" s="13">
        <v>1974</v>
      </c>
      <c r="C7" s="98"/>
      <c r="D7" s="98">
        <v>3734.5</v>
      </c>
      <c r="E7" s="98">
        <v>3734.5</v>
      </c>
      <c r="F7" s="98"/>
      <c r="G7" s="98"/>
      <c r="H7" s="98"/>
      <c r="I7" s="98"/>
      <c r="J7" s="98">
        <v>408.695</v>
      </c>
      <c r="K7" s="98"/>
      <c r="L7" s="96"/>
    </row>
    <row r="8" spans="1:12" ht="12.75">
      <c r="A8" s="205"/>
      <c r="B8" s="13">
        <v>1975</v>
      </c>
      <c r="C8" s="98"/>
      <c r="D8" s="98">
        <v>4199.7</v>
      </c>
      <c r="E8" s="98">
        <v>4199.7</v>
      </c>
      <c r="F8" s="98"/>
      <c r="G8" s="98"/>
      <c r="H8" s="98"/>
      <c r="I8" s="98"/>
      <c r="J8" s="98">
        <v>501</v>
      </c>
      <c r="K8" s="98"/>
      <c r="L8" s="96"/>
    </row>
    <row r="9" spans="1:12" ht="12.75">
      <c r="A9" s="205"/>
      <c r="B9" s="13">
        <v>1976</v>
      </c>
      <c r="C9" s="98"/>
      <c r="D9" s="98">
        <v>5557.9</v>
      </c>
      <c r="E9" s="98">
        <v>5557.9</v>
      </c>
      <c r="F9" s="98"/>
      <c r="G9" s="98"/>
      <c r="H9" s="98"/>
      <c r="I9" s="98"/>
      <c r="J9" s="98">
        <v>985.7999999999993</v>
      </c>
      <c r="K9" s="98"/>
      <c r="L9" s="96"/>
    </row>
    <row r="10" spans="1:12" ht="12.75">
      <c r="A10" s="205"/>
      <c r="B10" s="13">
        <v>1977</v>
      </c>
      <c r="C10" s="98"/>
      <c r="D10" s="98">
        <v>6289.2</v>
      </c>
      <c r="E10" s="98">
        <v>6289.2</v>
      </c>
      <c r="F10" s="98"/>
      <c r="G10" s="98"/>
      <c r="H10" s="98"/>
      <c r="I10" s="98"/>
      <c r="J10" s="98">
        <v>1069.4</v>
      </c>
      <c r="K10" s="98"/>
      <c r="L10" s="96"/>
    </row>
    <row r="11" spans="1:12" ht="12.75">
      <c r="A11" s="205"/>
      <c r="B11" s="13">
        <v>1978</v>
      </c>
      <c r="C11" s="98"/>
      <c r="D11" s="98">
        <v>7483.8</v>
      </c>
      <c r="E11" s="98">
        <v>7483.8</v>
      </c>
      <c r="F11" s="98"/>
      <c r="G11" s="98"/>
      <c r="H11" s="98"/>
      <c r="I11" s="98"/>
      <c r="J11" s="98">
        <v>1339.3</v>
      </c>
      <c r="K11" s="98"/>
      <c r="L11" s="96"/>
    </row>
    <row r="12" spans="1:12" ht="12.75">
      <c r="A12" s="205"/>
      <c r="B12" s="13">
        <v>1979</v>
      </c>
      <c r="C12" s="98"/>
      <c r="D12" s="98">
        <v>8819.5</v>
      </c>
      <c r="E12" s="98">
        <v>8819.5</v>
      </c>
      <c r="F12" s="98"/>
      <c r="G12" s="98"/>
      <c r="H12" s="98"/>
      <c r="I12" s="98"/>
      <c r="J12" s="98">
        <v>2548.2729999999992</v>
      </c>
      <c r="K12" s="98"/>
      <c r="L12" s="96"/>
    </row>
    <row r="13" spans="1:12" ht="12.75">
      <c r="A13" s="205"/>
      <c r="B13" s="13">
        <v>1980</v>
      </c>
      <c r="C13" s="98"/>
      <c r="D13" s="98">
        <v>10346.4</v>
      </c>
      <c r="E13" s="98">
        <v>10346.4</v>
      </c>
      <c r="F13" s="98"/>
      <c r="G13" s="98"/>
      <c r="H13" s="98"/>
      <c r="I13" s="98"/>
      <c r="J13" s="98">
        <v>3226.4</v>
      </c>
      <c r="K13" s="98"/>
      <c r="L13" s="96"/>
    </row>
    <row r="14" spans="1:12" ht="12.75">
      <c r="A14" s="205"/>
      <c r="B14" s="13">
        <v>1981</v>
      </c>
      <c r="C14" s="98"/>
      <c r="D14" s="98">
        <v>11617.1</v>
      </c>
      <c r="E14" s="98">
        <v>11617.1</v>
      </c>
      <c r="F14" s="98"/>
      <c r="G14" s="98"/>
      <c r="H14" s="98"/>
      <c r="I14" s="98"/>
      <c r="J14" s="98">
        <v>4063.7290000000003</v>
      </c>
      <c r="K14" s="98"/>
      <c r="L14" s="96"/>
    </row>
    <row r="15" spans="1:12" ht="12.75">
      <c r="A15" s="205"/>
      <c r="B15" s="13">
        <v>1982</v>
      </c>
      <c r="C15" s="98"/>
      <c r="D15" s="98">
        <v>14381.4</v>
      </c>
      <c r="E15" s="98">
        <v>14381.4</v>
      </c>
      <c r="F15" s="98"/>
      <c r="G15" s="98"/>
      <c r="H15" s="98"/>
      <c r="I15" s="98"/>
      <c r="J15" s="98">
        <v>5903.384</v>
      </c>
      <c r="K15" s="98"/>
      <c r="L15" s="96"/>
    </row>
    <row r="16" spans="1:12" ht="12.75">
      <c r="A16" s="205"/>
      <c r="B16" s="13">
        <v>1983</v>
      </c>
      <c r="C16" s="98"/>
      <c r="D16" s="98">
        <v>18732.8</v>
      </c>
      <c r="E16" s="98">
        <v>18732.8</v>
      </c>
      <c r="F16" s="98"/>
      <c r="G16" s="98"/>
      <c r="H16" s="98"/>
      <c r="I16" s="98"/>
      <c r="J16" s="98">
        <v>8959.4</v>
      </c>
      <c r="K16" s="98"/>
      <c r="L16" s="96"/>
    </row>
    <row r="17" spans="1:12" ht="12.75">
      <c r="A17" s="205"/>
      <c r="B17" s="13">
        <v>1984</v>
      </c>
      <c r="C17" s="98"/>
      <c r="D17" s="98">
        <v>21878.7</v>
      </c>
      <c r="E17" s="98">
        <v>21878.7</v>
      </c>
      <c r="F17" s="98"/>
      <c r="G17" s="98"/>
      <c r="H17" s="98"/>
      <c r="I17" s="98"/>
      <c r="J17" s="98">
        <v>11029.37</v>
      </c>
      <c r="K17" s="98"/>
      <c r="L17" s="96"/>
    </row>
    <row r="18" spans="1:12" ht="12.75">
      <c r="A18" s="205"/>
      <c r="B18" s="13">
        <v>1985</v>
      </c>
      <c r="C18" s="98"/>
      <c r="D18" s="98">
        <v>28246.3</v>
      </c>
      <c r="E18" s="98">
        <v>28246.3</v>
      </c>
      <c r="F18" s="98"/>
      <c r="G18" s="98"/>
      <c r="H18" s="98"/>
      <c r="I18" s="98"/>
      <c r="J18" s="98">
        <v>16063.1</v>
      </c>
      <c r="K18" s="98"/>
      <c r="L18" s="96"/>
    </row>
    <row r="19" spans="1:12" ht="12.75">
      <c r="A19" s="205"/>
      <c r="B19" s="13">
        <v>1986</v>
      </c>
      <c r="C19" s="98"/>
      <c r="D19" s="98">
        <v>32002.2</v>
      </c>
      <c r="E19" s="98">
        <v>32002.2</v>
      </c>
      <c r="F19" s="98"/>
      <c r="G19" s="98"/>
      <c r="H19" s="98"/>
      <c r="I19" s="98"/>
      <c r="J19" s="98">
        <v>19317.9</v>
      </c>
      <c r="K19" s="98"/>
      <c r="L19" s="96"/>
    </row>
    <row r="20" spans="1:12" ht="12.75">
      <c r="A20" s="205"/>
      <c r="B20" s="13">
        <v>1987</v>
      </c>
      <c r="C20" s="98"/>
      <c r="D20" s="98">
        <v>42472</v>
      </c>
      <c r="E20" s="98">
        <v>42472</v>
      </c>
      <c r="F20" s="98"/>
      <c r="G20" s="98"/>
      <c r="H20" s="98"/>
      <c r="I20" s="98"/>
      <c r="J20" s="98">
        <v>25399.5</v>
      </c>
      <c r="K20" s="98"/>
      <c r="L20" s="96"/>
    </row>
    <row r="21" spans="1:12" ht="12.75">
      <c r="A21" s="205"/>
      <c r="B21" s="13">
        <v>1988</v>
      </c>
      <c r="C21" s="98"/>
      <c r="D21" s="98">
        <v>39068</v>
      </c>
      <c r="E21" s="98">
        <v>39068</v>
      </c>
      <c r="F21" s="98"/>
      <c r="G21" s="98"/>
      <c r="H21" s="98"/>
      <c r="I21" s="98"/>
      <c r="J21" s="98">
        <v>25567</v>
      </c>
      <c r="K21" s="98"/>
      <c r="L21" s="96"/>
    </row>
    <row r="22" spans="1:12" ht="12.75">
      <c r="A22" s="206"/>
      <c r="B22" s="14">
        <v>1989</v>
      </c>
      <c r="C22" s="100"/>
      <c r="D22" s="100">
        <v>39721</v>
      </c>
      <c r="E22" s="100">
        <v>39721</v>
      </c>
      <c r="F22" s="100"/>
      <c r="G22" s="100"/>
      <c r="H22" s="100"/>
      <c r="I22" s="100"/>
      <c r="J22" s="100">
        <v>29933.637000000002</v>
      </c>
      <c r="K22" s="100"/>
      <c r="L22" s="97"/>
    </row>
    <row r="23" spans="1:12" ht="12.75" customHeight="1">
      <c r="A23" s="205" t="s">
        <v>33</v>
      </c>
      <c r="B23" s="13">
        <v>1990</v>
      </c>
      <c r="C23" s="98"/>
      <c r="D23" s="98">
        <v>44347</v>
      </c>
      <c r="E23" s="98">
        <v>44347</v>
      </c>
      <c r="F23" s="98"/>
      <c r="G23" s="98"/>
      <c r="H23" s="98"/>
      <c r="I23" s="98"/>
      <c r="J23" s="104">
        <v>35705.69499999999</v>
      </c>
      <c r="K23" s="104"/>
      <c r="L23" s="105"/>
    </row>
    <row r="24" spans="1:12" ht="12.75">
      <c r="A24" s="205"/>
      <c r="B24" s="13">
        <v>1991</v>
      </c>
      <c r="C24" s="98"/>
      <c r="D24" s="98">
        <v>43935</v>
      </c>
      <c r="E24" s="98">
        <v>43935</v>
      </c>
      <c r="F24" s="98"/>
      <c r="G24" s="98"/>
      <c r="H24" s="98"/>
      <c r="I24" s="98"/>
      <c r="J24" s="98">
        <v>34071.669</v>
      </c>
      <c r="K24" s="98"/>
      <c r="L24" s="96"/>
    </row>
    <row r="25" spans="1:12" ht="12.75">
      <c r="A25" s="205"/>
      <c r="B25" s="13">
        <v>1992</v>
      </c>
      <c r="C25" s="98"/>
      <c r="D25" s="98">
        <v>47105</v>
      </c>
      <c r="E25" s="98">
        <v>47105</v>
      </c>
      <c r="F25" s="98"/>
      <c r="G25" s="98"/>
      <c r="H25" s="98"/>
      <c r="I25" s="98"/>
      <c r="J25" s="98">
        <v>38414.797999999995</v>
      </c>
      <c r="K25" s="98">
        <v>42171.797999999995</v>
      </c>
      <c r="L25" s="96"/>
    </row>
    <row r="26" spans="1:12" ht="12.75">
      <c r="A26" s="206"/>
      <c r="B26" s="14">
        <v>1993</v>
      </c>
      <c r="C26" s="100"/>
      <c r="D26" s="100">
        <v>47478</v>
      </c>
      <c r="E26" s="100">
        <v>47478</v>
      </c>
      <c r="F26" s="100"/>
      <c r="G26" s="100"/>
      <c r="H26" s="100"/>
      <c r="I26" s="100"/>
      <c r="J26" s="100">
        <v>37196</v>
      </c>
      <c r="K26" s="100">
        <v>40262</v>
      </c>
      <c r="L26" s="97"/>
    </row>
    <row r="27" spans="1:12" ht="12.75" customHeight="1">
      <c r="A27" s="198" t="s">
        <v>34</v>
      </c>
      <c r="B27" s="11">
        <v>1994</v>
      </c>
      <c r="C27" s="104">
        <v>47873</v>
      </c>
      <c r="D27" s="104">
        <v>46429</v>
      </c>
      <c r="E27" s="104">
        <v>46429</v>
      </c>
      <c r="F27" s="104"/>
      <c r="G27" s="104">
        <v>-3294.977443609023</v>
      </c>
      <c r="H27" s="104"/>
      <c r="I27" s="104"/>
      <c r="J27" s="104">
        <v>35423</v>
      </c>
      <c r="K27" s="104">
        <v>38980</v>
      </c>
      <c r="L27" s="105"/>
    </row>
    <row r="28" spans="1:12" ht="12.75">
      <c r="A28" s="199"/>
      <c r="B28" s="13">
        <v>1995</v>
      </c>
      <c r="C28" s="98">
        <v>46145</v>
      </c>
      <c r="D28" s="98">
        <v>44529.609</v>
      </c>
      <c r="E28" s="98">
        <v>44529.609</v>
      </c>
      <c r="F28" s="98"/>
      <c r="G28" s="98">
        <v>1438.8045112781965</v>
      </c>
      <c r="H28" s="98"/>
      <c r="I28" s="98"/>
      <c r="J28" s="98">
        <v>32969.509</v>
      </c>
      <c r="K28" s="98">
        <v>38680.509</v>
      </c>
      <c r="L28" s="96"/>
    </row>
    <row r="29" spans="1:12" ht="12.75">
      <c r="A29" s="199"/>
      <c r="B29" s="13">
        <v>1996</v>
      </c>
      <c r="C29" s="98">
        <v>43663</v>
      </c>
      <c r="D29" s="98">
        <v>41900.731</v>
      </c>
      <c r="E29" s="98">
        <v>41900.731</v>
      </c>
      <c r="F29" s="98"/>
      <c r="G29" s="98">
        <v>7991.180451127821</v>
      </c>
      <c r="H29" s="98"/>
      <c r="I29" s="98"/>
      <c r="J29" s="98">
        <v>28986.329</v>
      </c>
      <c r="K29" s="98">
        <v>33835.329</v>
      </c>
      <c r="L29" s="96"/>
    </row>
    <row r="30" spans="1:12" ht="12.75">
      <c r="A30" s="199"/>
      <c r="B30" s="13">
        <v>1997</v>
      </c>
      <c r="C30" s="98">
        <v>38968.273</v>
      </c>
      <c r="D30" s="98">
        <v>36236.273</v>
      </c>
      <c r="E30" s="98">
        <v>36236.273</v>
      </c>
      <c r="F30" s="98"/>
      <c r="G30" s="98">
        <v>12167.052631578948</v>
      </c>
      <c r="H30" s="98"/>
      <c r="I30" s="98"/>
      <c r="J30" s="98">
        <v>25561.781</v>
      </c>
      <c r="K30" s="98">
        <v>30316.781</v>
      </c>
      <c r="L30" s="96"/>
    </row>
    <row r="31" spans="1:12" ht="12.75">
      <c r="A31" s="199"/>
      <c r="B31" s="13">
        <v>1998</v>
      </c>
      <c r="C31" s="98">
        <v>40593.788</v>
      </c>
      <c r="D31" s="98">
        <v>38474.788</v>
      </c>
      <c r="E31" s="98">
        <v>38474.788</v>
      </c>
      <c r="F31" s="98"/>
      <c r="G31" s="98">
        <v>14573.63909774436</v>
      </c>
      <c r="H31" s="98"/>
      <c r="I31" s="98"/>
      <c r="J31" s="98">
        <v>24635.057</v>
      </c>
      <c r="K31" s="98">
        <v>30472.057</v>
      </c>
      <c r="L31" s="96"/>
    </row>
    <row r="32" spans="1:12" ht="12.75">
      <c r="A32" s="199"/>
      <c r="B32" s="13">
        <v>1999</v>
      </c>
      <c r="C32" s="98">
        <v>38715.333</v>
      </c>
      <c r="D32" s="98">
        <v>37307.333</v>
      </c>
      <c r="E32" s="98">
        <v>37307.333</v>
      </c>
      <c r="F32" s="98"/>
      <c r="G32" s="98">
        <v>10792.992481203008</v>
      </c>
      <c r="H32" s="98"/>
      <c r="I32" s="98"/>
      <c r="J32" s="98">
        <v>22274.782</v>
      </c>
      <c r="K32" s="98">
        <v>25922.782</v>
      </c>
      <c r="L32" s="96"/>
    </row>
    <row r="33" spans="1:12" ht="12.75">
      <c r="A33" s="199"/>
      <c r="B33" s="13">
        <v>2000</v>
      </c>
      <c r="C33" s="98">
        <v>37526.976</v>
      </c>
      <c r="D33" s="98">
        <v>36579.976</v>
      </c>
      <c r="E33" s="98">
        <v>36579.976</v>
      </c>
      <c r="F33" s="98"/>
      <c r="G33" s="98">
        <v>12605.072781954888</v>
      </c>
      <c r="H33" s="98"/>
      <c r="I33" s="98"/>
      <c r="J33" s="98">
        <v>21900.256</v>
      </c>
      <c r="K33" s="98">
        <v>25895.256</v>
      </c>
      <c r="L33" s="96"/>
    </row>
    <row r="34" spans="1:12" ht="12.75">
      <c r="A34" s="199"/>
      <c r="B34" s="13">
        <v>2001</v>
      </c>
      <c r="C34" s="98">
        <v>38129.834</v>
      </c>
      <c r="D34" s="98">
        <v>37193.834</v>
      </c>
      <c r="E34" s="98">
        <v>37193.834</v>
      </c>
      <c r="F34" s="98"/>
      <c r="G34" s="99">
        <v>15450.219323308269</v>
      </c>
      <c r="H34" s="99"/>
      <c r="I34" s="99"/>
      <c r="J34" s="99">
        <v>20292.976</v>
      </c>
      <c r="K34" s="99">
        <v>24907.976</v>
      </c>
      <c r="L34" s="96"/>
    </row>
    <row r="35" spans="1:12" ht="12.75">
      <c r="A35" s="199"/>
      <c r="B35" s="13">
        <v>2002</v>
      </c>
      <c r="C35" s="98">
        <v>38492.456</v>
      </c>
      <c r="D35" s="98">
        <v>36650.486</v>
      </c>
      <c r="E35" s="98">
        <v>36650.486</v>
      </c>
      <c r="F35" s="98"/>
      <c r="G35" s="99">
        <v>22824.59946556391</v>
      </c>
      <c r="H35" s="99">
        <v>22719</v>
      </c>
      <c r="I35" s="99"/>
      <c r="J35" s="99">
        <v>19665.752</v>
      </c>
      <c r="K35" s="99">
        <v>25387.752</v>
      </c>
      <c r="L35" s="96"/>
    </row>
    <row r="36" spans="1:12" ht="12.75">
      <c r="A36" s="199"/>
      <c r="B36" s="13">
        <v>2003</v>
      </c>
      <c r="C36" s="98">
        <v>39327.22</v>
      </c>
      <c r="D36" s="98">
        <v>36617.22</v>
      </c>
      <c r="E36" s="98">
        <v>36617.22</v>
      </c>
      <c r="F36" s="98"/>
      <c r="G36" s="99">
        <v>28012.279936766914</v>
      </c>
      <c r="H36" s="99">
        <v>27918</v>
      </c>
      <c r="I36" s="99"/>
      <c r="J36" s="99">
        <v>17976.723</v>
      </c>
      <c r="K36" s="99">
        <v>24530.723</v>
      </c>
      <c r="L36" s="96"/>
    </row>
    <row r="37" spans="1:12" ht="12.75">
      <c r="A37" s="199"/>
      <c r="B37" s="13">
        <v>2004</v>
      </c>
      <c r="C37" s="98">
        <v>37719.796</v>
      </c>
      <c r="D37" s="98">
        <v>36017.288</v>
      </c>
      <c r="E37" s="98">
        <v>36017.288</v>
      </c>
      <c r="F37" s="98"/>
      <c r="G37" s="99">
        <v>39595.0013762406</v>
      </c>
      <c r="H37" s="99">
        <v>39456</v>
      </c>
      <c r="I37" s="99"/>
      <c r="J37" s="99">
        <v>15569.185</v>
      </c>
      <c r="K37" s="99">
        <v>23858.184999999998</v>
      </c>
      <c r="L37" s="96"/>
    </row>
    <row r="38" spans="1:12" ht="12.75" customHeight="1">
      <c r="A38" s="208" t="s">
        <v>84</v>
      </c>
      <c r="B38" s="11">
        <v>2005</v>
      </c>
      <c r="C38" s="106">
        <v>37728.361000000004</v>
      </c>
      <c r="D38" s="106">
        <v>35477.834</v>
      </c>
      <c r="E38" s="106">
        <v>35477.834</v>
      </c>
      <c r="F38" s="106"/>
      <c r="G38" s="106">
        <v>54240.46857962406</v>
      </c>
      <c r="H38" s="106">
        <v>54025</v>
      </c>
      <c r="I38" s="106"/>
      <c r="J38" s="106">
        <v>11092.976</v>
      </c>
      <c r="K38" s="106">
        <v>19878.976000000002</v>
      </c>
      <c r="L38" s="109"/>
    </row>
    <row r="39" spans="1:12" ht="12.75">
      <c r="A39" s="209"/>
      <c r="B39" s="13">
        <v>2006</v>
      </c>
      <c r="C39" s="99">
        <v>40003.91</v>
      </c>
      <c r="D39" s="99">
        <v>35866.902</v>
      </c>
      <c r="E39" s="99">
        <v>33902.902</v>
      </c>
      <c r="F39" s="99"/>
      <c r="G39" s="99">
        <v>83971</v>
      </c>
      <c r="H39" s="99">
        <v>83678</v>
      </c>
      <c r="I39" s="99"/>
      <c r="J39" s="99">
        <v>8043.693</v>
      </c>
      <c r="K39" s="99">
        <v>16162.693</v>
      </c>
      <c r="L39" s="102"/>
    </row>
    <row r="40" spans="1:12" ht="12.75">
      <c r="A40" s="209"/>
      <c r="B40" s="13">
        <v>2007</v>
      </c>
      <c r="C40" s="99">
        <v>41898</v>
      </c>
      <c r="D40" s="99">
        <v>36805</v>
      </c>
      <c r="E40" s="99">
        <v>30647</v>
      </c>
      <c r="F40" s="99"/>
      <c r="G40" s="99">
        <v>96827</v>
      </c>
      <c r="H40" s="99">
        <v>96458</v>
      </c>
      <c r="I40" s="99"/>
      <c r="J40" s="99">
        <v>4109</v>
      </c>
      <c r="K40" s="99">
        <v>13380</v>
      </c>
      <c r="L40" s="102"/>
    </row>
    <row r="41" spans="1:12" ht="12.75">
      <c r="A41" s="209"/>
      <c r="B41" s="13">
        <v>2008</v>
      </c>
      <c r="C41" s="99">
        <v>46110</v>
      </c>
      <c r="D41" s="99">
        <v>37745</v>
      </c>
      <c r="E41" s="99">
        <v>31390</v>
      </c>
      <c r="F41" s="99"/>
      <c r="G41" s="99">
        <v>105514</v>
      </c>
      <c r="H41" s="99">
        <v>105132</v>
      </c>
      <c r="I41" s="99"/>
      <c r="J41" s="99">
        <v>-19</v>
      </c>
      <c r="K41" s="99">
        <v>10258</v>
      </c>
      <c r="L41" s="102">
        <v>-9479.943</v>
      </c>
    </row>
    <row r="42" spans="1:12" ht="12.75">
      <c r="A42" s="209"/>
      <c r="B42" s="13">
        <v>2009</v>
      </c>
      <c r="C42" s="99">
        <v>61953</v>
      </c>
      <c r="D42" s="99">
        <v>50973</v>
      </c>
      <c r="E42" s="99">
        <v>43356</v>
      </c>
      <c r="F42" s="99"/>
      <c r="G42" s="99">
        <v>99515</v>
      </c>
      <c r="H42" s="99">
        <v>99068</v>
      </c>
      <c r="I42" s="99"/>
      <c r="J42" s="99">
        <v>6690</v>
      </c>
      <c r="K42" s="99">
        <v>17119</v>
      </c>
      <c r="L42" s="102">
        <v>-1711.009</v>
      </c>
    </row>
    <row r="43" spans="1:16" s="16" customFormat="1" ht="12.75">
      <c r="A43" s="209"/>
      <c r="B43" s="16">
        <v>2010</v>
      </c>
      <c r="C43" s="99">
        <v>69733</v>
      </c>
      <c r="D43" s="99">
        <v>58891</v>
      </c>
      <c r="E43" s="99">
        <v>53591</v>
      </c>
      <c r="F43" s="99"/>
      <c r="G43" s="99">
        <v>94988</v>
      </c>
      <c r="H43" s="99">
        <v>94586</v>
      </c>
      <c r="I43" s="99"/>
      <c r="J43" s="99">
        <v>15871</v>
      </c>
      <c r="K43" s="99">
        <v>26738</v>
      </c>
      <c r="L43" s="102">
        <v>5124.895</v>
      </c>
      <c r="P43"/>
    </row>
    <row r="44" spans="1:12" ht="12.75">
      <c r="A44" s="209"/>
      <c r="B44" s="16">
        <v>2011</v>
      </c>
      <c r="C44" s="99">
        <v>90245</v>
      </c>
      <c r="D44" s="99">
        <v>77290</v>
      </c>
      <c r="E44" s="99">
        <v>72420</v>
      </c>
      <c r="F44" s="99"/>
      <c r="G44" s="99">
        <v>80887</v>
      </c>
      <c r="H44" s="99">
        <v>80579</v>
      </c>
      <c r="I44" s="99"/>
      <c r="J44" s="99">
        <v>28049</v>
      </c>
      <c r="K44" s="99">
        <v>40128</v>
      </c>
      <c r="L44" s="102">
        <v>14554.493999999999</v>
      </c>
    </row>
    <row r="45" spans="1:12" ht="12.75">
      <c r="A45" s="209"/>
      <c r="B45" s="16">
        <v>2012</v>
      </c>
      <c r="C45" s="99">
        <v>100534</v>
      </c>
      <c r="D45" s="99">
        <v>84168</v>
      </c>
      <c r="E45" s="99">
        <v>79635</v>
      </c>
      <c r="F45" s="99"/>
      <c r="G45" s="99">
        <v>59780</v>
      </c>
      <c r="H45" s="99">
        <v>59348</v>
      </c>
      <c r="I45" s="99"/>
      <c r="J45" s="99">
        <v>37347</v>
      </c>
      <c r="K45" s="99">
        <v>50671</v>
      </c>
      <c r="L45" s="102">
        <v>23893.395</v>
      </c>
    </row>
    <row r="46" spans="1:12" ht="12.75">
      <c r="A46" s="209"/>
      <c r="B46" s="16">
        <v>2013</v>
      </c>
      <c r="C46" s="99">
        <v>100087</v>
      </c>
      <c r="D46" s="99">
        <v>84286</v>
      </c>
      <c r="E46" s="99">
        <v>77984</v>
      </c>
      <c r="F46" s="99"/>
      <c r="G46" s="99">
        <v>70011</v>
      </c>
      <c r="H46" s="99">
        <v>68071</v>
      </c>
      <c r="I46" s="99"/>
      <c r="J46" s="99">
        <v>42709</v>
      </c>
      <c r="K46" s="99">
        <v>55835</v>
      </c>
      <c r="L46" s="102">
        <v>25298.398999999998</v>
      </c>
    </row>
    <row r="47" spans="1:12" ht="12.75">
      <c r="A47" s="209"/>
      <c r="B47" s="16">
        <v>2014</v>
      </c>
      <c r="C47" s="99">
        <v>103419</v>
      </c>
      <c r="D47" s="99">
        <v>88468</v>
      </c>
      <c r="E47" s="99">
        <v>81956</v>
      </c>
      <c r="F47" s="99"/>
      <c r="G47" s="99">
        <v>80697</v>
      </c>
      <c r="H47" s="99">
        <v>75486</v>
      </c>
      <c r="I47" s="99"/>
      <c r="J47" s="99">
        <v>46178</v>
      </c>
      <c r="K47" s="99">
        <v>59931</v>
      </c>
      <c r="L47" s="102">
        <v>25207.866</v>
      </c>
    </row>
    <row r="48" spans="1:12" ht="12.75">
      <c r="A48" s="209"/>
      <c r="B48" s="16">
        <v>2015</v>
      </c>
      <c r="C48" s="99">
        <v>112580</v>
      </c>
      <c r="D48" s="99">
        <v>93156</v>
      </c>
      <c r="E48" s="99">
        <v>86125</v>
      </c>
      <c r="F48" s="99"/>
      <c r="G48" s="99">
        <v>92236</v>
      </c>
      <c r="H48" s="99">
        <v>86454</v>
      </c>
      <c r="I48" s="99"/>
      <c r="J48" s="99">
        <v>46491</v>
      </c>
      <c r="K48" s="99">
        <v>60631</v>
      </c>
      <c r="L48" s="102">
        <v>22824.858</v>
      </c>
    </row>
    <row r="49" spans="1:12" ht="12.75">
      <c r="A49" s="209"/>
      <c r="B49" s="16">
        <v>2016</v>
      </c>
      <c r="C49" s="99">
        <v>113956</v>
      </c>
      <c r="D49" s="99">
        <v>93283</v>
      </c>
      <c r="E49" s="99">
        <v>86928</v>
      </c>
      <c r="F49" s="99"/>
      <c r="G49" s="99">
        <v>95521</v>
      </c>
      <c r="H49" s="99">
        <v>89366</v>
      </c>
      <c r="I49" s="99"/>
      <c r="J49" s="99">
        <v>47268</v>
      </c>
      <c r="K49" s="99">
        <v>61880</v>
      </c>
      <c r="L49" s="102">
        <v>23192.833</v>
      </c>
    </row>
    <row r="50" spans="1:12" ht="12.75">
      <c r="A50" s="209"/>
      <c r="B50" s="16">
        <v>2017</v>
      </c>
      <c r="C50" s="99">
        <v>111806</v>
      </c>
      <c r="D50" s="99">
        <v>92620</v>
      </c>
      <c r="E50" s="99">
        <v>87141</v>
      </c>
      <c r="F50" s="99"/>
      <c r="G50" s="99">
        <v>116472</v>
      </c>
      <c r="H50" s="99">
        <v>110532</v>
      </c>
      <c r="I50" s="99"/>
      <c r="J50" s="99">
        <v>47466</v>
      </c>
      <c r="K50" s="99">
        <v>59480</v>
      </c>
      <c r="L50" s="102">
        <v>16248.604</v>
      </c>
    </row>
    <row r="51" spans="1:12" ht="12.75">
      <c r="A51" s="209"/>
      <c r="B51" s="16">
        <v>2018</v>
      </c>
      <c r="C51" s="99">
        <v>115652</v>
      </c>
      <c r="D51" s="99">
        <v>95437</v>
      </c>
      <c r="E51" s="99">
        <v>88053</v>
      </c>
      <c r="F51" s="99"/>
      <c r="G51" s="99">
        <v>135637</v>
      </c>
      <c r="H51" s="99">
        <v>129644</v>
      </c>
      <c r="I51" s="99"/>
      <c r="J51" s="99">
        <v>45246</v>
      </c>
      <c r="K51" s="99">
        <v>57495</v>
      </c>
      <c r="L51" s="102">
        <v>11218.778</v>
      </c>
    </row>
    <row r="52" spans="1:12" ht="12.75">
      <c r="A52" s="209"/>
      <c r="B52" s="16">
        <v>2019</v>
      </c>
      <c r="C52" s="123">
        <v>110248</v>
      </c>
      <c r="D52" s="123">
        <v>90930</v>
      </c>
      <c r="E52" s="123">
        <v>84449</v>
      </c>
      <c r="F52" s="123"/>
      <c r="G52" s="123">
        <v>143339</v>
      </c>
      <c r="H52" s="123">
        <v>136949</v>
      </c>
      <c r="I52" s="123"/>
      <c r="J52" s="123">
        <v>43891</v>
      </c>
      <c r="K52" s="147">
        <v>57736</v>
      </c>
      <c r="L52" s="124">
        <v>5432.286</v>
      </c>
    </row>
    <row r="53" spans="1:12" ht="12.75">
      <c r="A53" s="209"/>
      <c r="B53" s="16">
        <v>2020</v>
      </c>
      <c r="C53" s="131">
        <v>152717</v>
      </c>
      <c r="D53" s="131">
        <v>124145</v>
      </c>
      <c r="E53" s="131">
        <v>102257</v>
      </c>
      <c r="F53" s="99"/>
      <c r="G53" s="131">
        <v>115943</v>
      </c>
      <c r="H53" s="99">
        <v>110320</v>
      </c>
      <c r="I53" s="131"/>
      <c r="J53" s="99">
        <f>124145-102169+46843</f>
        <v>68819</v>
      </c>
      <c r="K53" s="99">
        <v>83375</v>
      </c>
      <c r="L53" s="132">
        <v>35710.486</v>
      </c>
    </row>
    <row r="54" spans="1:12" ht="12.75">
      <c r="A54" s="209"/>
      <c r="B54" s="16">
        <v>2021</v>
      </c>
      <c r="C54" s="131">
        <v>162560</v>
      </c>
      <c r="D54" s="131">
        <v>131256</v>
      </c>
      <c r="E54" s="131">
        <v>100835</v>
      </c>
      <c r="F54" s="99"/>
      <c r="G54" s="131">
        <v>157193</v>
      </c>
      <c r="H54" s="99">
        <v>151469</v>
      </c>
      <c r="I54" s="131"/>
      <c r="J54" s="99">
        <v>83352</v>
      </c>
      <c r="K54" s="99">
        <v>102080</v>
      </c>
      <c r="L54" s="132">
        <v>35921</v>
      </c>
    </row>
    <row r="55" spans="1:12" ht="12.75">
      <c r="A55" s="209"/>
      <c r="B55" s="16">
        <v>2022</v>
      </c>
      <c r="C55" s="131">
        <v>203965</v>
      </c>
      <c r="D55" s="131">
        <v>164038</v>
      </c>
      <c r="E55" s="131">
        <v>118950</v>
      </c>
      <c r="F55" s="99"/>
      <c r="G55" s="131">
        <v>174319</v>
      </c>
      <c r="H55" s="99">
        <v>167036</v>
      </c>
      <c r="I55" s="131"/>
      <c r="J55" s="99">
        <v>102770</v>
      </c>
      <c r="K55" s="99">
        <v>128873</v>
      </c>
      <c r="L55" s="132">
        <v>61850</v>
      </c>
    </row>
    <row r="56" spans="1:14" ht="12.75">
      <c r="A56" s="210"/>
      <c r="B56" s="87" t="s">
        <v>121</v>
      </c>
      <c r="C56" s="141">
        <v>226755</v>
      </c>
      <c r="D56" s="141"/>
      <c r="E56" s="141">
        <v>135789</v>
      </c>
      <c r="F56" s="101"/>
      <c r="G56" s="141">
        <v>191472</v>
      </c>
      <c r="H56" s="101">
        <v>183514</v>
      </c>
      <c r="I56" s="141"/>
      <c r="J56" s="143"/>
      <c r="K56" s="143">
        <v>155273</v>
      </c>
      <c r="L56" s="142">
        <v>71367</v>
      </c>
      <c r="N56" s="111"/>
    </row>
    <row r="57" ht="12.75">
      <c r="B57" s="37" t="s">
        <v>122</v>
      </c>
    </row>
    <row r="59" spans="1:12" ht="14">
      <c r="A59" s="61" t="s">
        <v>125</v>
      </c>
      <c r="B59" s="8"/>
      <c r="C59" s="203" t="s">
        <v>1</v>
      </c>
      <c r="D59" s="203"/>
      <c r="E59" s="203"/>
      <c r="F59" s="4"/>
      <c r="G59" s="26" t="s">
        <v>0</v>
      </c>
      <c r="H59" s="26"/>
      <c r="I59" s="4"/>
      <c r="J59" s="203" t="s">
        <v>80</v>
      </c>
      <c r="K59" s="203"/>
      <c r="L59" s="204"/>
    </row>
    <row r="60" spans="1:12" ht="42">
      <c r="A60" s="62"/>
      <c r="B60" s="9"/>
      <c r="C60" s="6" t="s">
        <v>86</v>
      </c>
      <c r="D60" s="6" t="s">
        <v>6</v>
      </c>
      <c r="E60" s="6" t="s">
        <v>118</v>
      </c>
      <c r="F60" s="6"/>
      <c r="G60" s="6" t="s">
        <v>32</v>
      </c>
      <c r="H60" s="6" t="s">
        <v>83</v>
      </c>
      <c r="I60" s="6"/>
      <c r="J60" s="77" t="s">
        <v>87</v>
      </c>
      <c r="K60" s="77" t="s">
        <v>87</v>
      </c>
      <c r="L60" s="78" t="s">
        <v>115</v>
      </c>
    </row>
    <row r="61" spans="1:12" ht="12.75" customHeight="1">
      <c r="A61" s="200" t="s">
        <v>26</v>
      </c>
      <c r="B61" s="11">
        <v>1972</v>
      </c>
      <c r="C61" s="20"/>
      <c r="D61" s="20"/>
      <c r="E61" s="20"/>
      <c r="F61" s="20"/>
      <c r="G61" s="20"/>
      <c r="H61" s="20"/>
      <c r="I61" s="20"/>
      <c r="J61" s="20"/>
      <c r="K61" s="20"/>
      <c r="L61" s="66"/>
    </row>
    <row r="62" spans="1:12" ht="12.75">
      <c r="A62" s="205"/>
      <c r="B62" s="13">
        <v>1973</v>
      </c>
      <c r="C62" s="21"/>
      <c r="D62" s="21"/>
      <c r="E62" s="21"/>
      <c r="F62" s="21"/>
      <c r="G62" s="21"/>
      <c r="H62" s="21"/>
      <c r="I62" s="21"/>
      <c r="J62" s="21"/>
      <c r="K62" s="21"/>
      <c r="L62" s="67"/>
    </row>
    <row r="63" spans="1:12" ht="12.75">
      <c r="A63" s="205"/>
      <c r="B63" s="13">
        <v>1974</v>
      </c>
      <c r="C63" s="21"/>
      <c r="D63" s="21"/>
      <c r="E63" s="21"/>
      <c r="F63" s="21"/>
      <c r="G63" s="21"/>
      <c r="H63" s="21"/>
      <c r="I63" s="21"/>
      <c r="J63" s="21"/>
      <c r="K63" s="21"/>
      <c r="L63" s="67"/>
    </row>
    <row r="64" spans="1:12" ht="12.75">
      <c r="A64" s="205"/>
      <c r="B64" s="13">
        <v>1975</v>
      </c>
      <c r="C64" s="21"/>
      <c r="D64" s="21"/>
      <c r="E64" s="21"/>
      <c r="F64" s="21"/>
      <c r="G64" s="21"/>
      <c r="H64" s="21"/>
      <c r="I64" s="21"/>
      <c r="J64" s="21"/>
      <c r="K64" s="21"/>
      <c r="L64" s="67"/>
    </row>
    <row r="65" spans="1:12" ht="12.75">
      <c r="A65" s="205"/>
      <c r="B65" s="13">
        <v>1976</v>
      </c>
      <c r="C65" s="21"/>
      <c r="D65" s="21"/>
      <c r="E65" s="21"/>
      <c r="F65" s="21"/>
      <c r="G65" s="21"/>
      <c r="H65" s="21"/>
      <c r="I65" s="21"/>
      <c r="J65" s="21"/>
      <c r="K65" s="21"/>
      <c r="L65" s="67"/>
    </row>
    <row r="66" spans="1:12" ht="12.75">
      <c r="A66" s="205"/>
      <c r="B66" s="13">
        <v>1977</v>
      </c>
      <c r="C66" s="21"/>
      <c r="D66" s="21"/>
      <c r="E66" s="21"/>
      <c r="F66" s="21"/>
      <c r="G66" s="21"/>
      <c r="H66" s="21"/>
      <c r="I66" s="21"/>
      <c r="J66" s="21"/>
      <c r="K66" s="21"/>
      <c r="L66" s="67"/>
    </row>
    <row r="67" spans="1:12" ht="12.75">
      <c r="A67" s="205"/>
      <c r="B67" s="13">
        <v>1978</v>
      </c>
      <c r="C67" s="21"/>
      <c r="D67" s="21"/>
      <c r="E67" s="21"/>
      <c r="F67" s="21"/>
      <c r="G67" s="21"/>
      <c r="H67" s="21"/>
      <c r="I67" s="21"/>
      <c r="J67" s="21"/>
      <c r="K67" s="21"/>
      <c r="L67" s="67"/>
    </row>
    <row r="68" spans="1:12" ht="12.75">
      <c r="A68" s="205"/>
      <c r="B68" s="13">
        <v>1979</v>
      </c>
      <c r="C68" s="21"/>
      <c r="D68" s="21"/>
      <c r="E68" s="21"/>
      <c r="F68" s="21"/>
      <c r="G68" s="21"/>
      <c r="H68" s="21"/>
      <c r="I68" s="21"/>
      <c r="J68" s="21"/>
      <c r="K68" s="21"/>
      <c r="L68" s="67"/>
    </row>
    <row r="69" spans="1:12" ht="12.75">
      <c r="A69" s="205"/>
      <c r="B69" s="13">
        <v>1980</v>
      </c>
      <c r="C69" s="21"/>
      <c r="D69" s="21"/>
      <c r="E69" s="21"/>
      <c r="F69" s="21"/>
      <c r="G69" s="21"/>
      <c r="H69" s="21"/>
      <c r="I69" s="21"/>
      <c r="J69" s="21"/>
      <c r="K69" s="21"/>
      <c r="L69" s="67"/>
    </row>
    <row r="70" spans="1:12" ht="12.75">
      <c r="A70" s="205"/>
      <c r="B70" s="13">
        <v>1981</v>
      </c>
      <c r="C70" s="21"/>
      <c r="D70" s="21"/>
      <c r="E70" s="21"/>
      <c r="F70" s="21"/>
      <c r="G70" s="21"/>
      <c r="H70" s="21"/>
      <c r="I70" s="21"/>
      <c r="J70" s="21"/>
      <c r="K70" s="21"/>
      <c r="L70" s="67"/>
    </row>
    <row r="71" spans="1:12" ht="12.75">
      <c r="A71" s="205"/>
      <c r="B71" s="13">
        <v>1982</v>
      </c>
      <c r="C71" s="21"/>
      <c r="D71" s="21"/>
      <c r="E71" s="21"/>
      <c r="F71" s="21"/>
      <c r="G71" s="21"/>
      <c r="H71" s="21"/>
      <c r="I71" s="21"/>
      <c r="J71" s="21"/>
      <c r="K71" s="21"/>
      <c r="L71" s="67"/>
    </row>
    <row r="72" spans="1:12" ht="12.75">
      <c r="A72" s="205"/>
      <c r="B72" s="13">
        <v>1983</v>
      </c>
      <c r="C72" s="21"/>
      <c r="D72" s="21"/>
      <c r="E72" s="21"/>
      <c r="F72" s="21"/>
      <c r="G72" s="21"/>
      <c r="H72" s="21"/>
      <c r="I72" s="21"/>
      <c r="J72" s="21"/>
      <c r="K72" s="21"/>
      <c r="L72" s="67"/>
    </row>
    <row r="73" spans="1:12" ht="12.75">
      <c r="A73" s="205"/>
      <c r="B73" s="13">
        <v>1984</v>
      </c>
      <c r="C73" s="21"/>
      <c r="D73" s="21"/>
      <c r="E73" s="21"/>
      <c r="F73" s="21"/>
      <c r="G73" s="21"/>
      <c r="H73" s="21"/>
      <c r="I73" s="21"/>
      <c r="J73" s="21"/>
      <c r="K73" s="21"/>
      <c r="L73" s="67"/>
    </row>
    <row r="74" spans="1:12" ht="12.75">
      <c r="A74" s="205"/>
      <c r="B74" s="13">
        <v>1985</v>
      </c>
      <c r="C74" s="21"/>
      <c r="D74" s="21"/>
      <c r="E74" s="21"/>
      <c r="F74" s="21"/>
      <c r="G74" s="21"/>
      <c r="H74" s="21"/>
      <c r="I74" s="21"/>
      <c r="J74" s="21"/>
      <c r="K74" s="21"/>
      <c r="L74" s="67"/>
    </row>
    <row r="75" spans="1:12" ht="12.75">
      <c r="A75" s="205"/>
      <c r="B75" s="13">
        <v>1986</v>
      </c>
      <c r="C75" s="21"/>
      <c r="D75" s="21"/>
      <c r="E75" s="21"/>
      <c r="F75" s="21"/>
      <c r="G75" s="21"/>
      <c r="H75" s="21"/>
      <c r="I75" s="21"/>
      <c r="J75" s="21"/>
      <c r="K75" s="21"/>
      <c r="L75" s="67"/>
    </row>
    <row r="76" spans="1:12" ht="12.75">
      <c r="A76" s="205"/>
      <c r="B76" s="13">
        <v>1987</v>
      </c>
      <c r="C76" s="21"/>
      <c r="D76" s="21"/>
      <c r="E76" s="21"/>
      <c r="F76" s="21"/>
      <c r="G76" s="21"/>
      <c r="H76" s="21"/>
      <c r="I76" s="21"/>
      <c r="J76" s="21"/>
      <c r="K76" s="21"/>
      <c r="L76" s="67"/>
    </row>
    <row r="77" spans="1:12" ht="12.75">
      <c r="A77" s="205"/>
      <c r="B77" s="13">
        <v>1988</v>
      </c>
      <c r="C77" s="21"/>
      <c r="D77" s="21"/>
      <c r="E77" s="21"/>
      <c r="F77" s="21"/>
      <c r="G77" s="21"/>
      <c r="H77" s="21"/>
      <c r="I77" s="21"/>
      <c r="J77" s="21"/>
      <c r="K77" s="21"/>
      <c r="L77" s="67"/>
    </row>
    <row r="78" spans="1:12" ht="12.75">
      <c r="A78" s="206"/>
      <c r="B78" s="14">
        <v>1989</v>
      </c>
      <c r="C78" s="22"/>
      <c r="D78" s="22"/>
      <c r="E78" s="22"/>
      <c r="F78" s="22"/>
      <c r="G78" s="22"/>
      <c r="H78" s="22"/>
      <c r="I78" s="22"/>
      <c r="J78" s="22"/>
      <c r="K78" s="22"/>
      <c r="L78" s="68"/>
    </row>
    <row r="79" spans="1:12" ht="12.75" customHeight="1">
      <c r="A79" s="205" t="s">
        <v>33</v>
      </c>
      <c r="B79" s="13">
        <v>1990</v>
      </c>
      <c r="C79" s="21"/>
      <c r="D79" s="21"/>
      <c r="E79" s="21"/>
      <c r="F79" s="21"/>
      <c r="G79" s="21"/>
      <c r="H79" s="21"/>
      <c r="I79" s="21"/>
      <c r="J79" s="20"/>
      <c r="K79" s="20"/>
      <c r="L79" s="66"/>
    </row>
    <row r="80" spans="1:12" ht="12.75">
      <c r="A80" s="205"/>
      <c r="B80" s="13">
        <v>1991</v>
      </c>
      <c r="D80" s="21"/>
      <c r="E80" s="21"/>
      <c r="F80" s="21"/>
      <c r="G80" s="21"/>
      <c r="H80" s="21"/>
      <c r="I80" s="21"/>
      <c r="J80" s="21"/>
      <c r="K80" s="21"/>
      <c r="L80" s="67"/>
    </row>
    <row r="81" spans="1:12" ht="14">
      <c r="A81" s="205"/>
      <c r="B81" s="13">
        <v>1992</v>
      </c>
      <c r="C81" s="21"/>
      <c r="D81" s="212">
        <f>D25*1000000/Population!$C25</f>
        <v>13400.756735228017</v>
      </c>
      <c r="E81" s="212">
        <f>E25*1000000/Population!$C25</f>
        <v>13400.756735228017</v>
      </c>
      <c r="F81" s="156"/>
      <c r="G81" s="212"/>
      <c r="H81" s="156"/>
      <c r="I81" s="156"/>
      <c r="J81" s="212">
        <f>J25*1000000/Population!$C25</f>
        <v>10928.507866063552</v>
      </c>
      <c r="K81" s="212">
        <f>K25*1000000/Population!$C25</f>
        <v>11997.32525390458</v>
      </c>
      <c r="L81" s="176"/>
    </row>
    <row r="82" spans="1:12" ht="14">
      <c r="A82" s="206"/>
      <c r="B82" s="14">
        <v>1993</v>
      </c>
      <c r="C82" s="179"/>
      <c r="D82" s="177">
        <f>D26*1000000/Population!$C26</f>
        <v>13366.177754004673</v>
      </c>
      <c r="E82" s="177">
        <f>E26*1000000/Population!$C26</f>
        <v>13366.177754004673</v>
      </c>
      <c r="F82" s="179"/>
      <c r="G82" s="177"/>
      <c r="H82" s="179"/>
      <c r="I82" s="179"/>
      <c r="J82" s="177">
        <f>J26*1000000/Population!$C26</f>
        <v>10471.552039638524</v>
      </c>
      <c r="K82" s="177">
        <f>K26*1000000/Population!$C26</f>
        <v>11334.703414881338</v>
      </c>
      <c r="L82" s="178"/>
    </row>
    <row r="83" spans="1:12" ht="12.75" customHeight="1">
      <c r="A83" s="198" t="s">
        <v>34</v>
      </c>
      <c r="B83" s="11">
        <v>1994</v>
      </c>
      <c r="C83" s="212">
        <f>C27*1000000/Population!$C27</f>
        <v>13308.776514414389</v>
      </c>
      <c r="D83" s="212">
        <f>D27*1000000/Population!$C27</f>
        <v>12907.342025520558</v>
      </c>
      <c r="E83" s="212">
        <f>E27*1000000/Population!$C27</f>
        <v>12907.342025520558</v>
      </c>
      <c r="F83" s="212"/>
      <c r="G83" s="212">
        <f>G27*1000000/Population!$C27</f>
        <v>-916.0094085816417</v>
      </c>
      <c r="H83" s="212"/>
      <c r="I83" s="212"/>
      <c r="J83" s="212">
        <f>J27*1000000/Population!$C27</f>
        <v>9847.655055461344</v>
      </c>
      <c r="K83" s="212">
        <f>K27*1000000/Population!$C27</f>
        <v>10836.507186344556</v>
      </c>
      <c r="L83" s="176"/>
    </row>
    <row r="84" spans="1:12" ht="14">
      <c r="A84" s="199"/>
      <c r="B84" s="13">
        <v>1995</v>
      </c>
      <c r="C84" s="212">
        <f>C28*1000000/Population!$C28</f>
        <v>12650.784077201448</v>
      </c>
      <c r="D84" s="212">
        <f>D28*1000000/Population!$C28</f>
        <v>12207.920002193223</v>
      </c>
      <c r="E84" s="212">
        <f>E28*1000000/Population!$C28</f>
        <v>12207.920002193223</v>
      </c>
      <c r="F84" s="212"/>
      <c r="G84" s="212">
        <f>G28*1000000/Population!$C28</f>
        <v>394.45238273884104</v>
      </c>
      <c r="H84" s="212"/>
      <c r="I84" s="212"/>
      <c r="J84" s="212">
        <f>J28*1000000/Population!$C28</f>
        <v>9038.68543699967</v>
      </c>
      <c r="K84" s="212">
        <f>K28*1000000/Population!$C28</f>
        <v>10604.372464085975</v>
      </c>
      <c r="L84" s="176"/>
    </row>
    <row r="85" spans="1:12" ht="14">
      <c r="A85" s="199"/>
      <c r="B85" s="13">
        <v>1996</v>
      </c>
      <c r="C85" s="212">
        <f>C29*1000000/Population!$C29</f>
        <v>11783.61310519782</v>
      </c>
      <c r="D85" s="212">
        <f>D29*1000000/Population!$C29</f>
        <v>11308.01829761969</v>
      </c>
      <c r="E85" s="212">
        <f>E29*1000000/Population!$C29</f>
        <v>11308.01829761969</v>
      </c>
      <c r="F85" s="212"/>
      <c r="G85" s="212">
        <f>G29*1000000/Population!$C29</f>
        <v>2156.630984813467</v>
      </c>
      <c r="H85" s="212"/>
      <c r="I85" s="212"/>
      <c r="J85" s="212">
        <f>J29*1000000/Population!$C29</f>
        <v>7822.726021482161</v>
      </c>
      <c r="K85" s="212">
        <f>K29*1000000/Population!$C29</f>
        <v>9131.35666864576</v>
      </c>
      <c r="L85" s="176"/>
    </row>
    <row r="86" spans="1:12" ht="14">
      <c r="A86" s="199"/>
      <c r="B86" s="13">
        <v>1997</v>
      </c>
      <c r="C86" s="212">
        <f>C30*1000000/Population!$C30</f>
        <v>10364.178036649912</v>
      </c>
      <c r="D86" s="212">
        <f>D30*1000000/Population!$C30</f>
        <v>9637.562967100188</v>
      </c>
      <c r="E86" s="212">
        <f>E30*1000000/Population!$C30</f>
        <v>9637.562967100188</v>
      </c>
      <c r="F86" s="212"/>
      <c r="G86" s="212">
        <f>G30*1000000/Population!$C30</f>
        <v>3236.0043170241092</v>
      </c>
      <c r="H86" s="212"/>
      <c r="I86" s="212"/>
      <c r="J86" s="212">
        <f>J30*1000000/Population!$C30</f>
        <v>6798.526822521875</v>
      </c>
      <c r="K86" s="212">
        <f>K30*1000000/Population!$C30</f>
        <v>8063.188116705232</v>
      </c>
      <c r="L86" s="176"/>
    </row>
    <row r="87" spans="1:12" ht="14">
      <c r="A87" s="199"/>
      <c r="B87" s="13">
        <v>1998</v>
      </c>
      <c r="C87" s="212">
        <f>C31*1000000/Population!$C31</f>
        <v>10680.327299515891</v>
      </c>
      <c r="D87" s="212">
        <f>D31*1000000/Population!$C31</f>
        <v>10122.813091980635</v>
      </c>
      <c r="E87" s="212">
        <f>E31*1000000/Population!$C31</f>
        <v>10122.813091980635</v>
      </c>
      <c r="F87" s="212"/>
      <c r="G87" s="212">
        <f>G31*1000000/Population!$C31</f>
        <v>3834.3609497327825</v>
      </c>
      <c r="H87" s="212"/>
      <c r="I87" s="212"/>
      <c r="J87" s="212">
        <f>J31*1000000/Population!$C31</f>
        <v>6481.545201010314</v>
      </c>
      <c r="K87" s="212">
        <f>K31*1000000/Population!$C31</f>
        <v>8017.274521153441</v>
      </c>
      <c r="L87" s="176"/>
    </row>
    <row r="88" spans="1:12" ht="14">
      <c r="A88" s="199"/>
      <c r="B88" s="13">
        <v>1999</v>
      </c>
      <c r="C88" s="212">
        <f>C32*1000000/Population!$C32</f>
        <v>10116.366083093808</v>
      </c>
      <c r="D88" s="212">
        <f>D32*1000000/Population!$C32</f>
        <v>9748.453880324014</v>
      </c>
      <c r="E88" s="212">
        <f>E32*1000000/Population!$C32</f>
        <v>9748.453880324014</v>
      </c>
      <c r="F88" s="212"/>
      <c r="G88" s="212">
        <f>G32*1000000/Population!$C32</f>
        <v>2820.2227544298426</v>
      </c>
      <c r="H88" s="212"/>
      <c r="I88" s="212"/>
      <c r="J88" s="212">
        <f>J32*1000000/Population!$C32</f>
        <v>5820.429056702378</v>
      </c>
      <c r="K88" s="212">
        <f>K32*1000000/Population!$C32</f>
        <v>6773.656127515025</v>
      </c>
      <c r="L88" s="176"/>
    </row>
    <row r="89" spans="1:12" ht="14">
      <c r="A89" s="199"/>
      <c r="B89" s="13">
        <v>2000</v>
      </c>
      <c r="C89" s="212">
        <f>C33*1000000/Population!$C33</f>
        <v>9750.81224341319</v>
      </c>
      <c r="D89" s="212">
        <f>D33*1000000/Population!$C33</f>
        <v>9504.748739801485</v>
      </c>
      <c r="E89" s="212">
        <f>E33*1000000/Population!$C33</f>
        <v>9504.748739801485</v>
      </c>
      <c r="F89" s="212"/>
      <c r="G89" s="212">
        <f>G33*1000000/Population!$C33</f>
        <v>3275.2358732928565</v>
      </c>
      <c r="H89" s="212"/>
      <c r="I89" s="212"/>
      <c r="J89" s="212">
        <f>J33*1000000/Population!$C33</f>
        <v>5690.447435431066</v>
      </c>
      <c r="K89" s="212">
        <f>K33*1000000/Population!$C33</f>
        <v>6728.487242114015</v>
      </c>
      <c r="L89" s="176"/>
    </row>
    <row r="90" spans="1:12" ht="14">
      <c r="A90" s="199"/>
      <c r="B90" s="13">
        <v>2001</v>
      </c>
      <c r="C90" s="212">
        <f>C34*1000000/Population!$C34</f>
        <v>9850.633977472356</v>
      </c>
      <c r="D90" s="212">
        <f>D34*1000000/Population!$C34</f>
        <v>9608.82349901829</v>
      </c>
      <c r="E90" s="212">
        <f>E34*1000000/Population!$C34</f>
        <v>9608.82349901829</v>
      </c>
      <c r="F90" s="212"/>
      <c r="G90" s="212">
        <f>G34*1000000/Population!$C34</f>
        <v>3991.479622638284</v>
      </c>
      <c r="H90" s="212"/>
      <c r="I90" s="212"/>
      <c r="J90" s="212">
        <f>J34*1000000/Population!$C34</f>
        <v>5242.579311770177</v>
      </c>
      <c r="K90" s="212">
        <f>K34*1000000/Population!$C34</f>
        <v>6434.83930970342</v>
      </c>
      <c r="L90" s="176"/>
    </row>
    <row r="91" spans="1:12" ht="14">
      <c r="A91" s="199"/>
      <c r="B91" s="13">
        <v>2002</v>
      </c>
      <c r="C91" s="212">
        <f>C35*1000000/Population!$C35</f>
        <v>9831.040506717067</v>
      </c>
      <c r="D91" s="212">
        <f>D35*1000000/Population!$C35</f>
        <v>9360.598150891352</v>
      </c>
      <c r="E91" s="212">
        <f>E35*1000000/Population!$C35</f>
        <v>9360.598150891352</v>
      </c>
      <c r="F91" s="212"/>
      <c r="G91" s="212">
        <f>G35*1000000/Population!$C35</f>
        <v>5829.442576892249</v>
      </c>
      <c r="H91" s="212">
        <f>H35*1000000/Population!$C35</f>
        <v>5802.472288910456</v>
      </c>
      <c r="I91" s="212"/>
      <c r="J91" s="212">
        <f>J35*1000000/Population!$C35</f>
        <v>5022.667415845124</v>
      </c>
      <c r="K91" s="212">
        <f>K35*1000000/Population!$C35</f>
        <v>6484.076211881289</v>
      </c>
      <c r="L91" s="176"/>
    </row>
    <row r="92" spans="1:12" ht="14">
      <c r="A92" s="199"/>
      <c r="B92" s="13">
        <v>2003</v>
      </c>
      <c r="C92" s="212">
        <f>C36*1000000/Population!$C36</f>
        <v>9857.434329256066</v>
      </c>
      <c r="D92" s="212">
        <f>D36*1000000/Population!$C36</f>
        <v>9178.168237417285</v>
      </c>
      <c r="E92" s="212">
        <f>E36*1000000/Population!$C36</f>
        <v>9178.168237417285</v>
      </c>
      <c r="F92" s="212"/>
      <c r="G92" s="212">
        <f>G36*1000000/Population!$C36</f>
        <v>7021.325430310536</v>
      </c>
      <c r="H92" s="212">
        <f>H36*1000000/Population!$C36</f>
        <v>6997.69400441147</v>
      </c>
      <c r="I92" s="212"/>
      <c r="J92" s="212">
        <f>J36*1000000/Population!$C36</f>
        <v>4505.8960798074995</v>
      </c>
      <c r="K92" s="212">
        <f>K36*1000000/Population!$C36</f>
        <v>6148.667284940846</v>
      </c>
      <c r="L92" s="176"/>
    </row>
    <row r="93" spans="1:12" ht="14">
      <c r="A93" s="199"/>
      <c r="B93" s="13">
        <v>2004</v>
      </c>
      <c r="C93" s="177">
        <f>C37*1000000/Population!$C37</f>
        <v>9289.217357040832</v>
      </c>
      <c r="D93" s="177">
        <f>D37*1000000/Population!$C37</f>
        <v>8869.942373048318</v>
      </c>
      <c r="E93" s="177">
        <f>E37*1000000/Population!$C37</f>
        <v>8869.942373048318</v>
      </c>
      <c r="F93" s="177"/>
      <c r="G93" s="177">
        <f>G37*1000000/Population!$C37</f>
        <v>9751.0223553762</v>
      </c>
      <c r="H93" s="177">
        <f>H37*1000000/Population!$C37</f>
        <v>9716.790622075556</v>
      </c>
      <c r="I93" s="177"/>
      <c r="J93" s="177">
        <f>J37*1000000/Population!$C37</f>
        <v>3834.207998817909</v>
      </c>
      <c r="K93" s="177">
        <f>K37*1000000/Population!$C37</f>
        <v>5875.5319410924485</v>
      </c>
      <c r="L93" s="178"/>
    </row>
    <row r="94" spans="1:12" ht="12.75" customHeight="1" collapsed="1">
      <c r="A94" s="195" t="s">
        <v>84</v>
      </c>
      <c r="B94" s="11">
        <v>2005</v>
      </c>
      <c r="C94" s="212">
        <f>C38*1000000/Population!$C38</f>
        <v>9172.73127324889</v>
      </c>
      <c r="D94" s="212">
        <f>D38*1000000/Population!$C38</f>
        <v>8625.570494274392</v>
      </c>
      <c r="E94" s="212">
        <f>E38*1000000/Population!$C38</f>
        <v>8625.570494274392</v>
      </c>
      <c r="F94" s="156"/>
      <c r="G94" s="212">
        <f>G38*1000000/Population!$C38</f>
        <v>13187.247715743371</v>
      </c>
      <c r="H94" s="212">
        <f>H38*1000000/Population!$C38</f>
        <v>13134.86178308332</v>
      </c>
      <c r="I94" s="157"/>
      <c r="J94" s="212">
        <f>J38*1000000/Population!$C38</f>
        <v>2696.9867010284215</v>
      </c>
      <c r="K94" s="212">
        <f>K38*1000000/Population!$C38</f>
        <v>4833.088424789089</v>
      </c>
      <c r="L94" s="176"/>
    </row>
    <row r="95" spans="1:12" ht="14">
      <c r="A95" s="196"/>
      <c r="B95" s="13">
        <v>2006</v>
      </c>
      <c r="C95" s="212">
        <f>C39*1000000/Population!$C39</f>
        <v>9614.937749363073</v>
      </c>
      <c r="D95" s="212">
        <f>D39*1000000/Population!$C39</f>
        <v>8620.608085372302</v>
      </c>
      <c r="E95" s="212">
        <f>E39*1000000/Population!$C39</f>
        <v>8148.560784502235</v>
      </c>
      <c r="F95" s="156"/>
      <c r="G95" s="212">
        <f>G39*1000000/Population!$C39</f>
        <v>20182.42561169062</v>
      </c>
      <c r="H95" s="212">
        <f>H39*1000000/Population!$C39</f>
        <v>20112.003076479356</v>
      </c>
      <c r="I95" s="157"/>
      <c r="J95" s="212">
        <f>J39*1000000/Population!$C39</f>
        <v>1933.3012065567466</v>
      </c>
      <c r="K95" s="212">
        <f>K39*1000000/Population!$C39</f>
        <v>3884.702446762486</v>
      </c>
      <c r="L95" s="176"/>
    </row>
    <row r="96" spans="1:12" ht="14">
      <c r="A96" s="196"/>
      <c r="B96" s="13">
        <v>2007</v>
      </c>
      <c r="C96" s="175">
        <f>C40*1000000/Population!$C40</f>
        <v>9959.115759448538</v>
      </c>
      <c r="D96" s="175">
        <f>D40*1000000/Population!$C40</f>
        <v>8748.514380793915</v>
      </c>
      <c r="E96" s="175">
        <f>E40*1000000/Population!$C40</f>
        <v>7284.763489422391</v>
      </c>
      <c r="F96" s="156"/>
      <c r="G96" s="175">
        <f>G40*1000000/Population!$C40</f>
        <v>23015.68813881626</v>
      </c>
      <c r="H96" s="175">
        <f>H40*1000000/Population!$C40</f>
        <v>22927.977180888993</v>
      </c>
      <c r="I96" s="157"/>
      <c r="J96" s="175">
        <f>J40*1000000/Population!$C40</f>
        <v>976.7054908485857</v>
      </c>
      <c r="K96" s="175">
        <f>K40*1000000/Population!$C40</f>
        <v>3180.413596386974</v>
      </c>
      <c r="L96" s="176"/>
    </row>
    <row r="97" spans="1:12" ht="14">
      <c r="A97" s="196"/>
      <c r="B97" s="13">
        <v>2008</v>
      </c>
      <c r="C97" s="175">
        <f>C41*1000000/Population!$C41</f>
        <v>10863.982282119548</v>
      </c>
      <c r="D97" s="175">
        <f>D41*1000000/Population!$C41</f>
        <v>8893.103692010462</v>
      </c>
      <c r="E97" s="175">
        <f>E41*1000000/Population!$C41</f>
        <v>7395.801427797281</v>
      </c>
      <c r="F97" s="156"/>
      <c r="G97" s="175">
        <f>G41*1000000/Population!$C41</f>
        <v>24860.165398298894</v>
      </c>
      <c r="H97" s="175">
        <f>H41*1000000/Population!$C41</f>
        <v>24770.162335367433</v>
      </c>
      <c r="I97" s="157"/>
      <c r="J97" s="175">
        <f>J41*1000000/Population!$C41</f>
        <v>-4.476592135334449</v>
      </c>
      <c r="K97" s="175">
        <f>K41*1000000/Population!$C41</f>
        <v>2416.8885328558304</v>
      </c>
      <c r="L97" s="176">
        <f>L41*1000000/Population!$C41</f>
        <v>-2233.570435643098</v>
      </c>
    </row>
    <row r="98" spans="1:12" ht="14">
      <c r="A98" s="196"/>
      <c r="B98" s="13">
        <v>2009</v>
      </c>
      <c r="C98" s="175">
        <f>C42*1000000/Population!$C42</f>
        <v>14471.280745602766</v>
      </c>
      <c r="D98" s="175">
        <f>D42*1000000/Population!$C42</f>
        <v>11906.51935250286</v>
      </c>
      <c r="E98" s="175">
        <f>E42*1000000/Population!$C42</f>
        <v>10127.303730349677</v>
      </c>
      <c r="F98" s="156"/>
      <c r="G98" s="175">
        <f>G42*1000000/Population!$C42</f>
        <v>23245.193992198267</v>
      </c>
      <c r="H98" s="175">
        <f>H42*1000000/Population!$C42</f>
        <v>23140.7815748289</v>
      </c>
      <c r="I98" s="157"/>
      <c r="J98" s="175">
        <f>J42*1000000/Population!$C42</f>
        <v>1562.68248814557</v>
      </c>
      <c r="K98" s="175">
        <f>K42*1000000/Population!$C42</f>
        <v>3998.73864193782</v>
      </c>
      <c r="L98" s="176">
        <f>L42*1000000/Population!$C42</f>
        <v>-399.66574011352225</v>
      </c>
    </row>
    <row r="99" spans="1:12" ht="14">
      <c r="A99" s="196"/>
      <c r="B99" s="16">
        <v>2010</v>
      </c>
      <c r="C99" s="175">
        <f>C43*1000000/Population!$C43</f>
        <v>16103.131350452613</v>
      </c>
      <c r="D99" s="175">
        <f>D43*1000000/Population!$C43</f>
        <v>13599.43654165897</v>
      </c>
      <c r="E99" s="175">
        <f>E43*1000000/Population!$C43</f>
        <v>12375.531128764087</v>
      </c>
      <c r="F99" s="156"/>
      <c r="G99" s="175">
        <f>G43*1000000/Population!$C43</f>
        <v>21935.156105671533</v>
      </c>
      <c r="H99" s="175">
        <f>H43*1000000/Population!$C43</f>
        <v>21842.324034731202</v>
      </c>
      <c r="I99" s="157"/>
      <c r="J99" s="175">
        <f>J43*1000000/Population!$C43</f>
        <v>3665.0193977461668</v>
      </c>
      <c r="K99" s="175">
        <f>K43*1000000/Population!$C43</f>
        <v>6174.487345279882</v>
      </c>
      <c r="L99" s="176">
        <f>L43*1000000/Population!$C43</f>
        <v>1183.469194531683</v>
      </c>
    </row>
    <row r="100" spans="1:12" ht="14">
      <c r="A100" s="196"/>
      <c r="B100" s="16">
        <v>2011</v>
      </c>
      <c r="C100" s="175">
        <f>C44*1000000/Population!$C44</f>
        <v>20643.471497849758</v>
      </c>
      <c r="D100" s="175">
        <f>D44*1000000/Population!$C44</f>
        <v>17680.02561991033</v>
      </c>
      <c r="E100" s="175">
        <f>E44*1000000/Population!$C44</f>
        <v>16566.017018940434</v>
      </c>
      <c r="F100" s="156"/>
      <c r="G100" s="175">
        <f>G44*1000000/Population!$C44</f>
        <v>18502.836490072285</v>
      </c>
      <c r="H100" s="175">
        <f>H44*1000000/Population!$C44</f>
        <v>18432.381736663923</v>
      </c>
      <c r="I100" s="157"/>
      <c r="J100" s="175">
        <f>J44*1000000/Population!$C44</f>
        <v>6416.186293347973</v>
      </c>
      <c r="K100" s="175">
        <f>K44*1000000/Population!$C44</f>
        <v>9179.247872632446</v>
      </c>
      <c r="L100" s="176">
        <f>L44*1000000/Population!$C44</f>
        <v>3329.328849849025</v>
      </c>
    </row>
    <row r="101" spans="1:12" ht="14">
      <c r="A101" s="196"/>
      <c r="B101" s="13">
        <v>2012</v>
      </c>
      <c r="C101" s="175">
        <f>C45*1000000/Population!$C45</f>
        <v>22856.428327839036</v>
      </c>
      <c r="D101" s="175">
        <f>D45*1000000/Population!$C45</f>
        <v>19135.614414004773</v>
      </c>
      <c r="E101" s="175">
        <f>E45*1000000/Population!$C45</f>
        <v>18105.0358076617</v>
      </c>
      <c r="F101" s="156"/>
      <c r="G101" s="175">
        <f>G45*1000000/Population!$C45</f>
        <v>13590.996930771855</v>
      </c>
      <c r="H101" s="175">
        <f>H45*1000000/Population!$C45</f>
        <v>13492.781630101172</v>
      </c>
      <c r="I101" s="157"/>
      <c r="J101" s="175">
        <f>J45*1000000/Population!$C45</f>
        <v>8490.849153120382</v>
      </c>
      <c r="K101" s="175">
        <f>K45*1000000/Population!$C45</f>
        <v>11520.06365806525</v>
      </c>
      <c r="L101" s="176">
        <f>L45*1000000/Population!$C45</f>
        <v>5432.168921223144</v>
      </c>
    </row>
    <row r="102" spans="1:12" ht="14">
      <c r="A102" s="196"/>
      <c r="B102" s="13">
        <v>2013</v>
      </c>
      <c r="C102" s="175">
        <f>C46*1000000/Population!$C46</f>
        <v>22615.46456977585</v>
      </c>
      <c r="D102" s="175">
        <f>D46*1000000/Population!$C46</f>
        <v>19045.101229211858</v>
      </c>
      <c r="E102" s="175">
        <f>E46*1000000/Population!$C46</f>
        <v>17621.11352133044</v>
      </c>
      <c r="F102" s="156"/>
      <c r="G102" s="175">
        <f>G46*1000000/Population!$C46</f>
        <v>15819.54989154013</v>
      </c>
      <c r="H102" s="175">
        <f>H46*1000000/Population!$C46</f>
        <v>15381.191250903832</v>
      </c>
      <c r="I102" s="157"/>
      <c r="J102" s="175">
        <f>J46*1000000/Population!$C46</f>
        <v>9650.44287780188</v>
      </c>
      <c r="K102" s="175">
        <f>K46*1000000/Population!$C46</f>
        <v>12616.368402024584</v>
      </c>
      <c r="L102" s="176">
        <f>L46*1000000/Population!$C46</f>
        <v>5716.377214389008</v>
      </c>
    </row>
    <row r="103" spans="1:12" ht="14">
      <c r="A103" s="196"/>
      <c r="B103" s="16">
        <v>2014</v>
      </c>
      <c r="C103" s="175">
        <f>C47*1000000/Population!$C47</f>
        <v>23090.267699658398</v>
      </c>
      <c r="D103" s="175">
        <f>D47*1000000/Population!$C47</f>
        <v>19752.17129205832</v>
      </c>
      <c r="E103" s="175">
        <f>E47*1000000/Population!$C47</f>
        <v>18298.242872133782</v>
      </c>
      <c r="F103" s="158"/>
      <c r="G103" s="175">
        <f>G47*1000000/Population!$C47</f>
        <v>18017.14706736029</v>
      </c>
      <c r="H103" s="175">
        <f>H47*1000000/Population!$C47</f>
        <v>16853.691754671905</v>
      </c>
      <c r="I103" s="158"/>
      <c r="J103" s="175">
        <f>J47*1000000/Population!$C47</f>
        <v>10310.120788586484</v>
      </c>
      <c r="K103" s="175">
        <f>K47*1000000/Population!$C47</f>
        <v>13380.74080689455</v>
      </c>
      <c r="L103" s="176">
        <f>L47*1000000/Population!$C47</f>
        <v>5628.137712384737</v>
      </c>
    </row>
    <row r="104" spans="1:12" ht="14">
      <c r="A104" s="196"/>
      <c r="B104" s="16">
        <v>2015</v>
      </c>
      <c r="C104" s="175">
        <f>C48*1000000/Population!$C48</f>
        <v>24662.09555521479</v>
      </c>
      <c r="D104" s="175">
        <f>D48*1000000/Population!$C48</f>
        <v>20407.01877368617</v>
      </c>
      <c r="E104" s="175">
        <f>E48*1000000/Population!$C48</f>
        <v>18866.787881443186</v>
      </c>
      <c r="F104" s="158"/>
      <c r="G104" s="175">
        <f>G48*1000000/Population!$C48</f>
        <v>20205.480952485268</v>
      </c>
      <c r="H104" s="175">
        <f>H48*1000000/Population!$C48</f>
        <v>18938.85955880742</v>
      </c>
      <c r="I104" s="158"/>
      <c r="J104" s="175">
        <f>J48*1000000/Population!$C48</f>
        <v>10184.450918968652</v>
      </c>
      <c r="K104" s="175">
        <f>K48*1000000/Population!$C48</f>
        <v>13281.999605686871</v>
      </c>
      <c r="L104" s="176">
        <f>L48*1000000/Population!$C48</f>
        <v>5000.078424499989</v>
      </c>
    </row>
    <row r="105" spans="1:12" ht="14">
      <c r="A105" s="196"/>
      <c r="B105" s="16">
        <v>2016</v>
      </c>
      <c r="C105" s="175">
        <f>C49*1000000/Population!$C49</f>
        <v>24432.05694438489</v>
      </c>
      <c r="D105" s="175">
        <f>D49*1000000/Population!$C49</f>
        <v>19999.78560096051</v>
      </c>
      <c r="E105" s="175">
        <f>E49*1000000/Population!$C49</f>
        <v>18637.279704986922</v>
      </c>
      <c r="F105" s="158"/>
      <c r="G105" s="175">
        <f>G49*1000000/Population!$C49</f>
        <v>20479.610651344283</v>
      </c>
      <c r="H105" s="175">
        <f>H49*1000000/Population!$C49</f>
        <v>19159.984563269158</v>
      </c>
      <c r="I105" s="158"/>
      <c r="J105" s="175">
        <f>J49*1000000/Population!$C49</f>
        <v>10134.213798722181</v>
      </c>
      <c r="K105" s="175">
        <f>K49*1000000/Population!$C49</f>
        <v>13267.012563783714</v>
      </c>
      <c r="L105" s="176">
        <f>L49*1000000/Population!$C49</f>
        <v>4972.52111830539</v>
      </c>
    </row>
    <row r="106" spans="1:14" ht="14">
      <c r="A106" s="196"/>
      <c r="B106" s="16">
        <v>2017</v>
      </c>
      <c r="C106" s="175">
        <f>C50*1000000/Population!$C50</f>
        <v>23452.68810437774</v>
      </c>
      <c r="D106" s="175">
        <f>D50*1000000/Population!$C50</f>
        <v>19428.187863151048</v>
      </c>
      <c r="E106" s="175">
        <f>E50*1000000/Population!$C50</f>
        <v>18278.90000629287</v>
      </c>
      <c r="F106" s="158"/>
      <c r="G106" s="175">
        <f>G50*1000000/Population!$C50</f>
        <v>24431.43917940973</v>
      </c>
      <c r="H106" s="175">
        <f>H50*1000000/Population!$C50</f>
        <v>23185.45088414826</v>
      </c>
      <c r="I106" s="158"/>
      <c r="J106" s="175">
        <f>J50*1000000/Population!$C50</f>
        <v>9956.579195771192</v>
      </c>
      <c r="K106" s="175">
        <f>K50*1000000/Population!$C50</f>
        <v>12476.663939756256</v>
      </c>
      <c r="L106" s="176">
        <f>L50*1000000/Population!$C50</f>
        <v>3408.3451849055023</v>
      </c>
      <c r="N106" s="125"/>
    </row>
    <row r="107" spans="1:12" ht="14">
      <c r="A107" s="196"/>
      <c r="B107" s="16">
        <v>2018</v>
      </c>
      <c r="C107" s="175">
        <f>C51*1000000/Population!$C51</f>
        <v>23797.687147619243</v>
      </c>
      <c r="D107" s="175">
        <f>D51*1000000/Population!$C51</f>
        <v>19638.05094859871</v>
      </c>
      <c r="E107" s="175">
        <f>E51*1000000/Population!$C51</f>
        <v>18118.646857895386</v>
      </c>
      <c r="F107" s="158"/>
      <c r="G107" s="175">
        <f>G51*1000000/Population!$C51</f>
        <v>27909.996296143876</v>
      </c>
      <c r="H107" s="175">
        <f>H51*1000000/Population!$C51</f>
        <v>26676.817976048398</v>
      </c>
      <c r="I107" s="158"/>
      <c r="J107" s="175">
        <f>J51*1000000/Population!$C51</f>
        <v>9310.259681468373</v>
      </c>
      <c r="K107" s="175">
        <f>K51*1000000/Population!$C51</f>
        <v>11830.733775052471</v>
      </c>
      <c r="L107" s="176">
        <f>L51*1000000/Population!$C51</f>
        <v>2308.485534384131</v>
      </c>
    </row>
    <row r="108" spans="1:12" ht="14">
      <c r="A108" s="196"/>
      <c r="B108" s="16">
        <v>2019</v>
      </c>
      <c r="C108" s="175">
        <f>C52*1000000/Population!$C52</f>
        <v>22308.828588194825</v>
      </c>
      <c r="D108" s="175">
        <f>D52*1000000/Population!$C52</f>
        <v>18399.80574273053</v>
      </c>
      <c r="E108" s="175">
        <f>E52*1000000/Population!$C52</f>
        <v>17088.366822477186</v>
      </c>
      <c r="F108" s="159"/>
      <c r="G108" s="175">
        <f>G52*1000000/Population!$C52</f>
        <v>29004.836196604545</v>
      </c>
      <c r="H108" s="175">
        <f>H52*1000000/Population!$C52</f>
        <v>27711.8112466865</v>
      </c>
      <c r="I108" s="159"/>
      <c r="J108" s="175">
        <f>J52*1000000/Population!$C52</f>
        <v>8881.401889961351</v>
      </c>
      <c r="K108" s="175">
        <f>K52*1000000/Population!$C52</f>
        <v>11682.955948117122</v>
      </c>
      <c r="L108" s="176">
        <f>L52*1000000/Population!$C52</f>
        <v>1099.2302555697202</v>
      </c>
    </row>
    <row r="109" spans="1:12" ht="14">
      <c r="A109" s="196"/>
      <c r="B109" s="16">
        <v>2020</v>
      </c>
      <c r="C109" s="175">
        <f>C53*1000000/Population!$C53</f>
        <v>30293.77925890661</v>
      </c>
      <c r="D109" s="175">
        <f>D53*1000000/Population!$C53</f>
        <v>24626.08109180354</v>
      </c>
      <c r="E109" s="175">
        <f>E53*1000000/Population!$C53</f>
        <v>20284.257716416727</v>
      </c>
      <c r="F109" s="159"/>
      <c r="G109" s="175">
        <f>G53*1000000/Population!$C53</f>
        <v>22999.08751884472</v>
      </c>
      <c r="H109" s="175">
        <f>H53*1000000/Population!$C53</f>
        <v>21883.678489248592</v>
      </c>
      <c r="I109" s="159"/>
      <c r="J109" s="175">
        <f>J53*1000000/Population!$C53</f>
        <v>13651.31317940173</v>
      </c>
      <c r="K109" s="175">
        <f>K53*1000000/Population!$C53</f>
        <v>16538.72093945886</v>
      </c>
      <c r="L109" s="176">
        <f>L53*1000000/Population!$C53</f>
        <v>7083.727287153853</v>
      </c>
    </row>
    <row r="110" spans="1:12" ht="14">
      <c r="A110" s="196"/>
      <c r="B110" s="16">
        <v>2021</v>
      </c>
      <c r="C110" s="175">
        <f>C54*1000000/Population!$C54</f>
        <v>31857.01967547229</v>
      </c>
      <c r="D110" s="175">
        <f>D54*1000000/Population!$C54</f>
        <v>25722.348514541038</v>
      </c>
      <c r="E110" s="175">
        <f>E54*1000000/Population!$C54</f>
        <v>19760.719604922786</v>
      </c>
      <c r="F110" s="159"/>
      <c r="G110" s="175">
        <f>G54*1000000/Population!$C54</f>
        <v>30805.244179666064</v>
      </c>
      <c r="H110" s="175">
        <f>H54*1000000/Population!$C54</f>
        <v>29683.507094144392</v>
      </c>
      <c r="I110" s="159"/>
      <c r="J110" s="175">
        <f>J54*1000000/Population!$C54</f>
        <v>16334.561417261111</v>
      </c>
      <c r="K110" s="175">
        <f>K54*1000000/Population!$C54</f>
        <v>20004.703300148936</v>
      </c>
      <c r="L110" s="176">
        <f>L54*1000000/Population!$C54</f>
        <v>7039.46852708317</v>
      </c>
    </row>
    <row r="111" spans="1:12" ht="14">
      <c r="A111" s="196"/>
      <c r="B111" s="16">
        <v>2022</v>
      </c>
      <c r="C111" s="175">
        <f>C55*1000000/Population!$C55</f>
        <v>39874.29621520175</v>
      </c>
      <c r="D111" s="175">
        <f>D55*1000000/Population!$C55</f>
        <v>32068.73631529559</v>
      </c>
      <c r="E111" s="175">
        <f>E55*1000000/Population!$C55</f>
        <v>23254.22270878949</v>
      </c>
      <c r="F111" s="158"/>
      <c r="G111" s="175">
        <f>G55*1000000/Population!$C55</f>
        <v>34078.62840162653</v>
      </c>
      <c r="H111" s="175">
        <f>H55*1000000/Population!$C55</f>
        <v>32654.83265561464</v>
      </c>
      <c r="I111" s="158"/>
      <c r="J111" s="175">
        <f>J55*1000000/Population!$C55</f>
        <v>20091.101032217703</v>
      </c>
      <c r="K111" s="175">
        <f>K55*1000000/Population!$C55</f>
        <v>25194.127306850172</v>
      </c>
      <c r="L111" s="176">
        <f>L55*1000000/Population!$C55</f>
        <v>12091.41382546137</v>
      </c>
    </row>
    <row r="112" spans="1:12" ht="14">
      <c r="A112" s="197"/>
      <c r="B112" s="138">
        <v>2023</v>
      </c>
      <c r="C112" s="177">
        <f>C56*1000000/Population!$C56</f>
        <v>43873.34571627583</v>
      </c>
      <c r="D112" s="160"/>
      <c r="E112" s="177">
        <f>E56*1000000/Population!$C56</f>
        <v>26272.927791966566</v>
      </c>
      <c r="F112" s="160"/>
      <c r="G112" s="177">
        <f>G56*1000000/Population!$C56</f>
        <v>37046.66821453448</v>
      </c>
      <c r="H112" s="177">
        <f>H56*1000000/Population!$C56</f>
        <v>35506.9267084591</v>
      </c>
      <c r="I112" s="160"/>
      <c r="J112" s="160"/>
      <c r="K112" s="177">
        <f>K56*1000000/Population!$C56</f>
        <v>30042.759848308953</v>
      </c>
      <c r="L112" s="178">
        <f>L56*1000000/Population!$C56</f>
        <v>13808.335268168099</v>
      </c>
    </row>
    <row r="114" spans="2:12" ht="12.75">
      <c r="B114" s="16"/>
      <c r="C114" s="149"/>
      <c r="D114" s="149"/>
      <c r="E114" s="149"/>
      <c r="F114" s="149"/>
      <c r="G114" s="149"/>
      <c r="H114" s="149"/>
      <c r="I114" s="149"/>
      <c r="J114" s="149"/>
      <c r="K114" s="149"/>
      <c r="L114" s="149"/>
    </row>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mergeCells count="12">
    <mergeCell ref="A83:A93"/>
    <mergeCell ref="A61:A78"/>
    <mergeCell ref="A79:A82"/>
    <mergeCell ref="A38:A56"/>
    <mergeCell ref="A94:A112"/>
    <mergeCell ref="J3:L3"/>
    <mergeCell ref="J59:L59"/>
    <mergeCell ref="C3:E3"/>
    <mergeCell ref="C59:E59"/>
    <mergeCell ref="A5:A22"/>
    <mergeCell ref="A23:A26"/>
    <mergeCell ref="A27:A37"/>
  </mergeCells>
  <hyperlinks>
    <hyperlink ref="C3:E3" location="'Series Descriptions'!A97" display="Gross Debt Measures"/>
    <hyperlink ref="G3" location="'Series Descriptions'!A129" display="Net Worth"/>
    <hyperlink ref="C59:E59" location="'Series Descriptions'!A97" display="Gross Debt Measures"/>
    <hyperlink ref="G59" location="'Series Descriptions'!A129" display="Net Worth"/>
    <hyperlink ref="J3" location="'Series Descriptions'!A234" display="Net Debt"/>
    <hyperlink ref="J3:L3" location="'Series Descriptions'!A113" display="Net Debt Measures"/>
    <hyperlink ref="J59" location="'Series Descriptions'!A234" display="Net Debt"/>
    <hyperlink ref="J59:L59" location="'Series Descriptions'!A113" display="Net Debt Measures"/>
  </hyperlinks>
  <printOptions/>
  <pageMargins left="0.7" right="0.7" top="0.75" bottom="0.75" header="0.3" footer="0.3"/>
  <pageSetup horizontalDpi="300" verticalDpi="300" orientation="portrait" paperSize="9" scale="75" r:id="rId1"/>
  <rowBreaks count="1" manualBreakCount="1">
    <brk id="57"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K113"/>
  <sheetViews>
    <sheetView zoomScale="90" zoomScaleNormal="90" workbookViewId="0" topLeftCell="A1">
      <pane xSplit="2" ySplit="4" topLeftCell="C73" activePane="bottomRight" state="frozen"/>
      <selection pane="topRight" activeCell="C1" sqref="C1"/>
      <selection pane="bottomLeft" activeCell="A5" sqref="A5"/>
      <selection pane="bottomRight" activeCell="D97" sqref="D97"/>
    </sheetView>
  </sheetViews>
  <sheetFormatPr defaultColWidth="8.8515625" defaultRowHeight="12.75"/>
  <cols>
    <col min="1" max="1" width="6.140625" style="0" customWidth="1"/>
    <col min="3" max="8" width="10.28125" style="0" customWidth="1"/>
  </cols>
  <sheetData>
    <row r="1" ht="16">
      <c r="A1" s="1" t="s">
        <v>20</v>
      </c>
    </row>
    <row r="2" ht="16">
      <c r="A2" s="1"/>
    </row>
    <row r="3" spans="1:8" ht="21" customHeight="1">
      <c r="A3" s="61" t="s">
        <v>19</v>
      </c>
      <c r="B3" s="8"/>
      <c r="C3" s="203" t="s">
        <v>7</v>
      </c>
      <c r="D3" s="203"/>
      <c r="E3" s="203"/>
      <c r="F3" s="203"/>
      <c r="G3" s="203"/>
      <c r="H3" s="204"/>
    </row>
    <row r="4" spans="1:8" ht="63.75" customHeight="1">
      <c r="A4" s="69"/>
      <c r="B4" s="9"/>
      <c r="C4" s="6" t="s">
        <v>38</v>
      </c>
      <c r="D4" s="6" t="s">
        <v>39</v>
      </c>
      <c r="E4" s="6" t="s">
        <v>116</v>
      </c>
      <c r="F4" s="6" t="s">
        <v>114</v>
      </c>
      <c r="G4" s="6" t="s">
        <v>41</v>
      </c>
      <c r="H4" s="63" t="s">
        <v>42</v>
      </c>
    </row>
    <row r="5" spans="1:8" ht="12.75" customHeight="1">
      <c r="A5" s="200" t="s">
        <v>26</v>
      </c>
      <c r="B5" s="11">
        <v>1972</v>
      </c>
      <c r="C5" s="19"/>
      <c r="D5" s="19"/>
      <c r="E5" s="19"/>
      <c r="F5" s="19"/>
      <c r="G5" s="19"/>
      <c r="H5" s="70"/>
    </row>
    <row r="6" spans="1:8" ht="12.75">
      <c r="A6" s="205"/>
      <c r="B6" s="13">
        <v>1973</v>
      </c>
      <c r="H6" s="71"/>
    </row>
    <row r="7" spans="1:8" ht="12.75">
      <c r="A7" s="205"/>
      <c r="B7" s="13">
        <v>1974</v>
      </c>
      <c r="H7" s="71"/>
    </row>
    <row r="8" spans="1:8" ht="12.75">
      <c r="A8" s="205"/>
      <c r="B8" s="13">
        <v>1975</v>
      </c>
      <c r="H8" s="71"/>
    </row>
    <row r="9" spans="1:8" ht="12.75">
      <c r="A9" s="205"/>
      <c r="B9" s="13">
        <v>1976</v>
      </c>
      <c r="H9" s="71"/>
    </row>
    <row r="10" spans="1:8" ht="12.75">
      <c r="A10" s="205"/>
      <c r="B10" s="13">
        <v>1977</v>
      </c>
      <c r="H10" s="71"/>
    </row>
    <row r="11" spans="1:8" ht="12.75">
      <c r="A11" s="205"/>
      <c r="B11" s="13">
        <v>1978</v>
      </c>
      <c r="H11" s="71"/>
    </row>
    <row r="12" spans="1:8" ht="12.75">
      <c r="A12" s="205"/>
      <c r="B12" s="13">
        <v>1979</v>
      </c>
      <c r="H12" s="71"/>
    </row>
    <row r="13" spans="1:8" ht="12.75">
      <c r="A13" s="205"/>
      <c r="B13" s="13">
        <v>1980</v>
      </c>
      <c r="H13" s="71"/>
    </row>
    <row r="14" spans="1:8" ht="12.75">
      <c r="A14" s="205"/>
      <c r="B14" s="13">
        <v>1981</v>
      </c>
      <c r="H14" s="71"/>
    </row>
    <row r="15" spans="1:8" ht="12.75">
      <c r="A15" s="205"/>
      <c r="B15" s="13">
        <v>1982</v>
      </c>
      <c r="H15" s="71"/>
    </row>
    <row r="16" spans="1:8" ht="12.75">
      <c r="A16" s="205"/>
      <c r="B16" s="13">
        <v>1983</v>
      </c>
      <c r="H16" s="71"/>
    </row>
    <row r="17" spans="1:8" ht="12.75">
      <c r="A17" s="205"/>
      <c r="B17" s="13">
        <v>1984</v>
      </c>
      <c r="H17" s="71"/>
    </row>
    <row r="18" spans="1:8" ht="12.75">
      <c r="A18" s="205"/>
      <c r="B18" s="13">
        <v>1985</v>
      </c>
      <c r="H18" s="71"/>
    </row>
    <row r="19" spans="1:8" ht="12.75">
      <c r="A19" s="205"/>
      <c r="B19" s="13">
        <v>1986</v>
      </c>
      <c r="H19" s="71"/>
    </row>
    <row r="20" spans="1:8" ht="12.75">
      <c r="A20" s="205"/>
      <c r="B20" s="13">
        <v>1987</v>
      </c>
      <c r="H20" s="71"/>
    </row>
    <row r="21" spans="1:8" ht="12.75">
      <c r="A21" s="205"/>
      <c r="B21" s="13">
        <v>1988</v>
      </c>
      <c r="H21" s="71"/>
    </row>
    <row r="22" spans="1:8" ht="12.75">
      <c r="A22" s="206"/>
      <c r="B22" s="14">
        <v>1989</v>
      </c>
      <c r="C22" s="15"/>
      <c r="D22" s="15"/>
      <c r="E22" s="15"/>
      <c r="F22" s="15"/>
      <c r="G22" s="15"/>
      <c r="H22" s="72"/>
    </row>
    <row r="23" spans="1:8" ht="12.75" customHeight="1">
      <c r="A23" s="205" t="s">
        <v>33</v>
      </c>
      <c r="B23" s="13">
        <v>1990</v>
      </c>
      <c r="H23" s="71"/>
    </row>
    <row r="24" spans="1:8" ht="12.75">
      <c r="A24" s="205"/>
      <c r="B24" s="13">
        <v>1991</v>
      </c>
      <c r="H24" s="71"/>
    </row>
    <row r="25" spans="1:8" ht="12.75">
      <c r="A25" s="205"/>
      <c r="B25" s="13">
        <v>1992</v>
      </c>
      <c r="H25" s="71"/>
    </row>
    <row r="26" spans="1:8" ht="12.75">
      <c r="A26" s="206"/>
      <c r="B26" s="14">
        <v>1993</v>
      </c>
      <c r="C26" s="15"/>
      <c r="D26" s="15"/>
      <c r="E26" s="15"/>
      <c r="F26" s="15"/>
      <c r="G26" s="15"/>
      <c r="H26" s="72"/>
    </row>
    <row r="27" spans="1:8" ht="12.75" customHeight="1">
      <c r="A27" s="200" t="s">
        <v>34</v>
      </c>
      <c r="B27" s="11">
        <v>1994</v>
      </c>
      <c r="C27" s="19"/>
      <c r="D27" s="19"/>
      <c r="E27" s="19"/>
      <c r="F27" s="19"/>
      <c r="G27" s="19"/>
      <c r="H27" s="70"/>
    </row>
    <row r="28" spans="1:8" ht="12.75">
      <c r="A28" s="211"/>
      <c r="B28" s="13">
        <v>1995</v>
      </c>
      <c r="H28" s="71"/>
    </row>
    <row r="29" spans="1:8" ht="12.75">
      <c r="A29" s="211"/>
      <c r="B29" s="13">
        <v>1996</v>
      </c>
      <c r="H29" s="71"/>
    </row>
    <row r="30" spans="1:8" ht="12.75">
      <c r="A30" s="211"/>
      <c r="B30" s="13">
        <v>1997</v>
      </c>
      <c r="H30" s="71"/>
    </row>
    <row r="31" spans="1:8" ht="12.75">
      <c r="A31" s="211"/>
      <c r="B31" s="13">
        <v>1998</v>
      </c>
      <c r="H31" s="71"/>
    </row>
    <row r="32" spans="1:8" ht="12.75">
      <c r="A32" s="211"/>
      <c r="B32" s="13">
        <v>1999</v>
      </c>
      <c r="H32" s="71"/>
    </row>
    <row r="33" spans="1:8" ht="12.75">
      <c r="A33" s="211"/>
      <c r="B33" s="13">
        <v>2000</v>
      </c>
      <c r="H33" s="71"/>
    </row>
    <row r="34" spans="1:8" ht="12.75">
      <c r="A34" s="211"/>
      <c r="B34" s="13">
        <v>2001</v>
      </c>
      <c r="H34" s="71"/>
    </row>
    <row r="35" spans="1:8" ht="12.75">
      <c r="A35" s="211"/>
      <c r="B35" s="13">
        <v>2002</v>
      </c>
      <c r="C35" s="98">
        <v>15</v>
      </c>
      <c r="D35" s="98">
        <v>600</v>
      </c>
      <c r="E35" s="99">
        <v>0</v>
      </c>
      <c r="F35" s="99">
        <v>0</v>
      </c>
      <c r="G35" s="98">
        <v>0</v>
      </c>
      <c r="H35" s="96">
        <v>615</v>
      </c>
    </row>
    <row r="36" spans="1:8" ht="12.75">
      <c r="A36" s="211"/>
      <c r="B36" s="13">
        <v>2003</v>
      </c>
      <c r="C36" s="98">
        <v>69</v>
      </c>
      <c r="D36" s="98">
        <v>1200</v>
      </c>
      <c r="E36" s="99">
        <v>0</v>
      </c>
      <c r="F36" s="99">
        <v>0</v>
      </c>
      <c r="G36" s="98">
        <v>0</v>
      </c>
      <c r="H36" s="96">
        <v>1884</v>
      </c>
    </row>
    <row r="37" spans="1:10" ht="12.75">
      <c r="A37" s="211"/>
      <c r="B37" s="13">
        <v>2004</v>
      </c>
      <c r="C37" s="98">
        <v>131</v>
      </c>
      <c r="D37" s="98">
        <v>1879</v>
      </c>
      <c r="E37" s="99">
        <v>77</v>
      </c>
      <c r="F37" s="99">
        <v>7</v>
      </c>
      <c r="G37" s="98">
        <v>146</v>
      </c>
      <c r="H37" s="96">
        <v>3956</v>
      </c>
      <c r="J37" s="16"/>
    </row>
    <row r="38" spans="1:8" ht="12.75" customHeight="1">
      <c r="A38" s="208" t="s">
        <v>84</v>
      </c>
      <c r="B38" s="11">
        <v>2005</v>
      </c>
      <c r="C38" s="106">
        <v>191</v>
      </c>
      <c r="D38" s="106">
        <v>2107</v>
      </c>
      <c r="E38" s="106">
        <v>234</v>
      </c>
      <c r="F38" s="106">
        <v>22</v>
      </c>
      <c r="G38" s="106">
        <v>557</v>
      </c>
      <c r="H38" s="109">
        <v>6555</v>
      </c>
    </row>
    <row r="39" spans="1:11" ht="12.75">
      <c r="A39" s="209"/>
      <c r="B39" s="13">
        <v>2006</v>
      </c>
      <c r="C39" s="99">
        <v>359</v>
      </c>
      <c r="D39" s="99">
        <v>2337</v>
      </c>
      <c r="E39" s="99">
        <v>468</v>
      </c>
      <c r="F39" s="99">
        <v>58</v>
      </c>
      <c r="G39" s="99">
        <v>1130</v>
      </c>
      <c r="H39" s="102">
        <v>9855</v>
      </c>
      <c r="J39" s="79"/>
      <c r="K39" s="16"/>
    </row>
    <row r="40" spans="1:8" ht="12.75">
      <c r="A40" s="209"/>
      <c r="B40" s="13">
        <v>2007</v>
      </c>
      <c r="C40" s="99">
        <v>436</v>
      </c>
      <c r="D40" s="99">
        <v>2049</v>
      </c>
      <c r="E40" s="99">
        <v>707</v>
      </c>
      <c r="F40" s="99">
        <v>-28</v>
      </c>
      <c r="G40" s="99">
        <v>1313</v>
      </c>
      <c r="H40" s="102">
        <v>12973</v>
      </c>
    </row>
    <row r="41" spans="1:8" ht="12.75">
      <c r="A41" s="209"/>
      <c r="B41" s="13">
        <v>2008</v>
      </c>
      <c r="C41" s="99">
        <v>385</v>
      </c>
      <c r="D41" s="99">
        <v>2104</v>
      </c>
      <c r="E41" s="99">
        <v>237</v>
      </c>
      <c r="F41" s="99">
        <v>18</v>
      </c>
      <c r="G41" s="99">
        <v>-995</v>
      </c>
      <c r="H41" s="102">
        <v>14212</v>
      </c>
    </row>
    <row r="42" spans="1:8" ht="12.75">
      <c r="A42" s="209"/>
      <c r="B42" s="13">
        <v>2009</v>
      </c>
      <c r="C42" s="99">
        <v>383</v>
      </c>
      <c r="D42" s="99">
        <v>2243</v>
      </c>
      <c r="E42" s="99">
        <v>4</v>
      </c>
      <c r="F42" s="99">
        <v>-349</v>
      </c>
      <c r="G42" s="99">
        <v>-3495</v>
      </c>
      <c r="H42" s="102">
        <v>13688</v>
      </c>
    </row>
    <row r="43" spans="1:8" ht="12.75">
      <c r="A43" s="209"/>
      <c r="B43" s="13">
        <v>2010</v>
      </c>
      <c r="C43" s="99">
        <v>433</v>
      </c>
      <c r="D43" s="99">
        <v>250</v>
      </c>
      <c r="E43" s="99">
        <v>-27</v>
      </c>
      <c r="F43" s="99">
        <v>492</v>
      </c>
      <c r="G43" s="99">
        <v>1750</v>
      </c>
      <c r="H43" s="102">
        <v>15656</v>
      </c>
    </row>
    <row r="44" spans="1:8" ht="13.5" customHeight="1">
      <c r="A44" s="209"/>
      <c r="B44" s="13">
        <v>2011</v>
      </c>
      <c r="C44" s="99">
        <v>518</v>
      </c>
      <c r="D44" s="99">
        <v>0</v>
      </c>
      <c r="E44" s="99">
        <v>872</v>
      </c>
      <c r="F44" s="99">
        <v>168</v>
      </c>
      <c r="G44" s="99">
        <v>3518</v>
      </c>
      <c r="H44" s="102">
        <v>18652</v>
      </c>
    </row>
    <row r="45" spans="1:8" ht="12.75">
      <c r="A45" s="209"/>
      <c r="B45" s="13">
        <v>2012</v>
      </c>
      <c r="C45" s="99">
        <v>539</v>
      </c>
      <c r="D45" s="99">
        <v>0</v>
      </c>
      <c r="E45" s="99">
        <v>160</v>
      </c>
      <c r="F45" s="99">
        <v>124</v>
      </c>
      <c r="G45" s="99">
        <v>-204</v>
      </c>
      <c r="H45" s="102">
        <v>18703</v>
      </c>
    </row>
    <row r="46" spans="1:8" ht="12.75">
      <c r="A46" s="209"/>
      <c r="B46" s="13">
        <v>2013</v>
      </c>
      <c r="C46" s="99">
        <v>595</v>
      </c>
      <c r="D46" s="99">
        <v>0</v>
      </c>
      <c r="E46" s="99">
        <v>983</v>
      </c>
      <c r="F46" s="99">
        <v>140</v>
      </c>
      <c r="G46" s="99">
        <v>4374</v>
      </c>
      <c r="H46" s="102">
        <v>22549</v>
      </c>
    </row>
    <row r="47" spans="1:8" ht="12.75">
      <c r="A47" s="209"/>
      <c r="B47" s="13">
        <v>2014</v>
      </c>
      <c r="C47" s="99">
        <v>767</v>
      </c>
      <c r="D47" s="99">
        <v>0</v>
      </c>
      <c r="E47" s="99">
        <v>1074</v>
      </c>
      <c r="F47" s="99">
        <v>164</v>
      </c>
      <c r="G47" s="99">
        <v>3735</v>
      </c>
      <c r="H47" s="102">
        <v>25809</v>
      </c>
    </row>
    <row r="48" spans="1:8" ht="12.75">
      <c r="A48" s="209"/>
      <c r="B48" s="13">
        <v>2015</v>
      </c>
      <c r="C48" s="99">
        <v>760</v>
      </c>
      <c r="D48" s="99">
        <v>0</v>
      </c>
      <c r="E48" s="99">
        <v>46</v>
      </c>
      <c r="F48" s="99">
        <v>198</v>
      </c>
      <c r="G48" s="99">
        <v>3156</v>
      </c>
      <c r="H48" s="102">
        <v>29522</v>
      </c>
    </row>
    <row r="49" spans="1:8" ht="12.75">
      <c r="A49" s="209"/>
      <c r="B49" s="13">
        <v>2016</v>
      </c>
      <c r="C49" s="99">
        <v>752</v>
      </c>
      <c r="D49" s="99">
        <v>0</v>
      </c>
      <c r="E49" s="99">
        <v>512</v>
      </c>
      <c r="F49" s="99">
        <v>138</v>
      </c>
      <c r="G49" s="99">
        <v>-76</v>
      </c>
      <c r="H49" s="102">
        <v>29527</v>
      </c>
    </row>
    <row r="50" spans="1:8" ht="12.75">
      <c r="A50" s="209"/>
      <c r="B50" s="13">
        <v>2017</v>
      </c>
      <c r="C50" s="99">
        <v>833</v>
      </c>
      <c r="D50" s="99">
        <v>0</v>
      </c>
      <c r="E50" s="99">
        <v>1139</v>
      </c>
      <c r="F50" s="99">
        <v>227</v>
      </c>
      <c r="G50" s="99">
        <v>5512</v>
      </c>
      <c r="H50" s="102">
        <v>34506</v>
      </c>
    </row>
    <row r="51" spans="1:8" ht="12.75">
      <c r="A51" s="209"/>
      <c r="B51" s="13">
        <v>2018</v>
      </c>
      <c r="C51" s="119">
        <v>935</v>
      </c>
      <c r="D51" s="119">
        <v>500</v>
      </c>
      <c r="E51" s="119">
        <v>241</v>
      </c>
      <c r="F51" s="123">
        <v>341</v>
      </c>
      <c r="G51" s="128">
        <v>3564</v>
      </c>
      <c r="H51" s="127">
        <v>39053</v>
      </c>
    </row>
    <row r="52" spans="1:8" ht="12.75">
      <c r="A52" s="209"/>
      <c r="B52" s="13">
        <v>2019</v>
      </c>
      <c r="C52" s="123">
        <v>1133</v>
      </c>
      <c r="D52" s="123">
        <v>1000</v>
      </c>
      <c r="E52" s="123">
        <v>540</v>
      </c>
      <c r="F52" s="126">
        <v>255</v>
      </c>
      <c r="G52" s="126">
        <v>1986</v>
      </c>
      <c r="H52" s="121">
        <v>42445</v>
      </c>
    </row>
    <row r="53" spans="1:8" ht="12.75">
      <c r="A53" s="209"/>
      <c r="B53" s="13">
        <v>2020</v>
      </c>
      <c r="C53" s="99">
        <v>803</v>
      </c>
      <c r="D53" s="133">
        <v>1460</v>
      </c>
      <c r="E53" s="134">
        <v>448</v>
      </c>
      <c r="F53" s="99">
        <v>150</v>
      </c>
      <c r="G53" s="135">
        <v>17</v>
      </c>
      <c r="H53" s="136">
        <v>43997</v>
      </c>
    </row>
    <row r="54" spans="1:9" ht="12.75">
      <c r="A54" s="209"/>
      <c r="B54" s="13">
        <v>2021</v>
      </c>
      <c r="C54" s="99">
        <v>742</v>
      </c>
      <c r="D54" s="133">
        <v>2120</v>
      </c>
      <c r="E54" s="134">
        <v>2156</v>
      </c>
      <c r="F54" s="99">
        <v>124</v>
      </c>
      <c r="G54" s="135">
        <v>12786</v>
      </c>
      <c r="H54" s="136">
        <v>57365</v>
      </c>
      <c r="I54" s="111"/>
    </row>
    <row r="55" spans="1:9" ht="12.75">
      <c r="A55" s="209"/>
      <c r="B55" s="13">
        <v>2022</v>
      </c>
      <c r="C55" s="99">
        <v>1077</v>
      </c>
      <c r="D55" s="133">
        <v>2420</v>
      </c>
      <c r="E55" s="134">
        <v>35</v>
      </c>
      <c r="F55" s="99">
        <v>-516</v>
      </c>
      <c r="G55" s="135">
        <v>-5133</v>
      </c>
      <c r="H55" s="136">
        <v>56210</v>
      </c>
      <c r="I55" s="111"/>
    </row>
    <row r="56" spans="1:10" ht="12.75">
      <c r="A56" s="210"/>
      <c r="B56" s="137">
        <v>2023</v>
      </c>
      <c r="C56" s="101">
        <v>1320</v>
      </c>
      <c r="D56" s="139">
        <v>2558</v>
      </c>
      <c r="E56" s="140">
        <v>127</v>
      </c>
      <c r="F56" s="101">
        <v>1054</v>
      </c>
      <c r="G56" s="141">
        <v>5766</v>
      </c>
      <c r="H56" s="142">
        <v>64673</v>
      </c>
      <c r="J56" s="79"/>
    </row>
    <row r="57" ht="12.75">
      <c r="K57" s="111"/>
    </row>
    <row r="58" spans="1:11" ht="12.75">
      <c r="A58" t="s">
        <v>117</v>
      </c>
      <c r="K58" s="111"/>
    </row>
    <row r="59" ht="12.75">
      <c r="K59" s="111"/>
    </row>
    <row r="60" spans="1:8" ht="13.5" customHeight="1">
      <c r="A60" s="61" t="s">
        <v>125</v>
      </c>
      <c r="B60" s="8"/>
      <c r="C60" s="203" t="s">
        <v>7</v>
      </c>
      <c r="D60" s="203"/>
      <c r="E60" s="203"/>
      <c r="F60" s="203"/>
      <c r="G60" s="203"/>
      <c r="H60" s="204"/>
    </row>
    <row r="61" spans="1:8" ht="39.75" customHeight="1">
      <c r="A61" s="69"/>
      <c r="B61" s="9"/>
      <c r="C61" s="6" t="s">
        <v>38</v>
      </c>
      <c r="D61" s="6" t="s">
        <v>39</v>
      </c>
      <c r="E61" s="6" t="s">
        <v>40</v>
      </c>
      <c r="F61" s="6" t="s">
        <v>79</v>
      </c>
      <c r="G61" s="6" t="s">
        <v>41</v>
      </c>
      <c r="H61" s="63" t="s">
        <v>42</v>
      </c>
    </row>
    <row r="62" spans="1:8" ht="12.75" customHeight="1">
      <c r="A62" s="200" t="s">
        <v>26</v>
      </c>
      <c r="B62" s="11">
        <v>1972</v>
      </c>
      <c r="C62" s="19"/>
      <c r="D62" s="19"/>
      <c r="E62" s="19"/>
      <c r="F62" s="19"/>
      <c r="G62" s="19"/>
      <c r="H62" s="70"/>
    </row>
    <row r="63" spans="1:8" ht="12.75">
      <c r="A63" s="205"/>
      <c r="B63" s="13">
        <v>1973</v>
      </c>
      <c r="H63" s="71"/>
    </row>
    <row r="64" spans="1:8" ht="12.75">
      <c r="A64" s="205"/>
      <c r="B64" s="13">
        <v>1974</v>
      </c>
      <c r="H64" s="71"/>
    </row>
    <row r="65" spans="1:8" ht="12.75">
      <c r="A65" s="205"/>
      <c r="B65" s="13">
        <v>1975</v>
      </c>
      <c r="H65" s="71"/>
    </row>
    <row r="66" spans="1:8" ht="12.75">
      <c r="A66" s="205"/>
      <c r="B66" s="13">
        <v>1976</v>
      </c>
      <c r="H66" s="71"/>
    </row>
    <row r="67" spans="1:8" ht="12.75">
      <c r="A67" s="205"/>
      <c r="B67" s="13">
        <v>1977</v>
      </c>
      <c r="H67" s="71"/>
    </row>
    <row r="68" spans="1:8" ht="12.75">
      <c r="A68" s="205"/>
      <c r="B68" s="13">
        <v>1978</v>
      </c>
      <c r="H68" s="71"/>
    </row>
    <row r="69" spans="1:8" ht="12.75">
      <c r="A69" s="205"/>
      <c r="B69" s="13">
        <v>1979</v>
      </c>
      <c r="H69" s="71"/>
    </row>
    <row r="70" spans="1:8" ht="12.75">
      <c r="A70" s="205"/>
      <c r="B70" s="13">
        <v>1980</v>
      </c>
      <c r="H70" s="71"/>
    </row>
    <row r="71" spans="1:8" ht="12.75">
      <c r="A71" s="205"/>
      <c r="B71" s="13">
        <v>1981</v>
      </c>
      <c r="H71" s="71"/>
    </row>
    <row r="72" spans="1:8" ht="12.75">
      <c r="A72" s="205"/>
      <c r="B72" s="13">
        <v>1982</v>
      </c>
      <c r="H72" s="71"/>
    </row>
    <row r="73" spans="1:8" ht="12.75">
      <c r="A73" s="205"/>
      <c r="B73" s="13">
        <v>1983</v>
      </c>
      <c r="H73" s="71"/>
    </row>
    <row r="74" spans="1:8" ht="12.75">
      <c r="A74" s="205"/>
      <c r="B74" s="13">
        <v>1984</v>
      </c>
      <c r="H74" s="71"/>
    </row>
    <row r="75" spans="1:8" ht="12.75">
      <c r="A75" s="205"/>
      <c r="B75" s="13">
        <v>1985</v>
      </c>
      <c r="H75" s="71"/>
    </row>
    <row r="76" spans="1:8" ht="12.75">
      <c r="A76" s="205"/>
      <c r="B76" s="13">
        <v>1986</v>
      </c>
      <c r="H76" s="71"/>
    </row>
    <row r="77" spans="1:8" ht="12.75">
      <c r="A77" s="205"/>
      <c r="B77" s="13">
        <v>1987</v>
      </c>
      <c r="H77" s="71"/>
    </row>
    <row r="78" spans="1:8" ht="12.75">
      <c r="A78" s="205"/>
      <c r="B78" s="13">
        <v>1988</v>
      </c>
      <c r="H78" s="71"/>
    </row>
    <row r="79" spans="1:8" ht="12.75">
      <c r="A79" s="206"/>
      <c r="B79" s="14">
        <v>1989</v>
      </c>
      <c r="C79" s="15"/>
      <c r="D79" s="15"/>
      <c r="E79" s="15"/>
      <c r="F79" s="15"/>
      <c r="G79" s="15"/>
      <c r="H79" s="72"/>
    </row>
    <row r="80" spans="1:8" ht="12.75">
      <c r="A80" s="205" t="s">
        <v>33</v>
      </c>
      <c r="B80" s="13">
        <v>1990</v>
      </c>
      <c r="H80" s="71"/>
    </row>
    <row r="81" spans="1:8" ht="12.75">
      <c r="A81" s="205"/>
      <c r="B81" s="13">
        <v>1991</v>
      </c>
      <c r="H81" s="71"/>
    </row>
    <row r="82" spans="1:8" ht="12.75">
      <c r="A82" s="205"/>
      <c r="B82" s="13">
        <v>1992</v>
      </c>
      <c r="H82" s="71"/>
    </row>
    <row r="83" spans="1:8" ht="12.75">
      <c r="A83" s="206"/>
      <c r="B83" s="14">
        <v>1993</v>
      </c>
      <c r="C83" s="15"/>
      <c r="D83" s="15"/>
      <c r="E83" s="15"/>
      <c r="F83" s="15"/>
      <c r="G83" s="15"/>
      <c r="H83" s="72"/>
    </row>
    <row r="84" spans="1:8" ht="12.75" customHeight="1">
      <c r="A84" s="200" t="s">
        <v>34</v>
      </c>
      <c r="B84" s="11">
        <v>1994</v>
      </c>
      <c r="C84" s="19"/>
      <c r="D84" s="19"/>
      <c r="E84" s="19"/>
      <c r="F84" s="19"/>
      <c r="G84" s="19"/>
      <c r="H84" s="70"/>
    </row>
    <row r="85" spans="1:8" ht="12.75">
      <c r="A85" s="201"/>
      <c r="B85" s="13">
        <v>1995</v>
      </c>
      <c r="H85" s="71"/>
    </row>
    <row r="86" spans="1:8" ht="12.75">
      <c r="A86" s="201"/>
      <c r="B86" s="13">
        <v>1996</v>
      </c>
      <c r="H86" s="71"/>
    </row>
    <row r="87" spans="1:8" ht="12.75">
      <c r="A87" s="201"/>
      <c r="B87" s="13">
        <v>1997</v>
      </c>
      <c r="H87" s="71"/>
    </row>
    <row r="88" spans="1:8" ht="12.75">
      <c r="A88" s="201"/>
      <c r="B88" s="13">
        <v>1998</v>
      </c>
      <c r="H88" s="71"/>
    </row>
    <row r="89" spans="1:8" ht="12.75">
      <c r="A89" s="201"/>
      <c r="B89" s="13">
        <v>1999</v>
      </c>
      <c r="H89" s="71"/>
    </row>
    <row r="90" spans="1:8" ht="12.75">
      <c r="A90" s="201"/>
      <c r="B90" s="13">
        <v>2000</v>
      </c>
      <c r="H90" s="71"/>
    </row>
    <row r="91" spans="1:8" ht="12.75">
      <c r="A91" s="201"/>
      <c r="B91" s="13">
        <v>2001</v>
      </c>
      <c r="H91" s="71"/>
    </row>
    <row r="92" spans="1:8" ht="14">
      <c r="A92" s="201"/>
      <c r="B92" s="13">
        <v>2002</v>
      </c>
      <c r="C92" s="175">
        <f>C35*1000000/Population!$C35</f>
        <v>3.8310262042192367</v>
      </c>
      <c r="D92" s="175">
        <f>D35*1000000/Population!$C35</f>
        <v>153.24104816876948</v>
      </c>
      <c r="E92" s="175">
        <f>E35*1000000/Population!$C35</f>
        <v>0</v>
      </c>
      <c r="F92" s="175">
        <f>F35*1000000/Population!$C35</f>
        <v>0</v>
      </c>
      <c r="G92" s="175">
        <f>G35*1000000/Population!$C35</f>
        <v>0</v>
      </c>
      <c r="H92" s="176">
        <f>H35*1000000/Population!$C35</f>
        <v>157.0720743729887</v>
      </c>
    </row>
    <row r="93" spans="1:8" ht="14">
      <c r="A93" s="201"/>
      <c r="B93" s="13">
        <v>2003</v>
      </c>
      <c r="C93" s="175">
        <f>C36*1000000/Population!$C36</f>
        <v>17.29496691397634</v>
      </c>
      <c r="D93" s="175">
        <f>D36*1000000/Population!$C36</f>
        <v>300.782033286545</v>
      </c>
      <c r="E93" s="175">
        <f>E36*1000000/Population!$C36</f>
        <v>0</v>
      </c>
      <c r="F93" s="175">
        <f>F36*1000000/Population!$C36</f>
        <v>0</v>
      </c>
      <c r="G93" s="175">
        <f>G36*1000000/Population!$C36</f>
        <v>0</v>
      </c>
      <c r="H93" s="176">
        <f>H36*1000000/Population!$C36</f>
        <v>472.2277922598757</v>
      </c>
    </row>
    <row r="94" spans="1:8" ht="14">
      <c r="A94" s="202"/>
      <c r="B94" s="14">
        <v>2004</v>
      </c>
      <c r="C94" s="177">
        <f>C37*1000000/Population!$C37</f>
        <v>32.261242180958476</v>
      </c>
      <c r="D94" s="177">
        <f>D37*1000000/Population!$C37</f>
        <v>462.7394966261144</v>
      </c>
      <c r="E94" s="177">
        <f>E37*1000000/Population!$C37</f>
        <v>18.962714869723687</v>
      </c>
      <c r="F94" s="177">
        <f>F37*1000000/Population!$C37</f>
        <v>1.7238831699748807</v>
      </c>
      <c r="G94" s="177">
        <f>G37*1000000/Population!$C37</f>
        <v>35.95527754519036</v>
      </c>
      <c r="H94" s="178">
        <f>H37*1000000/Population!$C37</f>
        <v>974.2402600600897</v>
      </c>
    </row>
    <row r="95" spans="1:8" ht="12.75" customHeight="1">
      <c r="A95" s="195" t="s">
        <v>84</v>
      </c>
      <c r="B95" s="11">
        <v>2005</v>
      </c>
      <c r="C95" s="173">
        <f>C38*1000000/Population!$C38</f>
        <v>46.43699399479711</v>
      </c>
      <c r="D95" s="173">
        <f>D38*1000000/Population!$C38</f>
        <v>512.2656876808247</v>
      </c>
      <c r="E95" s="173">
        <f>E38*1000000/Population!$C38</f>
        <v>56.8913957842017</v>
      </c>
      <c r="F95" s="173">
        <f>F38*1000000/Population!$C38</f>
        <v>5.348763706206997</v>
      </c>
      <c r="G95" s="173">
        <f>G38*1000000/Population!$C38</f>
        <v>135.4209720162408</v>
      </c>
      <c r="H95" s="174">
        <f>H38*1000000/Population!$C38</f>
        <v>1593.6884588266757</v>
      </c>
    </row>
    <row r="96" spans="1:8" ht="14">
      <c r="A96" s="196"/>
      <c r="B96" s="13">
        <v>2006</v>
      </c>
      <c r="C96" s="175">
        <f>C39*1000000/Population!$C39</f>
        <v>86.2856318800173</v>
      </c>
      <c r="D96" s="175">
        <f>D39*1000000/Population!$C39</f>
        <v>561.6978320434553</v>
      </c>
      <c r="E96" s="175">
        <f>E39*1000000/Population!$C39</f>
        <v>112.48377637840696</v>
      </c>
      <c r="F96" s="175">
        <f>F39*1000000/Population!$C39</f>
        <v>13.940297072537614</v>
      </c>
      <c r="G96" s="175">
        <f>G39*1000000/Population!$C39</f>
        <v>271.595442964957</v>
      </c>
      <c r="H96" s="176">
        <f>H39*1000000/Population!$C39</f>
        <v>2368.648752583762</v>
      </c>
    </row>
    <row r="97" spans="1:8" ht="14">
      <c r="A97" s="196"/>
      <c r="B97" s="13">
        <v>2007</v>
      </c>
      <c r="C97" s="175">
        <f>C40*1000000/Population!$C40</f>
        <v>103.63679581649632</v>
      </c>
      <c r="D97" s="175">
        <f>D40*1000000/Population!$C40</f>
        <v>487.04540052293794</v>
      </c>
      <c r="E97" s="175">
        <f>E40*1000000/Population!$C40</f>
        <v>168.0532445923461</v>
      </c>
      <c r="F97" s="175">
        <f>F40*1000000/Population!$C40</f>
        <v>-6.655574043261232</v>
      </c>
      <c r="G97" s="175">
        <f>G40*1000000/Population!$C40</f>
        <v>312.098882814357</v>
      </c>
      <c r="H97" s="176">
        <f>H40*1000000/Population!$C40</f>
        <v>3083.670073686713</v>
      </c>
    </row>
    <row r="98" spans="1:8" ht="14">
      <c r="A98" s="196"/>
      <c r="B98" s="13">
        <v>2008</v>
      </c>
      <c r="C98" s="175">
        <f>C41*1000000/Population!$C41</f>
        <v>90.70989326861908</v>
      </c>
      <c r="D98" s="175">
        <f>D41*1000000/Population!$C41</f>
        <v>495.72367646019364</v>
      </c>
      <c r="E98" s="175">
        <f>E41*1000000/Population!$C41</f>
        <v>55.839596635487595</v>
      </c>
      <c r="F98" s="175">
        <f>F41*1000000/Population!$C41</f>
        <v>4.240982022948425</v>
      </c>
      <c r="G98" s="175">
        <f>G41*1000000/Population!$C41</f>
        <v>-234.4320618240935</v>
      </c>
      <c r="H98" s="176">
        <f>H41*1000000/Population!$C41</f>
        <v>3348.4909172301677</v>
      </c>
    </row>
    <row r="99" spans="1:8" ht="14">
      <c r="A99" s="196"/>
      <c r="B99" s="13">
        <v>2009</v>
      </c>
      <c r="C99" s="175">
        <f>C42*1000000/Population!$C42</f>
        <v>89.46298848426807</v>
      </c>
      <c r="D99" s="175">
        <f>D42*1000000/Population!$C42</f>
        <v>523.9307654574759</v>
      </c>
      <c r="E99" s="175">
        <f>E42*1000000/Population!$C42</f>
        <v>0.9343393053187264</v>
      </c>
      <c r="F99" s="175">
        <f>F42*1000000/Population!$C42</f>
        <v>-81.52110438905889</v>
      </c>
      <c r="G99" s="175">
        <f>G42*1000000/Population!$C42</f>
        <v>-816.3789680222372</v>
      </c>
      <c r="H99" s="176">
        <f>H42*1000000/Population!$C42</f>
        <v>3197.309102800682</v>
      </c>
    </row>
    <row r="100" spans="1:8" ht="14">
      <c r="A100" s="196"/>
      <c r="B100" s="16">
        <v>2010</v>
      </c>
      <c r="C100" s="175">
        <f>C43*1000000/Population!$C43</f>
        <v>99.9907629780159</v>
      </c>
      <c r="D100" s="175">
        <f>D43*1000000/Population!$C43</f>
        <v>57.73138740070201</v>
      </c>
      <c r="E100" s="175">
        <f>E43*1000000/Population!$C43</f>
        <v>-6.234989839275817</v>
      </c>
      <c r="F100" s="175">
        <f>F43*1000000/Population!$C43</f>
        <v>113.61537040458157</v>
      </c>
      <c r="G100" s="175">
        <f>G43*1000000/Population!$C43</f>
        <v>404.1197118049141</v>
      </c>
      <c r="H100" s="176">
        <f>H43*1000000/Population!$C43</f>
        <v>3615.370404581563</v>
      </c>
    </row>
    <row r="101" spans="1:8" ht="14">
      <c r="A101" s="196"/>
      <c r="B101" s="16">
        <v>2011</v>
      </c>
      <c r="C101" s="175">
        <f>C44*1000000/Population!$C44</f>
        <v>118.49208527770153</v>
      </c>
      <c r="D101" s="175">
        <f>D44*1000000/Population!$C44</f>
        <v>0</v>
      </c>
      <c r="E101" s="175">
        <f>E44*1000000/Population!$C44</f>
        <v>199.4693018574435</v>
      </c>
      <c r="F101" s="175">
        <f>F44*1000000/Population!$C44</f>
        <v>38.429865495470764</v>
      </c>
      <c r="G101" s="175">
        <f>G44*1000000/Population!$C44</f>
        <v>804.7396834111081</v>
      </c>
      <c r="H101" s="176">
        <f>H44*1000000/Population!$C44</f>
        <v>4266.630066794766</v>
      </c>
    </row>
    <row r="102" spans="1:8" ht="14">
      <c r="A102" s="196"/>
      <c r="B102" s="13">
        <v>2012</v>
      </c>
      <c r="C102" s="175">
        <f>C45*1000000/Population!$C45</f>
        <v>122.54177560532</v>
      </c>
      <c r="D102" s="175">
        <f>D45*1000000/Population!$C45</f>
        <v>0</v>
      </c>
      <c r="E102" s="175">
        <f>E45*1000000/Population!$C45</f>
        <v>36.376037285438215</v>
      </c>
      <c r="F102" s="175">
        <f>F45*1000000/Population!$C45</f>
        <v>28.191428896214617</v>
      </c>
      <c r="G102" s="175">
        <f>G45*1000000/Population!$C45</f>
        <v>-46.379447538933725</v>
      </c>
      <c r="H102" s="176">
        <f>H45*1000000/Population!$C45</f>
        <v>4252.131408434694</v>
      </c>
    </row>
    <row r="103" spans="1:8" ht="14">
      <c r="A103" s="196"/>
      <c r="B103" s="13">
        <v>2013</v>
      </c>
      <c r="C103" s="175">
        <f>C46*1000000/Population!$C46</f>
        <v>134.44504699927694</v>
      </c>
      <c r="D103" s="175">
        <f>D46*1000000/Population!$C46</f>
        <v>0</v>
      </c>
      <c r="E103" s="175">
        <f>E46*1000000/Population!$C46</f>
        <v>222.1167751265365</v>
      </c>
      <c r="F103" s="175">
        <f>F46*1000000/Population!$C46</f>
        <v>31.63412870571222</v>
      </c>
      <c r="G103" s="175">
        <f>G46*1000000/Population!$C46</f>
        <v>988.3405639913232</v>
      </c>
      <c r="H103" s="176">
        <f>H46*1000000/Population!$C46</f>
        <v>5095.12834417932</v>
      </c>
    </row>
    <row r="104" spans="1:8" ht="14">
      <c r="A104" s="196"/>
      <c r="B104" s="16">
        <v>2014</v>
      </c>
      <c r="C104" s="175">
        <f>C47*1000000/Population!$C47</f>
        <v>171.2474044966398</v>
      </c>
      <c r="D104" s="175">
        <f>D47*1000000/Population!$C47</f>
        <v>0</v>
      </c>
      <c r="E104" s="175">
        <f>E47*1000000/Population!$C47</f>
        <v>239.79102011654646</v>
      </c>
      <c r="F104" s="175">
        <f>F47*1000000/Population!$C47</f>
        <v>36.616133425617896</v>
      </c>
      <c r="G104" s="175">
        <f>G47*1000000/Population!$C47</f>
        <v>833.9101118578222</v>
      </c>
      <c r="H104" s="176">
        <f>H47*1000000/Population!$C47</f>
        <v>5762.352363303489</v>
      </c>
    </row>
    <row r="105" spans="1:8" ht="14">
      <c r="A105" s="196"/>
      <c r="B105" s="16">
        <v>2015</v>
      </c>
      <c r="C105" s="175">
        <f>C48*1000000/Population!$C48</f>
        <v>166.487765339876</v>
      </c>
      <c r="D105" s="175">
        <f>D48*1000000/Population!$C48</f>
        <v>0</v>
      </c>
      <c r="E105" s="175">
        <f>E48*1000000/Population!$C48</f>
        <v>10.076891060045128</v>
      </c>
      <c r="F105" s="175">
        <f>F48*1000000/Population!$C48</f>
        <v>43.37444412802033</v>
      </c>
      <c r="G105" s="175">
        <f>G48*1000000/Population!$C48</f>
        <v>691.3623518587483</v>
      </c>
      <c r="H105" s="176">
        <f>H48*1000000/Population!$C48</f>
        <v>6467.173432057657</v>
      </c>
    </row>
    <row r="106" spans="1:8" ht="14">
      <c r="A106" s="196"/>
      <c r="B106" s="16">
        <v>2016</v>
      </c>
      <c r="C106" s="175">
        <f>C49*1000000/Population!$C49</f>
        <v>161.2280776982119</v>
      </c>
      <c r="D106" s="175">
        <f>D49*1000000/Population!$C49</f>
        <v>0</v>
      </c>
      <c r="E106" s="175">
        <f>E49*1000000/Population!$C49</f>
        <v>109.77230822005917</v>
      </c>
      <c r="F106" s="175">
        <f>F49*1000000/Population!$C49</f>
        <v>29.587067449937823</v>
      </c>
      <c r="G106" s="175">
        <f>G49*1000000/Population!$C49</f>
        <v>-16.294327001415034</v>
      </c>
      <c r="H106" s="176">
        <f>H49*1000000/Population!$C49</f>
        <v>6330.560439089233</v>
      </c>
    </row>
    <row r="107" spans="1:8" ht="14">
      <c r="A107" s="196"/>
      <c r="B107" s="16">
        <v>2017</v>
      </c>
      <c r="C107" s="175">
        <f>C50*1000000/Population!$C50</f>
        <v>174.73202861158308</v>
      </c>
      <c r="D107" s="175">
        <f>D50*1000000/Population!$C50</f>
        <v>0</v>
      </c>
      <c r="E107" s="175">
        <f>E50*1000000/Population!$C50</f>
        <v>238.919304428083</v>
      </c>
      <c r="F107" s="175">
        <f>F50*1000000/Population!$C50</f>
        <v>47.61605101420091</v>
      </c>
      <c r="G107" s="175">
        <f>G50*1000000/Population!$C50</f>
        <v>1156.2100140540767</v>
      </c>
      <c r="H107" s="176">
        <f>H50*1000000/Population!$C50</f>
        <v>7238.059278837078</v>
      </c>
    </row>
    <row r="108" spans="1:8" ht="14">
      <c r="A108" s="196"/>
      <c r="B108" s="16">
        <v>2018</v>
      </c>
      <c r="C108" s="175">
        <f>C51*1000000/Population!$C51</f>
        <v>192.3947487550928</v>
      </c>
      <c r="D108" s="175">
        <f>D51*1000000/Population!$C51</f>
        <v>102.88489238240257</v>
      </c>
      <c r="E108" s="175">
        <f>E51*1000000/Population!$C51</f>
        <v>49.59051812831804</v>
      </c>
      <c r="F108" s="175">
        <f>F51*1000000/Population!$C51</f>
        <v>70.16749660479856</v>
      </c>
      <c r="G108" s="175">
        <f>G51*1000000/Population!$C51</f>
        <v>733.3635129017655</v>
      </c>
      <c r="H108" s="176">
        <f>H51*1000000/Population!$C51</f>
        <v>8035.927404419935</v>
      </c>
    </row>
    <row r="109" spans="1:8" ht="14">
      <c r="A109" s="196"/>
      <c r="B109" s="16">
        <v>2019</v>
      </c>
      <c r="C109" s="175">
        <f>C52*1000000/Population!$C52</f>
        <v>229.26404824055524</v>
      </c>
      <c r="D109" s="175">
        <f>D52*1000000/Population!$C52</f>
        <v>202.35132236589166</v>
      </c>
      <c r="E109" s="175">
        <f>E52*1000000/Population!$C52</f>
        <v>109.2697140775815</v>
      </c>
      <c r="F109" s="175">
        <f>F52*1000000/Population!$C52</f>
        <v>51.59958720330237</v>
      </c>
      <c r="G109" s="175">
        <f>G52*1000000/Population!$C52</f>
        <v>401.86972621866084</v>
      </c>
      <c r="H109" s="176">
        <f>H52*1000000/Population!$C52</f>
        <v>8588.801877820271</v>
      </c>
    </row>
    <row r="110" spans="1:8" ht="14">
      <c r="A110" s="196"/>
      <c r="B110" s="16">
        <v>2020</v>
      </c>
      <c r="C110" s="175">
        <f>C53*1000000/Population!$C53</f>
        <v>159.28747123700705</v>
      </c>
      <c r="D110" s="175">
        <f>D53*1000000/Population!$C53</f>
        <v>289.61358406728556</v>
      </c>
      <c r="E110" s="175">
        <f>E53*1000000/Population!$C53</f>
        <v>88.86772990557803</v>
      </c>
      <c r="F110" s="175">
        <f>F53*1000000/Population!$C53</f>
        <v>29.754820280885504</v>
      </c>
      <c r="G110" s="175">
        <f>G53*1000000/Population!$C53</f>
        <v>3.372212965167024</v>
      </c>
      <c r="H110" s="176">
        <f>H53*1000000/Population!$C53</f>
        <v>8727.485519320797</v>
      </c>
    </row>
    <row r="111" spans="1:8" ht="14">
      <c r="A111" s="196"/>
      <c r="B111" s="16">
        <v>2021</v>
      </c>
      <c r="C111" s="175">
        <f>C54*1000000/Population!$C54</f>
        <v>145.41036293799482</v>
      </c>
      <c r="D111" s="175">
        <f>D54*1000000/Population!$C54</f>
        <v>415.45817982284234</v>
      </c>
      <c r="E111" s="175">
        <f>E54*1000000/Population!$C54</f>
        <v>422.5131300462491</v>
      </c>
      <c r="F111" s="175">
        <f>F54*1000000/Population!$C54</f>
        <v>24.300384102845495</v>
      </c>
      <c r="G111" s="175">
        <f>G54*1000000/Population!$C54</f>
        <v>2505.6831543466333</v>
      </c>
      <c r="H111" s="176">
        <f>H54*1000000/Population!$C54</f>
        <v>11241.86721015913</v>
      </c>
    </row>
    <row r="112" spans="1:8" ht="14">
      <c r="A112" s="196"/>
      <c r="B112" s="16">
        <v>2022</v>
      </c>
      <c r="C112" s="175">
        <f>C55*1000000/Population!$C55</f>
        <v>210.5489521426337</v>
      </c>
      <c r="D112" s="175">
        <f>D55*1000000/Population!$C55</f>
        <v>473.0997810447294</v>
      </c>
      <c r="E112" s="175">
        <f>E55*1000000/Population!$C55</f>
        <v>6.842352205192368</v>
      </c>
      <c r="F112" s="175">
        <f>F55*1000000/Population!$C55</f>
        <v>-100.87582108226462</v>
      </c>
      <c r="G112" s="175">
        <f>G55*1000000/Population!$C55</f>
        <v>-1003.4798248357836</v>
      </c>
      <c r="H112" s="176">
        <f>H55*1000000/Population!$C55</f>
        <v>10988.817641538943</v>
      </c>
    </row>
    <row r="113" spans="1:8" ht="14">
      <c r="A113" s="197"/>
      <c r="B113" s="87">
        <v>2023</v>
      </c>
      <c r="C113" s="177">
        <f>C56*1000000/Population!$C56</f>
        <v>255.39818899465985</v>
      </c>
      <c r="D113" s="177">
        <f>D56*1000000/Population!$C56</f>
        <v>494.930732915409</v>
      </c>
      <c r="E113" s="177">
        <f>E56*1000000/Population!$C56</f>
        <v>24.572401516910457</v>
      </c>
      <c r="F113" s="177">
        <f>F56*1000000/Population!$C56</f>
        <v>203.93158424270567</v>
      </c>
      <c r="G113" s="177">
        <f>G56*1000000/Population!$C56</f>
        <v>1115.625725563037</v>
      </c>
      <c r="H113" s="178">
        <f>H56*1000000/Population!$C56</f>
        <v>12513.156876402756</v>
      </c>
    </row>
  </sheetData>
  <mergeCells count="10">
    <mergeCell ref="A95:A113"/>
    <mergeCell ref="A38:A56"/>
    <mergeCell ref="A84:A94"/>
    <mergeCell ref="C3:H3"/>
    <mergeCell ref="C60:H60"/>
    <mergeCell ref="A5:A22"/>
    <mergeCell ref="A23:A26"/>
    <mergeCell ref="A62:A79"/>
    <mergeCell ref="A80:A83"/>
    <mergeCell ref="A27:A37"/>
  </mergeCells>
  <hyperlinks>
    <hyperlink ref="C3:H3" location="'Series Descriptions'!A137" display="NZS Fund series"/>
    <hyperlink ref="C60:H60" location="'Series Descriptions'!A137" display="NZS Fund series"/>
  </hyperlinks>
  <printOptions/>
  <pageMargins left="0.7" right="0.7" top="0.75" bottom="0.75" header="0.3" footer="0.3"/>
  <pageSetup horizontalDpi="300" verticalDpi="300" orientation="portrait" paperSize="9" scale="99" r:id="rId1"/>
  <rowBreaks count="1" manualBreakCount="1">
    <brk id="59"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89"/>
  <sheetViews>
    <sheetView zoomScale="115" zoomScaleNormal="115" workbookViewId="0" topLeftCell="A1">
      <pane ySplit="4" topLeftCell="A5" activePane="bottomLeft" state="frozen"/>
      <selection pane="bottomLeft" activeCell="C27" sqref="C27"/>
    </sheetView>
  </sheetViews>
  <sheetFormatPr defaultColWidth="8.8515625" defaultRowHeight="12.75"/>
  <cols>
    <col min="1" max="1" width="7.28125" style="0" customWidth="1"/>
    <col min="3" max="3" width="27.00390625" style="0" customWidth="1"/>
    <col min="4" max="4" width="12.7109375" style="0" customWidth="1"/>
  </cols>
  <sheetData>
    <row r="1" ht="16">
      <c r="A1" s="1" t="s">
        <v>124</v>
      </c>
    </row>
    <row r="2" ht="16">
      <c r="A2" s="1"/>
    </row>
    <row r="3" spans="1:5" ht="13.5" customHeight="1">
      <c r="A3" s="61" t="s">
        <v>19</v>
      </c>
      <c r="B3" s="8"/>
      <c r="C3" s="73" t="s">
        <v>124</v>
      </c>
      <c r="E3" s="75"/>
    </row>
    <row r="4" spans="1:5" ht="15" customHeight="1">
      <c r="A4" s="69"/>
      <c r="B4" s="9"/>
      <c r="C4" s="63"/>
      <c r="E4" s="76"/>
    </row>
    <row r="5" spans="1:3" ht="12.75">
      <c r="A5" s="200" t="s">
        <v>35</v>
      </c>
      <c r="B5" s="89">
        <v>1972</v>
      </c>
      <c r="C5" s="129"/>
    </row>
    <row r="6" spans="1:3" ht="12.75">
      <c r="A6" s="205"/>
      <c r="B6" s="90">
        <v>1973</v>
      </c>
      <c r="C6" s="95"/>
    </row>
    <row r="7" spans="1:3" ht="12.75">
      <c r="A7" s="205"/>
      <c r="B7" s="90">
        <v>1974</v>
      </c>
      <c r="C7" s="95"/>
    </row>
    <row r="8" spans="1:3" ht="12.75">
      <c r="A8" s="205"/>
      <c r="B8" s="90">
        <v>1975</v>
      </c>
      <c r="C8" s="95"/>
    </row>
    <row r="9" spans="1:3" ht="12.75">
      <c r="A9" s="205"/>
      <c r="B9" s="90">
        <v>1976</v>
      </c>
      <c r="C9" s="95"/>
    </row>
    <row r="10" spans="1:3" ht="12.75">
      <c r="A10" s="205"/>
      <c r="B10" s="90">
        <v>1977</v>
      </c>
      <c r="C10" s="95"/>
    </row>
    <row r="11" spans="1:3" ht="12.75">
      <c r="A11" s="205"/>
      <c r="B11" s="90">
        <v>1978</v>
      </c>
      <c r="C11" s="95"/>
    </row>
    <row r="12" spans="1:3" ht="12.75">
      <c r="A12" s="205"/>
      <c r="B12" s="90">
        <v>1979</v>
      </c>
      <c r="C12" s="95"/>
    </row>
    <row r="13" spans="1:3" ht="12.75">
      <c r="A13" s="205"/>
      <c r="B13" s="90">
        <v>1980</v>
      </c>
      <c r="C13" s="95"/>
    </row>
    <row r="14" spans="1:3" ht="12.75">
      <c r="A14" s="205"/>
      <c r="B14" s="90">
        <v>1981</v>
      </c>
      <c r="C14" s="95"/>
    </row>
    <row r="15" spans="1:6" ht="12.75">
      <c r="A15" s="205"/>
      <c r="B15" s="90">
        <v>1982</v>
      </c>
      <c r="C15" s="95"/>
      <c r="D15" s="27"/>
      <c r="F15" s="84"/>
    </row>
    <row r="16" spans="1:4" ht="12.75">
      <c r="A16" s="205"/>
      <c r="B16" s="90">
        <v>1983</v>
      </c>
      <c r="C16" s="95"/>
      <c r="D16" s="27"/>
    </row>
    <row r="17" spans="1:4" ht="12.75">
      <c r="A17" s="205"/>
      <c r="B17" s="90">
        <v>1984</v>
      </c>
      <c r="C17" s="95"/>
      <c r="D17" s="27"/>
    </row>
    <row r="18" spans="1:4" ht="12.75">
      <c r="A18" s="205"/>
      <c r="B18" s="90">
        <v>1985</v>
      </c>
      <c r="C18" s="95"/>
      <c r="D18" s="27"/>
    </row>
    <row r="19" spans="1:4" ht="12.75">
      <c r="A19" s="205"/>
      <c r="B19" s="90">
        <v>1986</v>
      </c>
      <c r="C19" s="95"/>
      <c r="D19" s="27"/>
    </row>
    <row r="20" spans="1:4" ht="12.75">
      <c r="A20" s="205"/>
      <c r="B20" s="90">
        <v>1987</v>
      </c>
      <c r="C20" s="95"/>
      <c r="D20" s="27"/>
    </row>
    <row r="21" spans="1:4" ht="12.75">
      <c r="A21" s="205"/>
      <c r="B21" s="90">
        <v>1988</v>
      </c>
      <c r="C21" s="95"/>
      <c r="D21" s="27"/>
    </row>
    <row r="22" spans="1:4" ht="12.75">
      <c r="A22" s="205"/>
      <c r="B22" s="90">
        <v>1989</v>
      </c>
      <c r="C22" s="95"/>
      <c r="D22" s="60"/>
    </row>
    <row r="23" spans="1:4" ht="12.75" customHeight="1">
      <c r="A23" s="200" t="s">
        <v>36</v>
      </c>
      <c r="B23" s="89">
        <v>1990</v>
      </c>
      <c r="C23" s="186"/>
      <c r="D23" s="60"/>
    </row>
    <row r="24" spans="1:4" ht="12.75">
      <c r="A24" s="205"/>
      <c r="B24" s="90">
        <v>1991</v>
      </c>
      <c r="C24" s="187"/>
      <c r="D24" s="60"/>
    </row>
    <row r="25" spans="1:4" ht="12.75">
      <c r="A25" s="205"/>
      <c r="B25" s="90">
        <v>1992</v>
      </c>
      <c r="C25" s="188">
        <v>3515100</v>
      </c>
      <c r="D25" s="60"/>
    </row>
    <row r="26" spans="1:4" ht="12.75">
      <c r="A26" s="205"/>
      <c r="B26" s="90">
        <v>1993</v>
      </c>
      <c r="C26" s="188">
        <v>3552100</v>
      </c>
      <c r="D26" s="60"/>
    </row>
    <row r="27" spans="1:4" ht="12.75">
      <c r="A27" s="205"/>
      <c r="B27" s="90">
        <v>1994</v>
      </c>
      <c r="C27" s="188">
        <v>3597100</v>
      </c>
      <c r="D27" s="60"/>
    </row>
    <row r="28" spans="1:4" ht="12.75">
      <c r="A28" s="205"/>
      <c r="B28" s="90">
        <v>1995</v>
      </c>
      <c r="C28" s="188">
        <v>3647600</v>
      </c>
      <c r="D28" s="60"/>
    </row>
    <row r="29" spans="1:4" ht="12.75">
      <c r="A29" s="205"/>
      <c r="B29" s="90">
        <v>1996</v>
      </c>
      <c r="C29" s="188">
        <v>3705400</v>
      </c>
      <c r="D29" s="60"/>
    </row>
    <row r="30" spans="1:4" ht="12.75">
      <c r="A30" s="205"/>
      <c r="B30" s="90">
        <v>1997</v>
      </c>
      <c r="C30" s="188">
        <v>3759900</v>
      </c>
      <c r="D30" s="60"/>
    </row>
    <row r="31" spans="1:4" ht="12.75">
      <c r="A31" s="205"/>
      <c r="B31" s="90">
        <v>1998</v>
      </c>
      <c r="C31" s="188">
        <v>3800800</v>
      </c>
      <c r="D31" s="60"/>
    </row>
    <row r="32" spans="1:4" ht="12.75">
      <c r="A32" s="205"/>
      <c r="B32" s="90">
        <v>1999</v>
      </c>
      <c r="C32" s="188">
        <v>3827000</v>
      </c>
      <c r="D32" s="60"/>
    </row>
    <row r="33" spans="1:4" ht="12.75">
      <c r="A33" s="205"/>
      <c r="B33" s="90">
        <v>2000</v>
      </c>
      <c r="C33" s="188">
        <v>3848600</v>
      </c>
      <c r="D33" s="60"/>
    </row>
    <row r="34" spans="1:4" ht="12.75">
      <c r="A34" s="205"/>
      <c r="B34" s="90">
        <v>2001</v>
      </c>
      <c r="C34" s="188">
        <v>3870800</v>
      </c>
      <c r="D34" s="60"/>
    </row>
    <row r="35" spans="1:4" ht="12.75">
      <c r="A35" s="205"/>
      <c r="B35" s="90">
        <v>2002</v>
      </c>
      <c r="C35" s="188">
        <v>3915400</v>
      </c>
      <c r="D35" s="60"/>
    </row>
    <row r="36" spans="1:4" ht="12.75">
      <c r="A36" s="205"/>
      <c r="B36" s="90">
        <v>2003</v>
      </c>
      <c r="C36" s="188">
        <v>3989600</v>
      </c>
      <c r="D36" s="60"/>
    </row>
    <row r="37" spans="1:4" ht="12.75">
      <c r="A37" s="205"/>
      <c r="B37" s="90">
        <v>2004</v>
      </c>
      <c r="C37" s="188">
        <v>4060600</v>
      </c>
      <c r="D37" s="60"/>
    </row>
    <row r="38" spans="1:4" ht="12.75">
      <c r="A38" s="205"/>
      <c r="B38" s="13">
        <v>2005</v>
      </c>
      <c r="C38" s="188">
        <v>4113100</v>
      </c>
      <c r="D38" s="60"/>
    </row>
    <row r="39" spans="1:4" ht="12.75">
      <c r="A39" s="205"/>
      <c r="B39" s="13">
        <v>2006</v>
      </c>
      <c r="C39" s="188">
        <v>4160600</v>
      </c>
      <c r="D39" s="60"/>
    </row>
    <row r="40" spans="1:4" ht="12.75">
      <c r="A40" s="205"/>
      <c r="B40" s="13">
        <v>2007</v>
      </c>
      <c r="C40" s="188">
        <v>4207000</v>
      </c>
      <c r="D40" s="60"/>
    </row>
    <row r="41" spans="1:4" ht="12.75">
      <c r="A41" s="205"/>
      <c r="B41" s="13">
        <v>2008</v>
      </c>
      <c r="C41" s="188">
        <v>4244300</v>
      </c>
      <c r="D41" s="60"/>
    </row>
    <row r="42" spans="1:4" ht="12.75">
      <c r="A42" s="205"/>
      <c r="B42" s="13">
        <v>2009</v>
      </c>
      <c r="C42" s="188">
        <v>4281100</v>
      </c>
      <c r="D42" s="60"/>
    </row>
    <row r="43" spans="1:4" ht="12.75">
      <c r="A43" s="205"/>
      <c r="B43" s="16">
        <v>2010</v>
      </c>
      <c r="C43" s="188">
        <v>4330400</v>
      </c>
      <c r="D43" s="60"/>
    </row>
    <row r="44" spans="1:4" ht="12.75">
      <c r="A44" s="205"/>
      <c r="B44" s="16">
        <v>2011</v>
      </c>
      <c r="C44" s="188">
        <v>4371600</v>
      </c>
      <c r="D44" s="60"/>
    </row>
    <row r="45" spans="1:4" ht="12.75">
      <c r="A45" s="205"/>
      <c r="B45" s="13">
        <v>2012</v>
      </c>
      <c r="C45" s="188">
        <v>4398500</v>
      </c>
      <c r="D45" s="60"/>
    </row>
    <row r="46" spans="1:4" ht="12.75">
      <c r="A46" s="205"/>
      <c r="B46" s="16">
        <v>2013</v>
      </c>
      <c r="C46" s="188">
        <v>4425600</v>
      </c>
      <c r="D46" s="60"/>
    </row>
    <row r="47" spans="1:4" ht="12.75">
      <c r="A47" s="205"/>
      <c r="B47" s="16">
        <v>2014</v>
      </c>
      <c r="C47" s="188">
        <v>4478900</v>
      </c>
      <c r="D47" s="60"/>
    </row>
    <row r="48" spans="1:4" ht="12.75">
      <c r="A48" s="205"/>
      <c r="B48" s="16">
        <v>2015</v>
      </c>
      <c r="C48" s="188">
        <v>4564900</v>
      </c>
      <c r="D48" s="60"/>
    </row>
    <row r="49" spans="1:4" ht="12.75">
      <c r="A49" s="205"/>
      <c r="B49" s="16">
        <v>2016</v>
      </c>
      <c r="C49" s="188">
        <v>4664200</v>
      </c>
      <c r="D49" s="60"/>
    </row>
    <row r="50" spans="1:4" ht="12.75">
      <c r="A50" s="205"/>
      <c r="B50" s="16">
        <v>2017</v>
      </c>
      <c r="C50" s="188">
        <v>4767300</v>
      </c>
      <c r="D50" s="60"/>
    </row>
    <row r="51" spans="1:4" ht="12.75">
      <c r="A51" s="205"/>
      <c r="B51" s="16">
        <v>2018</v>
      </c>
      <c r="C51" s="188">
        <v>4859800</v>
      </c>
      <c r="D51" s="60"/>
    </row>
    <row r="52" spans="1:5" ht="12.75">
      <c r="A52" s="205"/>
      <c r="B52" s="16">
        <v>2019</v>
      </c>
      <c r="C52" s="188">
        <v>4941900</v>
      </c>
      <c r="E52" s="76"/>
    </row>
    <row r="53" spans="1:5" ht="12.75">
      <c r="A53" s="205"/>
      <c r="B53" s="16">
        <v>2020</v>
      </c>
      <c r="C53" s="188">
        <v>5041200</v>
      </c>
      <c r="E53" s="76"/>
    </row>
    <row r="54" spans="1:5" ht="12.75">
      <c r="A54" s="205"/>
      <c r="B54" s="16">
        <v>2021</v>
      </c>
      <c r="C54" s="188">
        <v>5102800</v>
      </c>
      <c r="E54" s="76"/>
    </row>
    <row r="55" spans="1:5" ht="12.75">
      <c r="A55" s="205"/>
      <c r="B55" s="16">
        <v>2022</v>
      </c>
      <c r="C55" s="188">
        <v>5115200</v>
      </c>
      <c r="E55" s="76"/>
    </row>
    <row r="56" spans="1:5" ht="12.75">
      <c r="A56" s="206"/>
      <c r="B56" s="87">
        <v>2023</v>
      </c>
      <c r="C56" s="189">
        <v>5168400</v>
      </c>
      <c r="E56" s="76"/>
    </row>
    <row r="57" spans="3:5" ht="12.75">
      <c r="C57" s="153"/>
      <c r="E57" s="76"/>
    </row>
    <row r="58" ht="12.75">
      <c r="E58" s="76"/>
    </row>
    <row r="59" ht="12.75">
      <c r="E59" s="76"/>
    </row>
    <row r="60" ht="12.75">
      <c r="E60" s="76"/>
    </row>
    <row r="61" ht="12.75">
      <c r="E61" s="76"/>
    </row>
    <row r="62" ht="12.75">
      <c r="E62" s="76"/>
    </row>
    <row r="63" ht="12.75">
      <c r="E63" s="76"/>
    </row>
    <row r="64" ht="12.75">
      <c r="E64" s="76"/>
    </row>
    <row r="65" ht="12.75">
      <c r="E65" s="76"/>
    </row>
    <row r="66" ht="12.75">
      <c r="E66" s="76"/>
    </row>
    <row r="67" ht="12.75">
      <c r="E67" s="76"/>
    </row>
    <row r="68" ht="12.75">
      <c r="E68" s="76"/>
    </row>
    <row r="69" ht="12.75">
      <c r="E69" s="76"/>
    </row>
    <row r="70" ht="12.75">
      <c r="E70" s="76"/>
    </row>
    <row r="71" ht="12.75">
      <c r="E71" s="76"/>
    </row>
    <row r="72" ht="12.75">
      <c r="E72" s="76"/>
    </row>
    <row r="73" ht="12.75">
      <c r="E73" s="76"/>
    </row>
    <row r="74" ht="12.75">
      <c r="E74" s="76"/>
    </row>
    <row r="75" ht="12.75">
      <c r="E75" s="76"/>
    </row>
    <row r="76" ht="12.75">
      <c r="E76" s="76"/>
    </row>
    <row r="77" ht="12.75">
      <c r="E77" s="76"/>
    </row>
    <row r="78" ht="12.75">
      <c r="E78" s="76"/>
    </row>
    <row r="79" ht="12.75">
      <c r="E79" s="76"/>
    </row>
    <row r="80" ht="12.75">
      <c r="E80" s="76"/>
    </row>
    <row r="81" ht="12.75">
      <c r="E81" s="76"/>
    </row>
    <row r="82" ht="12.75">
      <c r="E82" s="76"/>
    </row>
    <row r="83" ht="12.75">
      <c r="E83" s="76"/>
    </row>
    <row r="84" ht="12.75">
      <c r="E84" s="76"/>
    </row>
    <row r="85" ht="12.75">
      <c r="E85" s="76"/>
    </row>
    <row r="86" ht="12.75">
      <c r="E86" s="76"/>
    </row>
    <row r="87" ht="12.75">
      <c r="E87" s="76"/>
    </row>
    <row r="88" ht="12.75">
      <c r="E88" s="76"/>
    </row>
    <row r="89" ht="12.75">
      <c r="E89" s="76"/>
    </row>
  </sheetData>
  <mergeCells count="2">
    <mergeCell ref="A5:A22"/>
    <mergeCell ref="A23:A56"/>
  </mergeCells>
  <printOptions/>
  <pageMargins left="0.7" right="0.7" top="0.75" bottom="0.75" header="0.3" footer="0.3"/>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Fiscal Time Series - Historical Fiscal Indicators 1972-2023 - Year End 2023 Update - 26 January 2023</dc:title>
  <dc:subject/>
  <dc:creator>New Zealand Treasury</dc:creator>
  <cp:keywords/>
  <dc:description/>
  <cp:lastModifiedBy>Anton</cp:lastModifiedBy>
  <dcterms:created xsi:type="dcterms:W3CDTF">2011-01-17T02:04:46Z</dcterms:created>
  <dcterms:modified xsi:type="dcterms:W3CDTF">2024-02-29T00:18:52Z</dcterms:modified>
  <cp:category/>
  <cp:version/>
  <cp:contentType/>
  <cp:contentStatus/>
</cp:coreProperties>
</file>