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7500" activeTab="0"/>
  </bookViews>
  <sheets>
    <sheet name="Index" sheetId="1" r:id="rId1"/>
    <sheet name="SAL.1" sheetId="2" r:id="rId2"/>
    <sheet name="SAL.2" sheetId="3" r:id="rId3"/>
    <sheet name="SAL.3" sheetId="4" r:id="rId4"/>
    <sheet name="SAL.4" sheetId="5" r:id="rId5"/>
    <sheet name="SAL.5" sheetId="6" r:id="rId6"/>
    <sheet name="SAL.6" sheetId="7" r:id="rId7"/>
    <sheet name="SAL.7" sheetId="8" r:id="rId8"/>
    <sheet name="SAL.8" sheetId="9" r:id="rId9"/>
    <sheet name="SAL.9" sheetId="10" r:id="rId10"/>
    <sheet name="SAL.10" sheetId="11" r:id="rId11"/>
    <sheet name="SAL.11" sheetId="12" r:id="rId12"/>
  </sheets>
  <definedNames>
    <definedName name="_xlnm.Print_Area" localSheetId="1">'SAL.1'!$A$1:$Z$19</definedName>
    <definedName name="_xlnm.Print_Area" localSheetId="2">'SAL.2'!$A$1:$BC$34</definedName>
    <definedName name="_xlnm.Print_Area" localSheetId="3">'SAL.3'!$A$1:$Y$27</definedName>
    <definedName name="_xlnm.Print_Area" localSheetId="4">'SAL.4'!$A$1:$X$30</definedName>
    <definedName name="_xlnm.Print_Area" localSheetId="5">'SAL.5'!$A$4:$H$81</definedName>
    <definedName name="_xlnm.Print_Area" localSheetId="6">'SAL.6'!$A$1:$AA$34</definedName>
    <definedName name="_xlnm.Print_Area" localSheetId="7">'SAL.7'!$A$1:$X$26</definedName>
    <definedName name="_xlnm.Print_Area" localSheetId="8">'SAL.8'!$A$4:$L$77</definedName>
  </definedNames>
  <calcPr fullCalcOnLoad="1"/>
</workbook>
</file>

<file path=xl/sharedStrings.xml><?xml version="1.0" encoding="utf-8"?>
<sst xmlns="http://schemas.openxmlformats.org/spreadsheetml/2006/main" count="441" uniqueCount="142">
  <si>
    <t>Table Index</t>
  </si>
  <si>
    <t>SAL.1</t>
  </si>
  <si>
    <t>SAL.2</t>
  </si>
  <si>
    <t>SAL.3</t>
  </si>
  <si>
    <t>SAL.4</t>
  </si>
  <si>
    <t>SAL.5</t>
  </si>
  <si>
    <t>SAL.6</t>
  </si>
  <si>
    <t>SAL.7</t>
  </si>
  <si>
    <t>SAL.8</t>
  </si>
  <si>
    <t>SAL.9</t>
  </si>
  <si>
    <t>SAL.10</t>
  </si>
  <si>
    <t>SAL.11</t>
  </si>
  <si>
    <t>Student allowances recipients by gender</t>
  </si>
  <si>
    <t>Female</t>
  </si>
  <si>
    <t>Male</t>
  </si>
  <si>
    <t>Total</t>
  </si>
  <si>
    <t>Source: Ministry of Social Development.</t>
  </si>
  <si>
    <t>Distribution of student allowances recipients by gender</t>
  </si>
  <si>
    <t>Notes:</t>
  </si>
  <si>
    <t>Student allowances recipients by age group and gender</t>
  </si>
  <si>
    <t>Number of student allowances recipients</t>
  </si>
  <si>
    <t>Females</t>
  </si>
  <si>
    <t>Males</t>
  </si>
  <si>
    <t>Under 20 years</t>
  </si>
  <si>
    <t>20 - 24 years</t>
  </si>
  <si>
    <t>25 - 29 years</t>
  </si>
  <si>
    <t>30 - 34 years</t>
  </si>
  <si>
    <t>35 - 39 years</t>
  </si>
  <si>
    <t>40 - 44 years</t>
  </si>
  <si>
    <t>45 - 49 years</t>
  </si>
  <si>
    <t>50 - 54 years</t>
  </si>
  <si>
    <t>55 - 59 years</t>
  </si>
  <si>
    <t>60 - 64 years</t>
  </si>
  <si>
    <t>65 years and over</t>
  </si>
  <si>
    <t>Student allowances recipients by age group and gender - percentage change from previous year</t>
  </si>
  <si>
    <t>Percentage change compared to the previous year</t>
  </si>
  <si>
    <t>Student allowances recipients by ethnic group</t>
  </si>
  <si>
    <t>European only</t>
  </si>
  <si>
    <t>Māori only</t>
  </si>
  <si>
    <t>Pacific Peoples only</t>
  </si>
  <si>
    <t>Asian only</t>
  </si>
  <si>
    <t>Other only</t>
  </si>
  <si>
    <t>Multiple ethnicities</t>
  </si>
  <si>
    <t>Unknown</t>
  </si>
  <si>
    <t>Distribution of student allowances recipients by ethnic group</t>
  </si>
  <si>
    <t>European</t>
  </si>
  <si>
    <t>Māori</t>
  </si>
  <si>
    <t>Pacific Peoples</t>
  </si>
  <si>
    <t>Asian</t>
  </si>
  <si>
    <t>Other</t>
  </si>
  <si>
    <t xml:space="preserve">Distribution of student allowances recipients by ethnic group </t>
  </si>
  <si>
    <t>This table is from the total response version of the StudyLink ethnic data. If students declare two ethnic groups they are counted in each.</t>
  </si>
  <si>
    <t xml:space="preserve"> If they declare three or more they are counted in other.</t>
  </si>
  <si>
    <t>The sum of the percentages exceeds 100 percent as some students declare more than one ethnic group.</t>
  </si>
  <si>
    <t xml:space="preserve">Student allowances and loan combinations </t>
  </si>
  <si>
    <t>Number of student allowances recipients and loan borrowers</t>
  </si>
  <si>
    <t>Allowances only</t>
  </si>
  <si>
    <t>Loan and allowances</t>
  </si>
  <si>
    <t>Loan only</t>
  </si>
  <si>
    <t>Total allowances</t>
  </si>
  <si>
    <t>Total loans</t>
  </si>
  <si>
    <t xml:space="preserve">Distribution of student allowances and loan combinations </t>
  </si>
  <si>
    <t>Percentage of student allowances recipients and loan borrowers</t>
  </si>
  <si>
    <t xml:space="preserve">The number of student allowance recipients does not include those who received accomodation benefit but did not receive a student allowance. </t>
  </si>
  <si>
    <t>Total loans include administration fee only adjustments.</t>
  </si>
  <si>
    <t>Student allowances and accommodation benefit payments</t>
  </si>
  <si>
    <t>$ (millions)</t>
  </si>
  <si>
    <t>Student allowances</t>
  </si>
  <si>
    <t>Accommodation benefit</t>
  </si>
  <si>
    <t xml:space="preserve">Total </t>
  </si>
  <si>
    <t>Student allowances and accommodation benefit recipients</t>
  </si>
  <si>
    <t>Number of student allowances and accommodation benefit recipients</t>
  </si>
  <si>
    <t xml:space="preserve">Student allowances </t>
  </si>
  <si>
    <t xml:space="preserve">Accommodation benefit </t>
  </si>
  <si>
    <t>Uptake of accommodation benefit</t>
  </si>
  <si>
    <t>Student allowances recipients by allowance type</t>
  </si>
  <si>
    <t>16-24 year-olds parentally income tested</t>
  </si>
  <si>
    <t>Independent circumstances allowance for 16-24 year-olds</t>
  </si>
  <si>
    <t>25 years old and over</t>
  </si>
  <si>
    <t>16-23 year-olds parentally income tested</t>
  </si>
  <si>
    <t>Independent circumstances allowance for 16-23 year-olds</t>
  </si>
  <si>
    <t>24 years old and over</t>
  </si>
  <si>
    <t>Student with earning spouse</t>
  </si>
  <si>
    <t>Single student with child(ren)</t>
  </si>
  <si>
    <t>Couple, one eligible student with/without child(ren)</t>
  </si>
  <si>
    <t>Couple, both eligible students with/without child(ren)</t>
  </si>
  <si>
    <t>Student with dependent partner</t>
  </si>
  <si>
    <t>Disttribution of student allowances recipients by allowance type</t>
  </si>
  <si>
    <t>Percentage of student allowances recipients</t>
  </si>
  <si>
    <t>16-24 years old parentally income tested</t>
  </si>
  <si>
    <t>Independent circumstances allowance for 16-24 years-olds</t>
  </si>
  <si>
    <t>Student allowances recipients by sub-sector</t>
  </si>
  <si>
    <t>Universities</t>
  </si>
  <si>
    <t>Polytechnics</t>
  </si>
  <si>
    <t>Wānanga</t>
  </si>
  <si>
    <t>Private training establishments</t>
  </si>
  <si>
    <t>Distribution of student allowances recipients by sub-sector</t>
  </si>
  <si>
    <t>This table is from the total response version of the StudyLink data. If students are enrolled in more than one sub-sector they are counted in each.</t>
  </si>
  <si>
    <t>Students enrolled in schools are counted in 'Other'.</t>
  </si>
  <si>
    <t>Colleges of education are included with universities.</t>
  </si>
  <si>
    <t>The sum of the percentages exceeds 100 percent as some students are enrolled in more than one sub-sector.</t>
  </si>
  <si>
    <t>Distribution of student allowances recipients by ethnic group and gender</t>
  </si>
  <si>
    <t xml:space="preserve">Female student allowances recipients by ethnic group </t>
  </si>
  <si>
    <t xml:space="preserve">Asian </t>
  </si>
  <si>
    <t>Distribution of female student allowances recipients by ethnic group</t>
  </si>
  <si>
    <t xml:space="preserve">Male student allowances recipients by ethnic group </t>
  </si>
  <si>
    <t>Distribution of male student allowances recipients by ethnic group</t>
  </si>
  <si>
    <t>This table is from the total response version of the StudyLink ethnic data. If students declare two ethnic groups they are counted in each. If they declare three or more they are counted in 'other.'</t>
  </si>
  <si>
    <t>The sum of the percentages exceeds 100 percent as some students are counted in more than one ethnic group.</t>
  </si>
  <si>
    <t xml:space="preserve">Comparison of student allowances and living costs loan recipients </t>
  </si>
  <si>
    <t>Number of student allowances and living costs loan recipients</t>
  </si>
  <si>
    <t>Student allowances only</t>
  </si>
  <si>
    <t>Student allowances and living costs</t>
  </si>
  <si>
    <t>Living costs only</t>
  </si>
  <si>
    <t>Total living costs</t>
  </si>
  <si>
    <t>Distribution of student allowances recipients by sub-sector and gender</t>
  </si>
  <si>
    <t xml:space="preserve">Female student allowances recipients by sub-sector </t>
  </si>
  <si>
    <t>Distribution of female student allowances recipients by sub-sector</t>
  </si>
  <si>
    <t>Male student allowances recipients by sub-sector</t>
  </si>
  <si>
    <t>Distribution of male student allowances recipients by sub-sector</t>
  </si>
  <si>
    <t xml:space="preserve">This table is from the total response version of the StudyLink data. If students are enrolled in more than one sub-sector they are counted in each.  </t>
  </si>
  <si>
    <t xml:space="preserve">This table is about people receiving Student Loans Living costs and/or Student Allowances. </t>
  </si>
  <si>
    <t>From 2020 onwards, the data used for these tables has been randomly rounded to base 3.</t>
  </si>
  <si>
    <t>From 2020 onwards, the data used for this table has been randomly rounded to base 3.</t>
  </si>
  <si>
    <t>2020 - 2021
% points change</t>
  </si>
  <si>
    <t>2020 - 2021 change</t>
  </si>
  <si>
    <t>2020 - 2021
% change</t>
  </si>
  <si>
    <t>2020 - 2021
change</t>
  </si>
  <si>
    <t>2020 - 2021 change
$ (millions)</t>
  </si>
  <si>
    <t>2020 - 2021 % change</t>
  </si>
  <si>
    <t>2020 - 2021 % points change</t>
  </si>
  <si>
    <t>2020 - 2021
% points 
change</t>
  </si>
  <si>
    <t>Gender Diverse</t>
  </si>
  <si>
    <t>Proportion of male, female and gender diverse recipients in 2021</t>
  </si>
  <si>
    <t xml:space="preserve">Gender Diverse student allowances recipients by ethnic group </t>
  </si>
  <si>
    <t>Distribution of gender diverse student allowances recipients by ethnic group</t>
  </si>
  <si>
    <t>Gender Diverse student allowances recipients by sub-sector</t>
  </si>
  <si>
    <t>Distribution of Gender Diverse student allowances recipients by sub-sector</t>
  </si>
  <si>
    <t>The total for 2019 and 2020 is larger than the sum of male and female as the total includes some gender diverse recipients.</t>
  </si>
  <si>
    <t>For 2021, the counts have been randomly rounded to base 3.</t>
  </si>
  <si>
    <t>For 2021, the counts have been randomly rounded to base 3. For this reason counts may appear not to add.</t>
  </si>
  <si>
    <t>StudyLink has collected gender diverse data since December 2019, however we only publish gender diverse counts from 2021.</t>
  </si>
</sst>
</file>

<file path=xl/styles.xml><?xml version="1.0" encoding="utf-8"?>
<styleSheet xmlns="http://schemas.openxmlformats.org/spreadsheetml/2006/main">
  <numFmts count="27">
    <numFmt numFmtId="5" formatCode="#,##0\ &quot;PLN&quot;_);\(#,##0\ &quot;PLN&quot;\)"/>
    <numFmt numFmtId="6" formatCode="#,##0\ &quot;PLN&quot;_);[Red]\(#,##0\ &quot;PLN&quot;\)"/>
    <numFmt numFmtId="7" formatCode="#,##0.00\ &quot;PLN&quot;_);\(#,##0.00\ &quot;PLN&quot;\)"/>
    <numFmt numFmtId="8" formatCode="#,##0.00\ &quot;PLN&quot;_);[Red]\(#,##0.00\ &quot;PLN&quot;\)"/>
    <numFmt numFmtId="42" formatCode="_ * #,##0_)\ &quot;PLN&quot;_ ;_ * \(#,##0\)\ &quot;PLN&quot;_ ;_ * &quot;-&quot;_)\ &quot;PLN&quot;_ ;_ @_ "/>
    <numFmt numFmtId="41" formatCode="_ * #,##0_)_ ;_ * \(#,##0\)_ ;_ * &quot;-&quot;_)_ ;_ @_ "/>
    <numFmt numFmtId="44" formatCode="_ * #,##0.00_)\ &quot;PLN&quot;_ ;_ * \(#,##0.00\)\ &quot;PLN&quot;_ ;_ * &quot;-&quot;??_)\ &quot;PLN&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
    <numFmt numFmtId="175" formatCode="_-* #,##0_-;\-* #,##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quot;$&quot;###,###,###,###,##0"/>
    <numFmt numFmtId="182" formatCode="###########0"/>
  </numFmts>
  <fonts count="92">
    <font>
      <sz val="11"/>
      <color theme="1"/>
      <name val="Calibri"/>
      <family val="2"/>
    </font>
    <font>
      <sz val="11"/>
      <color indexed="8"/>
      <name val="Calibri"/>
      <family val="2"/>
    </font>
    <font>
      <sz val="10"/>
      <name val="Arial"/>
      <family val="2"/>
    </font>
    <font>
      <b/>
      <sz val="11"/>
      <name val="Arial"/>
      <family val="2"/>
    </font>
    <font>
      <sz val="12"/>
      <name val="Arial"/>
      <family val="2"/>
    </font>
    <font>
      <sz val="11"/>
      <name val="Arial"/>
      <family val="2"/>
    </font>
    <font>
      <u val="single"/>
      <sz val="9"/>
      <color indexed="12"/>
      <name val="Geneva"/>
      <family val="0"/>
    </font>
    <font>
      <u val="single"/>
      <sz val="10"/>
      <color indexed="12"/>
      <name val="Geneva"/>
      <family val="0"/>
    </font>
    <font>
      <u val="single"/>
      <sz val="10"/>
      <color indexed="12"/>
      <name val="Arial"/>
      <family val="2"/>
    </font>
    <font>
      <sz val="9"/>
      <name val="Geneva"/>
      <family val="0"/>
    </font>
    <font>
      <sz val="8"/>
      <name val="Arial"/>
      <family val="2"/>
    </font>
    <font>
      <b/>
      <sz val="8"/>
      <name val="Arial"/>
      <family val="2"/>
    </font>
    <font>
      <sz val="10"/>
      <color indexed="12"/>
      <name val="Arial"/>
      <family val="2"/>
    </font>
    <font>
      <b/>
      <sz val="10"/>
      <name val="Arial"/>
      <family val="2"/>
    </font>
    <font>
      <sz val="10"/>
      <color indexed="10"/>
      <name val="Arial"/>
      <family val="2"/>
    </font>
    <font>
      <sz val="10"/>
      <name val="Geneva"/>
      <family val="0"/>
    </font>
    <font>
      <sz val="8"/>
      <color indexed="12"/>
      <name val="Arial"/>
      <family val="2"/>
    </font>
    <font>
      <b/>
      <sz val="8"/>
      <color indexed="18"/>
      <name val="Arial"/>
      <family val="2"/>
    </font>
    <font>
      <sz val="8"/>
      <color indexed="18"/>
      <name val="Arial"/>
      <family val="2"/>
    </font>
    <font>
      <sz val="8"/>
      <color indexed="56"/>
      <name val="Arial"/>
      <family val="2"/>
    </font>
    <font>
      <sz val="8"/>
      <name val="Calibri"/>
      <family val="2"/>
    </font>
    <font>
      <sz val="11"/>
      <color indexed="8"/>
      <name val="Arial Mäori"/>
      <family val="2"/>
    </font>
    <font>
      <sz val="11"/>
      <color indexed="9"/>
      <name val="Calibri"/>
      <family val="2"/>
    </font>
    <font>
      <sz val="11"/>
      <color indexed="9"/>
      <name val="Arial Mäori"/>
      <family val="2"/>
    </font>
    <font>
      <sz val="11"/>
      <color indexed="20"/>
      <name val="Calibri"/>
      <family val="2"/>
    </font>
    <font>
      <sz val="11"/>
      <color indexed="20"/>
      <name val="Arial Mäori"/>
      <family val="2"/>
    </font>
    <font>
      <b/>
      <sz val="11"/>
      <color indexed="52"/>
      <name val="Calibri"/>
      <family val="2"/>
    </font>
    <font>
      <b/>
      <sz val="11"/>
      <color indexed="52"/>
      <name val="Arial Mäori"/>
      <family val="2"/>
    </font>
    <font>
      <b/>
      <sz val="11"/>
      <color indexed="9"/>
      <name val="Calibri"/>
      <family val="2"/>
    </font>
    <font>
      <b/>
      <sz val="11"/>
      <color indexed="9"/>
      <name val="Arial Mäori"/>
      <family val="2"/>
    </font>
    <font>
      <i/>
      <sz val="11"/>
      <color indexed="23"/>
      <name val="Calibri"/>
      <family val="2"/>
    </font>
    <font>
      <i/>
      <sz val="11"/>
      <color indexed="23"/>
      <name val="Arial Mäori"/>
      <family val="2"/>
    </font>
    <font>
      <u val="single"/>
      <sz val="11"/>
      <color indexed="25"/>
      <name val="Calibri"/>
      <family val="2"/>
    </font>
    <font>
      <sz val="11"/>
      <color indexed="17"/>
      <name val="Calibri"/>
      <family val="2"/>
    </font>
    <font>
      <sz val="11"/>
      <color indexed="17"/>
      <name val="Arial Mäori"/>
      <family val="2"/>
    </font>
    <font>
      <b/>
      <sz val="15"/>
      <color indexed="54"/>
      <name val="Calibri"/>
      <family val="2"/>
    </font>
    <font>
      <b/>
      <sz val="15"/>
      <color indexed="54"/>
      <name val="Arial Mäori"/>
      <family val="2"/>
    </font>
    <font>
      <b/>
      <sz val="13"/>
      <color indexed="54"/>
      <name val="Calibri"/>
      <family val="2"/>
    </font>
    <font>
      <b/>
      <sz val="13"/>
      <color indexed="54"/>
      <name val="Arial Mäori"/>
      <family val="2"/>
    </font>
    <font>
      <b/>
      <sz val="11"/>
      <color indexed="54"/>
      <name val="Calibri"/>
      <family val="2"/>
    </font>
    <font>
      <b/>
      <sz val="11"/>
      <color indexed="54"/>
      <name val="Arial Mäori"/>
      <family val="2"/>
    </font>
    <font>
      <u val="single"/>
      <sz val="11"/>
      <color indexed="30"/>
      <name val="Calibri"/>
      <family val="2"/>
    </font>
    <font>
      <sz val="11"/>
      <color indexed="62"/>
      <name val="Calibri"/>
      <family val="2"/>
    </font>
    <font>
      <sz val="11"/>
      <color indexed="62"/>
      <name val="Arial Mäori"/>
      <family val="2"/>
    </font>
    <font>
      <sz val="11"/>
      <color indexed="52"/>
      <name val="Calibri"/>
      <family val="2"/>
    </font>
    <font>
      <sz val="11"/>
      <color indexed="52"/>
      <name val="Arial Mäori"/>
      <family val="2"/>
    </font>
    <font>
      <sz val="11"/>
      <color indexed="60"/>
      <name val="Calibri"/>
      <family val="2"/>
    </font>
    <font>
      <sz val="11"/>
      <color indexed="60"/>
      <name val="Arial Mäori"/>
      <family val="2"/>
    </font>
    <font>
      <b/>
      <sz val="11"/>
      <color indexed="63"/>
      <name val="Calibri"/>
      <family val="2"/>
    </font>
    <font>
      <b/>
      <sz val="11"/>
      <color indexed="63"/>
      <name val="Arial Mäori"/>
      <family val="2"/>
    </font>
    <font>
      <sz val="18"/>
      <color indexed="54"/>
      <name val="Calibri Light"/>
      <family val="2"/>
    </font>
    <font>
      <b/>
      <sz val="11"/>
      <color indexed="8"/>
      <name val="Calibri"/>
      <family val="2"/>
    </font>
    <font>
      <b/>
      <sz val="11"/>
      <color indexed="8"/>
      <name val="Arial Mäori"/>
      <family val="2"/>
    </font>
    <font>
      <sz val="11"/>
      <color indexed="10"/>
      <name val="Calibri"/>
      <family val="2"/>
    </font>
    <font>
      <sz val="11"/>
      <color indexed="10"/>
      <name val="Arial Mäori"/>
      <family val="2"/>
    </font>
    <font>
      <b/>
      <sz val="10"/>
      <color indexed="8"/>
      <name val="Arial"/>
      <family val="2"/>
    </font>
    <font>
      <sz val="11"/>
      <color theme="1"/>
      <name val="Arial Mäori"/>
      <family val="2"/>
    </font>
    <font>
      <sz val="11"/>
      <color theme="0"/>
      <name val="Calibri"/>
      <family val="2"/>
    </font>
    <font>
      <sz val="11"/>
      <color theme="0"/>
      <name val="Arial Mäori"/>
      <family val="2"/>
    </font>
    <font>
      <sz val="11"/>
      <color rgb="FF9C0006"/>
      <name val="Calibri"/>
      <family val="2"/>
    </font>
    <font>
      <sz val="11"/>
      <color rgb="FF9C0006"/>
      <name val="Arial Mäori"/>
      <family val="2"/>
    </font>
    <font>
      <b/>
      <sz val="11"/>
      <color rgb="FFFA7D00"/>
      <name val="Calibri"/>
      <family val="2"/>
    </font>
    <font>
      <b/>
      <sz val="11"/>
      <color rgb="FFFA7D00"/>
      <name val="Arial Mäori"/>
      <family val="2"/>
    </font>
    <font>
      <b/>
      <sz val="11"/>
      <color theme="0"/>
      <name val="Calibri"/>
      <family val="2"/>
    </font>
    <font>
      <b/>
      <sz val="11"/>
      <color theme="0"/>
      <name val="Arial Mäori"/>
      <family val="2"/>
    </font>
    <font>
      <i/>
      <sz val="11"/>
      <color rgb="FF7F7F7F"/>
      <name val="Calibri"/>
      <family val="2"/>
    </font>
    <font>
      <i/>
      <sz val="11"/>
      <color rgb="FF7F7F7F"/>
      <name val="Arial Mäori"/>
      <family val="2"/>
    </font>
    <font>
      <u val="single"/>
      <sz val="11"/>
      <color theme="11"/>
      <name val="Calibri"/>
      <family val="2"/>
    </font>
    <font>
      <sz val="11"/>
      <color rgb="FF006100"/>
      <name val="Calibri"/>
      <family val="2"/>
    </font>
    <font>
      <sz val="11"/>
      <color rgb="FF006100"/>
      <name val="Arial Mäori"/>
      <family val="2"/>
    </font>
    <font>
      <b/>
      <sz val="15"/>
      <color theme="3"/>
      <name val="Calibri"/>
      <family val="2"/>
    </font>
    <font>
      <b/>
      <sz val="15"/>
      <color theme="3"/>
      <name val="Arial Mäori"/>
      <family val="2"/>
    </font>
    <font>
      <b/>
      <sz val="13"/>
      <color theme="3"/>
      <name val="Calibri"/>
      <family val="2"/>
    </font>
    <font>
      <b/>
      <sz val="13"/>
      <color theme="3"/>
      <name val="Arial Mäori"/>
      <family val="2"/>
    </font>
    <font>
      <b/>
      <sz val="11"/>
      <color theme="3"/>
      <name val="Calibri"/>
      <family val="2"/>
    </font>
    <font>
      <b/>
      <sz val="11"/>
      <color theme="3"/>
      <name val="Arial Mäori"/>
      <family val="2"/>
    </font>
    <font>
      <u val="single"/>
      <sz val="11"/>
      <color theme="10"/>
      <name val="Calibri"/>
      <family val="2"/>
    </font>
    <font>
      <sz val="11"/>
      <color rgb="FF3F3F76"/>
      <name val="Calibri"/>
      <family val="2"/>
    </font>
    <font>
      <sz val="11"/>
      <color rgb="FF3F3F76"/>
      <name val="Arial Mäori"/>
      <family val="2"/>
    </font>
    <font>
      <sz val="11"/>
      <color rgb="FFFA7D00"/>
      <name val="Calibri"/>
      <family val="2"/>
    </font>
    <font>
      <sz val="11"/>
      <color rgb="FFFA7D00"/>
      <name val="Arial Mäori"/>
      <family val="2"/>
    </font>
    <font>
      <sz val="11"/>
      <color rgb="FF9C5700"/>
      <name val="Calibri"/>
      <family val="2"/>
    </font>
    <font>
      <sz val="11"/>
      <color rgb="FF9C5700"/>
      <name val="Arial Mäori"/>
      <family val="2"/>
    </font>
    <font>
      <b/>
      <sz val="11"/>
      <color rgb="FF3F3F3F"/>
      <name val="Calibri"/>
      <family val="2"/>
    </font>
    <font>
      <b/>
      <sz val="11"/>
      <color rgb="FF3F3F3F"/>
      <name val="Arial Mäori"/>
      <family val="2"/>
    </font>
    <font>
      <sz val="18"/>
      <color theme="3"/>
      <name val="Calibri Light"/>
      <family val="2"/>
    </font>
    <font>
      <b/>
      <sz val="11"/>
      <color theme="1"/>
      <name val="Calibri"/>
      <family val="2"/>
    </font>
    <font>
      <b/>
      <sz val="11"/>
      <color theme="1"/>
      <name val="Arial Mäori"/>
      <family val="2"/>
    </font>
    <font>
      <sz val="11"/>
      <color rgb="FFFF0000"/>
      <name val="Calibri"/>
      <family val="2"/>
    </font>
    <font>
      <sz val="11"/>
      <color rgb="FFFF0000"/>
      <name val="Arial Mäori"/>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style="thin"/>
      <bottom style="thin"/>
    </border>
    <border>
      <left style="thin"/>
      <right/>
      <top style="thin">
        <color indexed="8"/>
      </top>
      <bottom style="thin"/>
    </border>
    <border>
      <left/>
      <right/>
      <top style="thin">
        <color indexed="8"/>
      </top>
      <bottom style="thin"/>
    </border>
    <border>
      <left style="thin"/>
      <right style="thin"/>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6" fillId="2" borderId="0" applyNumberFormat="0" applyBorder="0" applyAlignment="0" applyProtection="0"/>
    <xf numFmtId="0" fontId="0" fillId="3" borderId="0" applyNumberFormat="0" applyBorder="0" applyAlignment="0" applyProtection="0"/>
    <xf numFmtId="0" fontId="56" fillId="3" borderId="0" applyNumberFormat="0" applyBorder="0" applyAlignment="0" applyProtection="0"/>
    <xf numFmtId="0" fontId="0" fillId="4" borderId="0" applyNumberFormat="0" applyBorder="0" applyAlignment="0" applyProtection="0"/>
    <xf numFmtId="0" fontId="56" fillId="4" borderId="0" applyNumberFormat="0" applyBorder="0" applyAlignment="0" applyProtection="0"/>
    <xf numFmtId="0" fontId="0" fillId="5" borderId="0" applyNumberFormat="0" applyBorder="0" applyAlignment="0" applyProtection="0"/>
    <xf numFmtId="0" fontId="56" fillId="5" borderId="0" applyNumberFormat="0" applyBorder="0" applyAlignment="0" applyProtection="0"/>
    <xf numFmtId="0" fontId="0" fillId="6" borderId="0" applyNumberFormat="0" applyBorder="0" applyAlignment="0" applyProtection="0"/>
    <xf numFmtId="0" fontId="56" fillId="6" borderId="0" applyNumberFormat="0" applyBorder="0" applyAlignment="0" applyProtection="0"/>
    <xf numFmtId="0" fontId="0" fillId="7" borderId="0" applyNumberFormat="0" applyBorder="0" applyAlignment="0" applyProtection="0"/>
    <xf numFmtId="0" fontId="56" fillId="7" borderId="0" applyNumberFormat="0" applyBorder="0" applyAlignment="0" applyProtection="0"/>
    <xf numFmtId="0" fontId="0" fillId="8" borderId="0" applyNumberFormat="0" applyBorder="0" applyAlignment="0" applyProtection="0"/>
    <xf numFmtId="0" fontId="56" fillId="8" borderId="0" applyNumberFormat="0" applyBorder="0" applyAlignment="0" applyProtection="0"/>
    <xf numFmtId="0" fontId="0" fillId="9"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56" fillId="10" borderId="0" applyNumberFormat="0" applyBorder="0" applyAlignment="0" applyProtection="0"/>
    <xf numFmtId="0" fontId="0" fillId="11" borderId="0" applyNumberFormat="0" applyBorder="0" applyAlignment="0" applyProtection="0"/>
    <xf numFmtId="0" fontId="56" fillId="11" borderId="0" applyNumberFormat="0" applyBorder="0" applyAlignment="0" applyProtection="0"/>
    <xf numFmtId="0" fontId="0" fillId="12" borderId="0" applyNumberFormat="0" applyBorder="0" applyAlignment="0" applyProtection="0"/>
    <xf numFmtId="0" fontId="56" fillId="12" borderId="0" applyNumberFormat="0" applyBorder="0" applyAlignment="0" applyProtection="0"/>
    <xf numFmtId="0" fontId="0" fillId="13"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56" fillId="14" borderId="0" applyNumberFormat="0" applyBorder="0" applyAlignment="0" applyProtection="0"/>
    <xf numFmtId="0" fontId="0" fillId="15" borderId="0" applyNumberFormat="0" applyBorder="0" applyAlignment="0" applyProtection="0"/>
    <xf numFmtId="0" fontId="56" fillId="15" borderId="0" applyNumberFormat="0" applyBorder="0" applyAlignment="0" applyProtection="0"/>
    <xf numFmtId="0" fontId="0" fillId="16"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7" borderId="1" applyNumberFormat="0" applyAlignment="0" applyProtection="0"/>
    <xf numFmtId="0" fontId="63" fillId="28" borderId="2"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5"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77" fillId="30" borderId="1" applyNumberFormat="0" applyAlignment="0" applyProtection="0"/>
    <xf numFmtId="0" fontId="78" fillId="30" borderId="1" applyNumberFormat="0" applyAlignment="0" applyProtection="0"/>
    <xf numFmtId="0" fontId="79" fillId="0" borderId="6" applyNumberFormat="0" applyFill="0" applyAlignment="0" applyProtection="0"/>
    <xf numFmtId="0" fontId="80" fillId="0" borderId="6" applyNumberFormat="0" applyFill="0" applyAlignment="0" applyProtection="0"/>
    <xf numFmtId="0" fontId="81" fillId="31" borderId="0" applyNumberFormat="0" applyBorder="0" applyAlignment="0" applyProtection="0"/>
    <xf numFmtId="0" fontId="82"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6" fillId="32" borderId="7" applyNumberFormat="0" applyFont="0" applyAlignment="0" applyProtection="0"/>
    <xf numFmtId="0" fontId="83" fillId="27" borderId="8" applyNumberFormat="0" applyAlignment="0" applyProtection="0"/>
    <xf numFmtId="0" fontId="8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cellStyleXfs>
  <cellXfs count="445">
    <xf numFmtId="0" fontId="0" fillId="0" borderId="0" xfId="0" applyFont="1" applyAlignment="1">
      <alignment/>
    </xf>
    <xf numFmtId="0" fontId="3" fillId="0" borderId="0" xfId="95" applyFont="1">
      <alignment/>
      <protection/>
    </xf>
    <xf numFmtId="0" fontId="2" fillId="0" borderId="0" xfId="95">
      <alignment/>
      <protection/>
    </xf>
    <xf numFmtId="0" fontId="4" fillId="0" borderId="0" xfId="95" applyFont="1">
      <alignment/>
      <protection/>
    </xf>
    <xf numFmtId="0" fontId="5" fillId="0" borderId="0" xfId="95" applyFont="1">
      <alignment/>
      <protection/>
    </xf>
    <xf numFmtId="0" fontId="7" fillId="0" borderId="0" xfId="88" applyFont="1" applyAlignment="1" applyProtection="1">
      <alignment/>
      <protection/>
    </xf>
    <xf numFmtId="0" fontId="8" fillId="0" borderId="0" xfId="88" applyFont="1" applyAlignment="1" applyProtection="1">
      <alignment/>
      <protection/>
    </xf>
    <xf numFmtId="172" fontId="2" fillId="0" borderId="10" xfId="114" applyNumberFormat="1" applyFont="1" applyFill="1" applyBorder="1" applyAlignment="1">
      <alignment horizontal="right" wrapText="1" indent="1"/>
    </xf>
    <xf numFmtId="172" fontId="10" fillId="0" borderId="0" xfId="114" applyNumberFormat="1" applyFont="1" applyFill="1" applyBorder="1" applyAlignment="1">
      <alignment horizontal="right" wrapText="1" indent="1"/>
    </xf>
    <xf numFmtId="172" fontId="2" fillId="0" borderId="0" xfId="114" applyNumberFormat="1" applyFont="1" applyFill="1" applyBorder="1" applyAlignment="1">
      <alignment horizontal="right" wrapText="1" indent="1"/>
    </xf>
    <xf numFmtId="172" fontId="2" fillId="0" borderId="11" xfId="114" applyNumberFormat="1" applyFont="1" applyFill="1" applyBorder="1" applyAlignment="1">
      <alignment horizontal="right" wrapText="1" indent="1"/>
    </xf>
    <xf numFmtId="0" fontId="10" fillId="0" borderId="0" xfId="95" applyFont="1" applyFill="1">
      <alignment/>
      <protection/>
    </xf>
    <xf numFmtId="0" fontId="2" fillId="0" borderId="0" xfId="95" applyFill="1">
      <alignment/>
      <protection/>
    </xf>
    <xf numFmtId="0" fontId="10" fillId="0" borderId="0" xfId="95" applyFont="1" applyFill="1" applyBorder="1">
      <alignment/>
      <protection/>
    </xf>
    <xf numFmtId="3" fontId="2" fillId="0" borderId="0" xfId="101" applyNumberFormat="1" applyFill="1" applyAlignment="1">
      <alignment horizontal="center" wrapText="1"/>
      <protection/>
    </xf>
    <xf numFmtId="0" fontId="2" fillId="0" borderId="0" xfId="101" applyFill="1" applyAlignment="1">
      <alignment horizontal="left"/>
      <protection/>
    </xf>
    <xf numFmtId="0" fontId="2" fillId="0" borderId="0" xfId="101" applyFill="1">
      <alignment/>
      <protection/>
    </xf>
    <xf numFmtId="0" fontId="2" fillId="0" borderId="0" xfId="101" applyFill="1" applyAlignment="1">
      <alignment horizontal="right"/>
      <protection/>
    </xf>
    <xf numFmtId="3" fontId="10" fillId="0" borderId="0" xfId="95" applyNumberFormat="1" applyFont="1" applyFill="1">
      <alignment/>
      <protection/>
    </xf>
    <xf numFmtId="0" fontId="10" fillId="0" borderId="0" xfId="95" applyFont="1" applyFill="1" applyAlignment="1">
      <alignment horizontal="right" vertical="center" indent="1"/>
      <protection/>
    </xf>
    <xf numFmtId="172" fontId="2" fillId="0" borderId="12" xfId="114" applyNumberFormat="1" applyFont="1" applyFill="1" applyBorder="1" applyAlignment="1">
      <alignment horizontal="right" wrapText="1" indent="1"/>
    </xf>
    <xf numFmtId="172" fontId="2" fillId="0" borderId="13" xfId="114" applyNumberFormat="1" applyFont="1" applyFill="1" applyBorder="1" applyAlignment="1">
      <alignment horizontal="right" wrapText="1" indent="1"/>
    </xf>
    <xf numFmtId="0" fontId="2" fillId="0" borderId="14" xfId="101" applyFill="1" applyBorder="1" applyAlignment="1">
      <alignment horizontal="center" wrapText="1"/>
      <protection/>
    </xf>
    <xf numFmtId="0" fontId="2" fillId="0" borderId="15" xfId="101" applyFill="1" applyBorder="1" applyAlignment="1">
      <alignment horizontal="center" wrapText="1"/>
      <protection/>
    </xf>
    <xf numFmtId="0" fontId="2" fillId="0" borderId="16" xfId="101" applyFill="1" applyBorder="1" applyAlignment="1">
      <alignment horizontal="center"/>
      <protection/>
    </xf>
    <xf numFmtId="0" fontId="2" fillId="0" borderId="15" xfId="101" applyFill="1" applyBorder="1" applyAlignment="1">
      <alignment horizontal="center"/>
      <protection/>
    </xf>
    <xf numFmtId="0" fontId="2" fillId="0" borderId="14" xfId="101" applyFill="1" applyBorder="1" applyAlignment="1">
      <alignment horizontal="center"/>
      <protection/>
    </xf>
    <xf numFmtId="0" fontId="2" fillId="0" borderId="11" xfId="101" applyFill="1" applyBorder="1" applyAlignment="1">
      <alignment horizontal="center"/>
      <protection/>
    </xf>
    <xf numFmtId="3" fontId="2" fillId="0" borderId="17" xfId="97" applyNumberFormat="1" applyFont="1" applyFill="1" applyBorder="1" applyAlignment="1">
      <alignment horizontal="right" indent="1"/>
      <protection/>
    </xf>
    <xf numFmtId="3" fontId="2" fillId="0" borderId="0" xfId="97" applyNumberFormat="1" applyFont="1" applyFill="1" applyAlignment="1">
      <alignment horizontal="right" indent="1"/>
      <protection/>
    </xf>
    <xf numFmtId="3" fontId="2" fillId="0" borderId="18" xfId="97" applyNumberFormat="1" applyFont="1" applyFill="1" applyBorder="1" applyAlignment="1">
      <alignment horizontal="right" indent="1"/>
      <protection/>
    </xf>
    <xf numFmtId="3" fontId="2" fillId="0" borderId="12" xfId="97" applyNumberFormat="1" applyFont="1" applyFill="1" applyBorder="1" applyAlignment="1">
      <alignment horizontal="right" indent="1"/>
      <protection/>
    </xf>
    <xf numFmtId="3" fontId="2" fillId="0" borderId="10" xfId="97" applyNumberFormat="1" applyFont="1" applyFill="1" applyBorder="1" applyAlignment="1">
      <alignment horizontal="right" indent="1"/>
      <protection/>
    </xf>
    <xf numFmtId="3" fontId="2" fillId="0" borderId="19" xfId="97" applyNumberFormat="1" applyFont="1" applyFill="1" applyBorder="1" applyAlignment="1">
      <alignment horizontal="right" indent="1"/>
      <protection/>
    </xf>
    <xf numFmtId="173" fontId="2" fillId="0" borderId="0" xfId="97" applyNumberFormat="1" applyFont="1" applyFill="1" applyAlignment="1">
      <alignment horizontal="right" indent="1"/>
      <protection/>
    </xf>
    <xf numFmtId="173" fontId="2" fillId="0" borderId="12" xfId="97" applyNumberFormat="1" applyFont="1" applyFill="1" applyBorder="1" applyAlignment="1">
      <alignment horizontal="right" indent="1"/>
      <protection/>
    </xf>
    <xf numFmtId="173" fontId="2" fillId="0" borderId="18" xfId="97" applyNumberFormat="1" applyFont="1" applyFill="1" applyBorder="1" applyAlignment="1">
      <alignment horizontal="right" indent="1"/>
      <protection/>
    </xf>
    <xf numFmtId="173" fontId="2" fillId="0" borderId="20" xfId="97" applyNumberFormat="1" applyFont="1" applyFill="1" applyBorder="1" applyAlignment="1">
      <alignment horizontal="right" indent="1"/>
      <protection/>
    </xf>
    <xf numFmtId="173" fontId="2" fillId="0" borderId="13" xfId="97" applyNumberFormat="1" applyFont="1" applyFill="1" applyBorder="1" applyAlignment="1">
      <alignment horizontal="right" indent="1"/>
      <protection/>
    </xf>
    <xf numFmtId="3" fontId="2" fillId="0" borderId="14" xfId="101" applyNumberFormat="1" applyFill="1" applyBorder="1" applyAlignment="1">
      <alignment horizontal="right" indent="1"/>
      <protection/>
    </xf>
    <xf numFmtId="3" fontId="2" fillId="0" borderId="15" xfId="101" applyNumberFormat="1" applyFill="1" applyBorder="1" applyAlignment="1">
      <alignment horizontal="right" indent="1"/>
      <protection/>
    </xf>
    <xf numFmtId="3" fontId="2" fillId="0" borderId="16" xfId="101" applyNumberFormat="1" applyFill="1" applyBorder="1" applyAlignment="1">
      <alignment horizontal="right" indent="1"/>
      <protection/>
    </xf>
    <xf numFmtId="172" fontId="2" fillId="0" borderId="0" xfId="97" applyNumberFormat="1" applyFont="1" applyFill="1" applyAlignment="1">
      <alignment horizontal="right" indent="1"/>
      <protection/>
    </xf>
    <xf numFmtId="172" fontId="2" fillId="0" borderId="12" xfId="97" applyNumberFormat="1" applyFont="1" applyFill="1" applyBorder="1" applyAlignment="1">
      <alignment horizontal="right" indent="1"/>
      <protection/>
    </xf>
    <xf numFmtId="173" fontId="2" fillId="0" borderId="19" xfId="97" applyNumberFormat="1" applyFont="1" applyFill="1" applyBorder="1" applyAlignment="1">
      <alignment horizontal="right" indent="1"/>
      <protection/>
    </xf>
    <xf numFmtId="173" fontId="2" fillId="0" borderId="10" xfId="97" applyNumberFormat="1" applyFont="1" applyFill="1" applyBorder="1" applyAlignment="1">
      <alignment horizontal="right" indent="1"/>
      <protection/>
    </xf>
    <xf numFmtId="172" fontId="2" fillId="0" borderId="18" xfId="97" applyNumberFormat="1" applyFont="1" applyFill="1" applyBorder="1" applyAlignment="1">
      <alignment horizontal="right" indent="1"/>
      <protection/>
    </xf>
    <xf numFmtId="173" fontId="2" fillId="0" borderId="17" xfId="97" applyNumberFormat="1" applyFont="1" applyFill="1" applyBorder="1" applyAlignment="1">
      <alignment horizontal="right" indent="1"/>
      <protection/>
    </xf>
    <xf numFmtId="173" fontId="2" fillId="0" borderId="11" xfId="97" applyNumberFormat="1" applyFont="1" applyFill="1" applyBorder="1" applyAlignment="1">
      <alignment horizontal="right" indent="1"/>
      <protection/>
    </xf>
    <xf numFmtId="172" fontId="2" fillId="0" borderId="14" xfId="97" applyNumberFormat="1" applyFont="1" applyFill="1" applyBorder="1" applyAlignment="1">
      <alignment horizontal="right" indent="1"/>
      <protection/>
    </xf>
    <xf numFmtId="172" fontId="2" fillId="0" borderId="15" xfId="97" applyNumberFormat="1" applyFont="1" applyFill="1" applyBorder="1" applyAlignment="1">
      <alignment horizontal="right" indent="1"/>
      <protection/>
    </xf>
    <xf numFmtId="0" fontId="2" fillId="0" borderId="0" xfId="97" applyFont="1" applyFill="1">
      <alignment/>
      <protection/>
    </xf>
    <xf numFmtId="0" fontId="2" fillId="0" borderId="0" xfId="97" applyFill="1">
      <alignment/>
      <protection/>
    </xf>
    <xf numFmtId="0" fontId="10" fillId="0" borderId="0" xfId="97" applyFont="1" applyFill="1">
      <alignment/>
      <protection/>
    </xf>
    <xf numFmtId="174" fontId="2" fillId="0" borderId="0" xfId="114" applyNumberFormat="1" applyFont="1" applyFill="1" applyBorder="1" applyAlignment="1">
      <alignment/>
    </xf>
    <xf numFmtId="172" fontId="2" fillId="0" borderId="10" xfId="114" applyNumberFormat="1" applyFont="1" applyFill="1" applyBorder="1" applyAlignment="1">
      <alignment horizontal="right" indent="1"/>
    </xf>
    <xf numFmtId="0" fontId="2" fillId="0" borderId="11" xfId="101" applyFill="1" applyBorder="1" applyAlignment="1">
      <alignment horizontal="center" vertical="center" wrapText="1"/>
      <protection/>
    </xf>
    <xf numFmtId="0" fontId="2" fillId="0" borderId="16" xfId="101" applyFill="1" applyBorder="1" applyAlignment="1">
      <alignment horizontal="center" vertical="center" wrapText="1"/>
      <protection/>
    </xf>
    <xf numFmtId="3" fontId="2" fillId="0" borderId="0" xfId="101" applyNumberFormat="1" applyFill="1">
      <alignment/>
      <protection/>
    </xf>
    <xf numFmtId="3" fontId="2" fillId="0" borderId="21" xfId="101" applyNumberFormat="1" applyFill="1" applyBorder="1" applyAlignment="1">
      <alignment horizontal="center"/>
      <protection/>
    </xf>
    <xf numFmtId="3" fontId="2" fillId="0" borderId="22" xfId="101" applyNumberFormat="1" applyFill="1" applyBorder="1" applyAlignment="1">
      <alignment horizontal="center"/>
      <protection/>
    </xf>
    <xf numFmtId="3" fontId="2" fillId="0" borderId="11" xfId="101" applyNumberFormat="1" applyFill="1" applyBorder="1">
      <alignment/>
      <protection/>
    </xf>
    <xf numFmtId="3" fontId="2" fillId="0" borderId="15" xfId="101" applyNumberFormat="1" applyFill="1" applyBorder="1">
      <alignment/>
      <protection/>
    </xf>
    <xf numFmtId="3" fontId="2" fillId="0" borderId="23" xfId="101" applyNumberFormat="1" applyFill="1" applyBorder="1" applyAlignment="1">
      <alignment horizontal="center"/>
      <protection/>
    </xf>
    <xf numFmtId="172" fontId="2" fillId="0" borderId="23" xfId="101" applyNumberFormat="1" applyFill="1" applyBorder="1" applyAlignment="1">
      <alignment horizontal="right" indent="2"/>
      <protection/>
    </xf>
    <xf numFmtId="3" fontId="10" fillId="0" borderId="0" xfId="101" applyNumberFormat="1" applyFont="1" applyFill="1">
      <alignment/>
      <protection/>
    </xf>
    <xf numFmtId="0" fontId="10" fillId="0" borderId="0" xfId="101" applyFont="1" applyFill="1" applyAlignment="1">
      <alignment horizontal="right"/>
      <protection/>
    </xf>
    <xf numFmtId="0" fontId="10" fillId="0" borderId="0" xfId="97" applyFont="1" applyFill="1" applyAlignment="1">
      <alignment horizontal="right" vertical="center" indent="1"/>
      <protection/>
    </xf>
    <xf numFmtId="0" fontId="10" fillId="0" borderId="0" xfId="101" applyFont="1" applyFill="1">
      <alignment/>
      <protection/>
    </xf>
    <xf numFmtId="172" fontId="2" fillId="0" borderId="0" xfId="114" applyNumberFormat="1" applyFont="1" applyFill="1" applyBorder="1" applyAlignment="1">
      <alignment horizontal="right" indent="1"/>
    </xf>
    <xf numFmtId="172" fontId="2" fillId="0" borderId="11" xfId="114" applyNumberFormat="1" applyFont="1" applyFill="1" applyBorder="1" applyAlignment="1">
      <alignment horizontal="right" indent="1"/>
    </xf>
    <xf numFmtId="172" fontId="2" fillId="0" borderId="0" xfId="97" applyNumberFormat="1" applyFont="1" applyFill="1">
      <alignment/>
      <protection/>
    </xf>
    <xf numFmtId="175" fontId="2" fillId="0" borderId="11" xfId="71" applyNumberFormat="1" applyFont="1" applyFill="1" applyBorder="1" applyAlignment="1">
      <alignment horizontal="right"/>
    </xf>
    <xf numFmtId="174" fontId="2" fillId="0" borderId="0" xfId="114" applyNumberFormat="1" applyFont="1" applyFill="1" applyBorder="1" applyAlignment="1">
      <alignment horizontal="right" wrapText="1"/>
    </xf>
    <xf numFmtId="0" fontId="2" fillId="0" borderId="0" xfId="97" applyFont="1" applyFill="1" applyAlignment="1">
      <alignment vertical="center"/>
      <protection/>
    </xf>
    <xf numFmtId="0" fontId="2" fillId="0" borderId="14" xfId="101" applyFill="1" applyBorder="1" applyAlignment="1">
      <alignment horizontal="center" vertical="center" wrapText="1"/>
      <protection/>
    </xf>
    <xf numFmtId="0" fontId="2" fillId="0" borderId="15" xfId="101" applyFill="1" applyBorder="1" applyAlignment="1">
      <alignment horizontal="center" vertical="center" wrapText="1"/>
      <protection/>
    </xf>
    <xf numFmtId="174" fontId="2" fillId="0" borderId="15" xfId="114" applyNumberFormat="1" applyFont="1" applyFill="1" applyBorder="1" applyAlignment="1">
      <alignment horizontal="right" vertical="center"/>
    </xf>
    <xf numFmtId="0" fontId="9" fillId="0" borderId="0" xfId="105" applyFill="1">
      <alignment/>
      <protection/>
    </xf>
    <xf numFmtId="0" fontId="2" fillId="0" borderId="24" xfId="101" applyFill="1" applyBorder="1" applyAlignment="1">
      <alignment horizontal="center" vertical="center" wrapText="1"/>
      <protection/>
    </xf>
    <xf numFmtId="0" fontId="2" fillId="0" borderId="25" xfId="101" applyFill="1" applyBorder="1" applyAlignment="1">
      <alignment horizontal="center" vertical="center" wrapText="1"/>
      <protection/>
    </xf>
    <xf numFmtId="0" fontId="2" fillId="0" borderId="18" xfId="101" applyFill="1" applyBorder="1" applyAlignment="1">
      <alignment horizontal="center" vertical="top" wrapText="1"/>
      <protection/>
    </xf>
    <xf numFmtId="173" fontId="2" fillId="0" borderId="0" xfId="101" applyNumberFormat="1" applyFill="1" applyAlignment="1">
      <alignment horizontal="right" wrapText="1" indent="1"/>
      <protection/>
    </xf>
    <xf numFmtId="173" fontId="2" fillId="0" borderId="11" xfId="101" applyNumberFormat="1" applyFill="1" applyBorder="1" applyAlignment="1">
      <alignment horizontal="right" wrapText="1" indent="1"/>
      <protection/>
    </xf>
    <xf numFmtId="173" fontId="2" fillId="0" borderId="15" xfId="105" applyNumberFormat="1" applyFont="1" applyFill="1" applyBorder="1" applyAlignment="1">
      <alignment horizontal="right" indent="1"/>
      <protection/>
    </xf>
    <xf numFmtId="173" fontId="10" fillId="0" borderId="0" xfId="105" applyNumberFormat="1" applyFont="1" applyFill="1" applyAlignment="1">
      <alignment horizontal="right" indent="1"/>
      <protection/>
    </xf>
    <xf numFmtId="0" fontId="10" fillId="0" borderId="10" xfId="97" applyFont="1" applyFill="1" applyBorder="1">
      <alignment/>
      <protection/>
    </xf>
    <xf numFmtId="0" fontId="10" fillId="0" borderId="0" xfId="97" applyFont="1" applyFill="1" applyAlignment="1">
      <alignment horizontal="right" indent="1"/>
      <protection/>
    </xf>
    <xf numFmtId="1" fontId="10" fillId="0" borderId="0" xfId="97" applyNumberFormat="1" applyFont="1" applyFill="1" applyAlignment="1">
      <alignment horizontal="right" indent="1"/>
      <protection/>
    </xf>
    <xf numFmtId="0" fontId="10" fillId="0" borderId="0" xfId="97" applyFont="1" applyFill="1" applyAlignment="1">
      <alignment vertical="center"/>
      <protection/>
    </xf>
    <xf numFmtId="3" fontId="2" fillId="0" borderId="0" xfId="101" applyNumberFormat="1" applyFill="1" applyAlignment="1">
      <alignment horizontal="right" indent="1"/>
      <protection/>
    </xf>
    <xf numFmtId="3" fontId="2" fillId="0" borderId="10" xfId="101" applyNumberFormat="1" applyFill="1" applyBorder="1" applyAlignment="1">
      <alignment horizontal="right" indent="1"/>
      <protection/>
    </xf>
    <xf numFmtId="3" fontId="2" fillId="0" borderId="11" xfId="101" applyNumberFormat="1" applyFill="1" applyBorder="1" applyAlignment="1">
      <alignment horizontal="right" indent="1"/>
      <protection/>
    </xf>
    <xf numFmtId="3" fontId="10" fillId="0" borderId="0" xfId="101" applyNumberFormat="1" applyFont="1" applyFill="1" applyAlignment="1">
      <alignment horizontal="right" indent="1"/>
      <protection/>
    </xf>
    <xf numFmtId="175" fontId="10" fillId="0" borderId="0" xfId="101" applyNumberFormat="1" applyFont="1" applyFill="1" applyAlignment="1">
      <alignment horizontal="right" wrapText="1" indent="1"/>
      <protection/>
    </xf>
    <xf numFmtId="172" fontId="10" fillId="0" borderId="0" xfId="114" applyNumberFormat="1" applyFont="1" applyFill="1" applyBorder="1" applyAlignment="1">
      <alignment horizontal="right" indent="1"/>
    </xf>
    <xf numFmtId="1" fontId="2" fillId="0" borderId="0" xfId="97" applyNumberFormat="1" applyFill="1">
      <alignment/>
      <protection/>
    </xf>
    <xf numFmtId="0" fontId="2" fillId="0" borderId="0" xfId="97" applyFill="1" applyAlignment="1">
      <alignment vertical="center"/>
      <protection/>
    </xf>
    <xf numFmtId="0" fontId="2" fillId="0" borderId="0" xfId="101" applyFill="1" applyAlignment="1">
      <alignment vertical="center"/>
      <protection/>
    </xf>
    <xf numFmtId="3" fontId="2" fillId="0" borderId="17" xfId="101" applyNumberFormat="1" applyFill="1" applyBorder="1" applyAlignment="1">
      <alignment horizontal="right"/>
      <protection/>
    </xf>
    <xf numFmtId="3" fontId="2" fillId="0" borderId="0" xfId="101" applyNumberFormat="1" applyFill="1" applyAlignment="1">
      <alignment horizontal="right"/>
      <protection/>
    </xf>
    <xf numFmtId="172" fontId="2" fillId="0" borderId="22" xfId="101" applyNumberFormat="1" applyFill="1" applyBorder="1" applyAlignment="1">
      <alignment horizontal="right" indent="2"/>
      <protection/>
    </xf>
    <xf numFmtId="3" fontId="2" fillId="0" borderId="14" xfId="101" applyNumberFormat="1" applyFill="1" applyBorder="1" applyAlignment="1">
      <alignment horizontal="right"/>
      <protection/>
    </xf>
    <xf numFmtId="3" fontId="2" fillId="0" borderId="15" xfId="101" applyNumberFormat="1" applyFill="1" applyBorder="1" applyAlignment="1">
      <alignment horizontal="right"/>
      <protection/>
    </xf>
    <xf numFmtId="0" fontId="10" fillId="0" borderId="0" xfId="101" applyFont="1" applyFill="1" applyAlignment="1">
      <alignment horizontal="right" vertical="center" indent="1"/>
      <protection/>
    </xf>
    <xf numFmtId="172" fontId="2" fillId="0" borderId="0" xfId="114" applyNumberFormat="1" applyFont="1" applyFill="1" applyAlignment="1">
      <alignment horizontal="right" indent="1"/>
    </xf>
    <xf numFmtId="1" fontId="2" fillId="0" borderId="15" xfId="114" applyNumberFormat="1" applyFont="1" applyFill="1" applyBorder="1" applyAlignment="1">
      <alignment horizontal="right" indent="1"/>
    </xf>
    <xf numFmtId="0" fontId="15" fillId="0" borderId="0" xfId="106" applyFont="1" applyFill="1">
      <alignment/>
      <protection/>
    </xf>
    <xf numFmtId="175" fontId="2" fillId="0" borderId="0" xfId="71" applyNumberFormat="1" applyFont="1" applyFill="1" applyAlignment="1">
      <alignment/>
    </xf>
    <xf numFmtId="0" fontId="2" fillId="0" borderId="20" xfId="101" applyFill="1" applyBorder="1" applyAlignment="1">
      <alignment horizontal="center" vertical="center"/>
      <protection/>
    </xf>
    <xf numFmtId="0" fontId="2" fillId="0" borderId="11" xfId="101" applyFill="1" applyBorder="1" applyAlignment="1">
      <alignment horizontal="center" vertical="center"/>
      <protection/>
    </xf>
    <xf numFmtId="0" fontId="2" fillId="0" borderId="0" xfId="99" applyFont="1" applyFill="1">
      <alignment/>
      <protection/>
    </xf>
    <xf numFmtId="0" fontId="10" fillId="0" borderId="0" xfId="99" applyFont="1" applyFill="1">
      <alignment/>
      <protection/>
    </xf>
    <xf numFmtId="0" fontId="2" fillId="0" borderId="0" xfId="99" applyFont="1" applyFill="1" applyAlignment="1">
      <alignment vertical="top"/>
      <protection/>
    </xf>
    <xf numFmtId="0" fontId="2" fillId="0" borderId="0" xfId="99" applyFill="1">
      <alignment/>
      <protection/>
    </xf>
    <xf numFmtId="0" fontId="2" fillId="0" borderId="16" xfId="99" applyFont="1" applyFill="1" applyBorder="1" applyAlignment="1">
      <alignment horizontal="center" vertical="center"/>
      <protection/>
    </xf>
    <xf numFmtId="3" fontId="2" fillId="0" borderId="15" xfId="99" applyNumberFormat="1" applyFont="1" applyFill="1" applyBorder="1" applyAlignment="1">
      <alignment horizontal="right" indent="1"/>
      <protection/>
    </xf>
    <xf numFmtId="0" fontId="10" fillId="0" borderId="10" xfId="99" applyFont="1" applyFill="1" applyBorder="1">
      <alignment/>
      <protection/>
    </xf>
    <xf numFmtId="173" fontId="2" fillId="0" borderId="12" xfId="99" applyNumberFormat="1" applyFont="1" applyFill="1" applyBorder="1" applyAlignment="1">
      <alignment horizontal="right" indent="1"/>
      <protection/>
    </xf>
    <xf numFmtId="173" fontId="2" fillId="0" borderId="18" xfId="99" applyNumberFormat="1" applyFont="1" applyFill="1" applyBorder="1" applyAlignment="1">
      <alignment horizontal="right" indent="1"/>
      <protection/>
    </xf>
    <xf numFmtId="173" fontId="2" fillId="0" borderId="13" xfId="99" applyNumberFormat="1" applyFont="1" applyFill="1" applyBorder="1" applyAlignment="1">
      <alignment horizontal="right" indent="1"/>
      <protection/>
    </xf>
    <xf numFmtId="3" fontId="10" fillId="0" borderId="0" xfId="99" applyNumberFormat="1" applyFont="1" applyFill="1">
      <alignment/>
      <protection/>
    </xf>
    <xf numFmtId="3" fontId="2" fillId="0" borderId="0" xfId="101" applyNumberFormat="1" applyFill="1" applyAlignment="1">
      <alignment horizontal="right" wrapText="1" indent="1"/>
      <protection/>
    </xf>
    <xf numFmtId="3" fontId="2" fillId="0" borderId="10" xfId="101" applyNumberFormat="1" applyFill="1" applyBorder="1" applyAlignment="1">
      <alignment horizontal="right" wrapText="1" indent="1"/>
      <protection/>
    </xf>
    <xf numFmtId="3" fontId="2" fillId="0" borderId="21" xfId="71" applyNumberFormat="1" applyFont="1" applyFill="1" applyBorder="1" applyAlignment="1">
      <alignment horizontal="right" indent="1"/>
    </xf>
    <xf numFmtId="172" fontId="2" fillId="0" borderId="22" xfId="101" applyNumberFormat="1" applyFill="1" applyBorder="1" applyAlignment="1">
      <alignment horizontal="right" indent="1"/>
      <protection/>
    </xf>
    <xf numFmtId="3" fontId="2" fillId="0" borderId="11" xfId="101" applyNumberFormat="1" applyFill="1" applyBorder="1" applyAlignment="1">
      <alignment horizontal="right" wrapText="1" indent="1"/>
      <protection/>
    </xf>
    <xf numFmtId="3" fontId="2" fillId="0" borderId="14" xfId="101" applyNumberFormat="1" applyFill="1" applyBorder="1" applyAlignment="1">
      <alignment horizontal="right" wrapText="1" indent="1"/>
      <protection/>
    </xf>
    <xf numFmtId="3" fontId="2" fillId="0" borderId="15" xfId="101" applyNumberFormat="1" applyFill="1" applyBorder="1" applyAlignment="1">
      <alignment horizontal="right" wrapText="1" indent="1"/>
      <protection/>
    </xf>
    <xf numFmtId="3" fontId="2" fillId="0" borderId="0" xfId="102" applyNumberFormat="1" applyFont="1" applyFill="1" applyAlignment="1">
      <alignment horizontal="right" vertical="center" indent="1"/>
      <protection/>
    </xf>
    <xf numFmtId="0" fontId="2" fillId="0" borderId="0" xfId="102" applyFont="1" applyFill="1" applyAlignment="1">
      <alignment horizontal="right" vertical="center" indent="1"/>
      <protection/>
    </xf>
    <xf numFmtId="172" fontId="2" fillId="0" borderId="26" xfId="101" applyNumberFormat="1" applyFill="1" applyBorder="1" applyAlignment="1">
      <alignment horizontal="right" indent="1"/>
      <protection/>
    </xf>
    <xf numFmtId="174" fontId="10" fillId="0" borderId="0" xfId="102" applyNumberFormat="1" applyFont="1" applyFill="1">
      <alignment/>
      <protection/>
    </xf>
    <xf numFmtId="0" fontId="10" fillId="0" borderId="0" xfId="102" applyFont="1" applyFill="1">
      <alignment/>
      <protection/>
    </xf>
    <xf numFmtId="0" fontId="3" fillId="0" borderId="0" xfId="97" applyFont="1" applyFill="1">
      <alignment/>
      <protection/>
    </xf>
    <xf numFmtId="0" fontId="11" fillId="0" borderId="0" xfId="97" applyFont="1" applyFill="1">
      <alignment/>
      <protection/>
    </xf>
    <xf numFmtId="0" fontId="11" fillId="0" borderId="0" xfId="101" applyFont="1" applyFill="1">
      <alignment/>
      <protection/>
    </xf>
    <xf numFmtId="0" fontId="2" fillId="0" borderId="22" xfId="101" applyFill="1" applyBorder="1" applyAlignment="1">
      <alignment horizontal="left"/>
      <protection/>
    </xf>
    <xf numFmtId="172" fontId="2" fillId="0" borderId="21" xfId="101" applyNumberFormat="1" applyFill="1" applyBorder="1" applyAlignment="1">
      <alignment horizontal="right" indent="2"/>
      <protection/>
    </xf>
    <xf numFmtId="0" fontId="2" fillId="0" borderId="23" xfId="101" applyFill="1" applyBorder="1" applyAlignment="1">
      <alignment horizontal="left"/>
      <protection/>
    </xf>
    <xf numFmtId="3" fontId="2" fillId="0" borderId="0" xfId="97" applyNumberFormat="1" applyFont="1" applyFill="1">
      <alignment/>
      <protection/>
    </xf>
    <xf numFmtId="172" fontId="2" fillId="0" borderId="18" xfId="114" applyNumberFormat="1" applyFont="1" applyFill="1" applyBorder="1" applyAlignment="1">
      <alignment horizontal="right" wrapText="1" indent="1"/>
    </xf>
    <xf numFmtId="0" fontId="2" fillId="0" borderId="26" xfId="101" applyFill="1" applyBorder="1" applyAlignment="1">
      <alignment horizontal="left"/>
      <protection/>
    </xf>
    <xf numFmtId="0" fontId="2" fillId="0" borderId="0" xfId="104" applyFont="1" applyFill="1" applyAlignment="1">
      <alignment vertical="center"/>
      <protection/>
    </xf>
    <xf numFmtId="0" fontId="2" fillId="0" borderId="0" xfId="99" applyFont="1" applyFill="1" applyAlignment="1">
      <alignment vertical="center"/>
      <protection/>
    </xf>
    <xf numFmtId="175" fontId="2" fillId="0" borderId="0" xfId="71" applyNumberFormat="1" applyFont="1" applyFill="1" applyAlignment="1">
      <alignment horizontal="right"/>
    </xf>
    <xf numFmtId="175" fontId="2" fillId="0" borderId="10" xfId="71" applyNumberFormat="1" applyFont="1" applyFill="1" applyBorder="1" applyAlignment="1">
      <alignment horizontal="right"/>
    </xf>
    <xf numFmtId="175" fontId="2" fillId="0" borderId="0" xfId="71" applyNumberFormat="1" applyFont="1" applyFill="1" applyBorder="1" applyAlignment="1">
      <alignment horizontal="right"/>
    </xf>
    <xf numFmtId="175" fontId="2" fillId="0" borderId="15" xfId="71" applyNumberFormat="1" applyFont="1" applyFill="1" applyBorder="1" applyAlignment="1">
      <alignment horizontal="right"/>
    </xf>
    <xf numFmtId="3" fontId="2" fillId="0" borderId="0" xfId="101" applyNumberFormat="1" applyFill="1" applyAlignment="1">
      <alignment horizontal="right" wrapText="1"/>
      <protection/>
    </xf>
    <xf numFmtId="3" fontId="2" fillId="0" borderId="0" xfId="99" applyNumberFormat="1" applyFont="1" applyFill="1">
      <alignment/>
      <protection/>
    </xf>
    <xf numFmtId="174" fontId="2" fillId="0" borderId="0" xfId="101" applyNumberFormat="1" applyFill="1">
      <alignment/>
      <protection/>
    </xf>
    <xf numFmtId="172" fontId="2" fillId="0" borderId="0" xfId="99" applyNumberFormat="1" applyFont="1" applyFill="1">
      <alignment/>
      <protection/>
    </xf>
    <xf numFmtId="175" fontId="2" fillId="0" borderId="0" xfId="99" applyNumberFormat="1" applyFont="1" applyFill="1">
      <alignment/>
      <protection/>
    </xf>
    <xf numFmtId="0" fontId="2" fillId="0" borderId="14" xfId="103" applyFont="1" applyFill="1" applyBorder="1" applyAlignment="1">
      <alignment horizontal="center" vertical="center"/>
      <protection/>
    </xf>
    <xf numFmtId="0" fontId="2" fillId="0" borderId="15" xfId="103" applyFont="1" applyFill="1" applyBorder="1" applyAlignment="1">
      <alignment horizontal="center" vertical="center"/>
      <protection/>
    </xf>
    <xf numFmtId="3" fontId="2" fillId="0" borderId="0" xfId="103" applyNumberFormat="1" applyFont="1" applyFill="1" applyAlignment="1">
      <alignment horizontal="right" indent="1"/>
      <protection/>
    </xf>
    <xf numFmtId="3" fontId="2" fillId="0" borderId="10" xfId="103" applyNumberFormat="1" applyFont="1" applyFill="1" applyBorder="1" applyAlignment="1">
      <alignment horizontal="right" indent="1"/>
      <protection/>
    </xf>
    <xf numFmtId="3" fontId="2" fillId="0" borderId="11" xfId="103" applyNumberFormat="1" applyFont="1" applyFill="1" applyBorder="1" applyAlignment="1">
      <alignment horizontal="right" indent="1"/>
      <protection/>
    </xf>
    <xf numFmtId="0" fontId="2" fillId="0" borderId="15" xfId="99" applyFont="1" applyFill="1" applyBorder="1" applyAlignment="1">
      <alignment horizontal="center" vertical="center"/>
      <protection/>
    </xf>
    <xf numFmtId="3" fontId="2" fillId="0" borderId="0" xfId="99" applyNumberFormat="1" applyFont="1" applyFill="1" applyAlignment="1">
      <alignment horizontal="right" indent="1"/>
      <protection/>
    </xf>
    <xf numFmtId="0" fontId="2" fillId="0" borderId="0" xfId="99" applyFont="1" applyFill="1" applyAlignment="1">
      <alignment horizontal="right"/>
      <protection/>
    </xf>
    <xf numFmtId="0" fontId="2" fillId="0" borderId="11" xfId="99" applyFont="1" applyFill="1" applyBorder="1" applyAlignment="1">
      <alignment horizontal="center" vertical="center"/>
      <protection/>
    </xf>
    <xf numFmtId="173" fontId="2" fillId="0" borderId="0" xfId="99" applyNumberFormat="1" applyFont="1" applyFill="1" applyAlignment="1">
      <alignment horizontal="right" indent="1"/>
      <protection/>
    </xf>
    <xf numFmtId="173" fontId="2" fillId="0" borderId="11" xfId="99" applyNumberFormat="1" applyFont="1" applyFill="1" applyBorder="1" applyAlignment="1">
      <alignment horizontal="right" indent="1"/>
      <protection/>
    </xf>
    <xf numFmtId="0" fontId="10" fillId="0" borderId="0" xfId="99" applyFont="1" applyFill="1" applyAlignment="1">
      <alignment horizontal="right" vertical="center" indent="1"/>
      <protection/>
    </xf>
    <xf numFmtId="3" fontId="90" fillId="0" borderId="0" xfId="101" applyNumberFormat="1" applyFont="1" applyFill="1">
      <alignment/>
      <protection/>
    </xf>
    <xf numFmtId="0" fontId="2" fillId="0" borderId="12" xfId="101" applyFill="1" applyBorder="1" applyAlignment="1">
      <alignment horizontal="center" vertical="center"/>
      <protection/>
    </xf>
    <xf numFmtId="0" fontId="2" fillId="0" borderId="0" xfId="101" applyFill="1" applyBorder="1">
      <alignment/>
      <protection/>
    </xf>
    <xf numFmtId="0" fontId="10" fillId="0" borderId="0" xfId="101" applyFont="1" applyFill="1" applyBorder="1">
      <alignment/>
      <protection/>
    </xf>
    <xf numFmtId="0" fontId="2" fillId="0" borderId="23" xfId="99" applyFont="1" applyFill="1" applyBorder="1" applyAlignment="1">
      <alignment horizontal="center" vertical="center"/>
      <protection/>
    </xf>
    <xf numFmtId="173" fontId="2" fillId="0" borderId="10" xfId="99" applyNumberFormat="1" applyFont="1" applyFill="1" applyBorder="1" applyAlignment="1">
      <alignment horizontal="right" indent="1"/>
      <protection/>
    </xf>
    <xf numFmtId="173" fontId="2" fillId="0" borderId="0" xfId="99" applyNumberFormat="1" applyFont="1" applyFill="1" applyBorder="1" applyAlignment="1">
      <alignment horizontal="right" indent="1"/>
      <protection/>
    </xf>
    <xf numFmtId="0" fontId="2" fillId="0" borderId="0" xfId="99" applyFont="1" applyFill="1" applyBorder="1" applyAlignment="1">
      <alignment horizontal="center" vertical="center"/>
      <protection/>
    </xf>
    <xf numFmtId="3" fontId="2" fillId="0" borderId="10" xfId="99" applyNumberFormat="1" applyFont="1" applyFill="1" applyBorder="1" applyAlignment="1">
      <alignment horizontal="right" indent="1"/>
      <protection/>
    </xf>
    <xf numFmtId="3" fontId="2" fillId="0" borderId="0" xfId="99" applyNumberFormat="1" applyFont="1" applyFill="1" applyBorder="1" applyAlignment="1">
      <alignment horizontal="right" indent="1"/>
      <protection/>
    </xf>
    <xf numFmtId="3" fontId="2" fillId="0" borderId="11" xfId="99" applyNumberFormat="1" applyFont="1" applyFill="1" applyBorder="1" applyAlignment="1">
      <alignment horizontal="right" indent="1"/>
      <protection/>
    </xf>
    <xf numFmtId="3" fontId="2" fillId="0" borderId="0" xfId="97" applyNumberFormat="1" applyFont="1" applyFill="1" applyBorder="1">
      <alignment/>
      <protection/>
    </xf>
    <xf numFmtId="3" fontId="2" fillId="0" borderId="15" xfId="97" applyNumberFormat="1" applyFont="1" applyFill="1" applyBorder="1">
      <alignment/>
      <protection/>
    </xf>
    <xf numFmtId="3" fontId="2" fillId="0" borderId="0" xfId="97" applyNumberFormat="1" applyFont="1" applyFill="1" applyBorder="1" applyAlignment="1">
      <alignment horizontal="right" indent="1"/>
      <protection/>
    </xf>
    <xf numFmtId="0" fontId="2" fillId="0" borderId="14" xfId="99" applyFont="1" applyFill="1" applyBorder="1" applyAlignment="1">
      <alignment horizontal="center" vertical="center"/>
      <protection/>
    </xf>
    <xf numFmtId="0" fontId="2" fillId="0" borderId="12" xfId="97" applyFont="1" applyFill="1" applyBorder="1" applyAlignment="1">
      <alignment horizontal="center" vertical="center"/>
      <protection/>
    </xf>
    <xf numFmtId="0" fontId="2" fillId="0" borderId="17" xfId="97" applyFill="1" applyBorder="1">
      <alignment/>
      <protection/>
    </xf>
    <xf numFmtId="172" fontId="2" fillId="0" borderId="10" xfId="97" applyNumberFormat="1" applyFont="1" applyFill="1" applyBorder="1">
      <alignment/>
      <protection/>
    </xf>
    <xf numFmtId="0" fontId="2" fillId="0" borderId="21" xfId="97" applyFill="1" applyBorder="1">
      <alignment/>
      <protection/>
    </xf>
    <xf numFmtId="0" fontId="2" fillId="0" borderId="10" xfId="103" applyFont="1" applyFill="1" applyBorder="1" applyAlignment="1">
      <alignment horizontal="center" vertical="center"/>
      <protection/>
    </xf>
    <xf numFmtId="0" fontId="10" fillId="0" borderId="0" xfId="99" applyFont="1" applyFill="1" applyBorder="1">
      <alignment/>
      <protection/>
    </xf>
    <xf numFmtId="0" fontId="2" fillId="0" borderId="10" xfId="99" applyFont="1" applyFill="1" applyBorder="1" applyAlignment="1">
      <alignment horizontal="center" vertical="center"/>
      <protection/>
    </xf>
    <xf numFmtId="3" fontId="10" fillId="0" borderId="0" xfId="101" applyNumberFormat="1" applyFont="1" applyFill="1" applyBorder="1" applyAlignment="1">
      <alignment horizontal="right" indent="1"/>
      <protection/>
    </xf>
    <xf numFmtId="3" fontId="2" fillId="0" borderId="17" xfId="99" applyNumberFormat="1" applyFont="1" applyFill="1" applyBorder="1" applyAlignment="1">
      <alignment horizontal="right" indent="1"/>
      <protection/>
    </xf>
    <xf numFmtId="3" fontId="2" fillId="0" borderId="14" xfId="99" applyNumberFormat="1" applyFont="1" applyFill="1" applyBorder="1" applyAlignment="1">
      <alignment horizontal="right" indent="1"/>
      <protection/>
    </xf>
    <xf numFmtId="0" fontId="2" fillId="0" borderId="0" xfId="97" applyFont="1" applyFill="1" applyBorder="1">
      <alignment/>
      <protection/>
    </xf>
    <xf numFmtId="0" fontId="10" fillId="0" borderId="0" xfId="97" applyFont="1" applyFill="1" applyBorder="1">
      <alignment/>
      <protection/>
    </xf>
    <xf numFmtId="174" fontId="2" fillId="0" borderId="0" xfId="114" applyNumberFormat="1" applyFont="1" applyFill="1" applyBorder="1" applyAlignment="1">
      <alignment horizontal="right" vertical="center"/>
    </xf>
    <xf numFmtId="172" fontId="2" fillId="0" borderId="18" xfId="101" applyNumberFormat="1" applyFill="1" applyBorder="1" applyAlignment="1">
      <alignment horizontal="right" indent="1"/>
      <protection/>
    </xf>
    <xf numFmtId="3" fontId="2" fillId="0" borderId="22" xfId="71" applyNumberFormat="1" applyFont="1" applyFill="1" applyBorder="1" applyAlignment="1">
      <alignment horizontal="right" indent="1"/>
    </xf>
    <xf numFmtId="173" fontId="2" fillId="0" borderId="18" xfId="101" applyNumberFormat="1" applyFill="1" applyBorder="1" applyAlignment="1">
      <alignment horizontal="right" wrapText="1" indent="1"/>
      <protection/>
    </xf>
    <xf numFmtId="0" fontId="10" fillId="0" borderId="21" xfId="97" applyFont="1" applyFill="1" applyBorder="1">
      <alignment/>
      <protection/>
    </xf>
    <xf numFmtId="0" fontId="10" fillId="0" borderId="22" xfId="97" applyFont="1" applyFill="1" applyBorder="1">
      <alignment/>
      <protection/>
    </xf>
    <xf numFmtId="0" fontId="2" fillId="0" borderId="23" xfId="99" applyFont="1" applyFill="1" applyBorder="1">
      <alignment/>
      <protection/>
    </xf>
    <xf numFmtId="0" fontId="2" fillId="0" borderId="23" xfId="99" applyFont="1" applyFill="1" applyBorder="1" applyAlignment="1">
      <alignment vertical="center"/>
      <protection/>
    </xf>
    <xf numFmtId="0" fontId="3" fillId="0" borderId="0" xfId="95" applyFont="1" applyFill="1">
      <alignment/>
      <protection/>
    </xf>
    <xf numFmtId="0" fontId="11" fillId="0" borderId="0" xfId="95" applyFont="1" applyFill="1">
      <alignment/>
      <protection/>
    </xf>
    <xf numFmtId="172" fontId="2" fillId="0" borderId="22" xfId="114" applyNumberFormat="1" applyFont="1" applyFill="1" applyBorder="1" applyAlignment="1">
      <alignment horizontal="center"/>
    </xf>
    <xf numFmtId="172" fontId="2" fillId="0" borderId="26" xfId="114" applyNumberFormat="1" applyFont="1" applyFill="1" applyBorder="1" applyAlignment="1">
      <alignment horizontal="center"/>
    </xf>
    <xf numFmtId="0" fontId="11" fillId="0" borderId="0" xfId="101" applyFont="1" applyFill="1" applyAlignment="1">
      <alignment horizontal="left"/>
      <protection/>
    </xf>
    <xf numFmtId="0" fontId="10" fillId="0" borderId="0" xfId="95" applyFont="1" applyFill="1" applyAlignment="1">
      <alignment vertical="center"/>
      <protection/>
    </xf>
    <xf numFmtId="0" fontId="2" fillId="0" borderId="21" xfId="101" applyFill="1" applyBorder="1" applyAlignment="1">
      <alignment horizontal="left"/>
      <protection/>
    </xf>
    <xf numFmtId="172" fontId="10" fillId="0" borderId="0" xfId="95" applyNumberFormat="1" applyFont="1" applyFill="1">
      <alignment/>
      <protection/>
    </xf>
    <xf numFmtId="0" fontId="2" fillId="0" borderId="0" xfId="107" applyFont="1" applyFill="1" applyAlignment="1">
      <alignment vertical="center"/>
      <protection/>
    </xf>
    <xf numFmtId="0" fontId="3" fillId="0" borderId="0" xfId="97" applyFont="1" applyFill="1" applyAlignment="1">
      <alignment vertical="center"/>
      <protection/>
    </xf>
    <xf numFmtId="0" fontId="2" fillId="0" borderId="11" xfId="101" applyFill="1" applyBorder="1" applyAlignment="1">
      <alignment vertical="center"/>
      <protection/>
    </xf>
    <xf numFmtId="0" fontId="2" fillId="0" borderId="11" xfId="107" applyFont="1" applyFill="1" applyBorder="1" applyAlignment="1">
      <alignment vertical="center"/>
      <protection/>
    </xf>
    <xf numFmtId="0" fontId="2" fillId="0" borderId="11" xfId="97" applyFont="1" applyFill="1" applyBorder="1" applyAlignment="1">
      <alignment vertical="center"/>
      <protection/>
    </xf>
    <xf numFmtId="0" fontId="2" fillId="0" borderId="0" xfId="107" applyFont="1" applyFill="1">
      <alignment/>
      <protection/>
    </xf>
    <xf numFmtId="0" fontId="2" fillId="0" borderId="20" xfId="101" applyFill="1" applyBorder="1" applyAlignment="1">
      <alignment horizontal="center" wrapText="1"/>
      <protection/>
    </xf>
    <xf numFmtId="0" fontId="2" fillId="0" borderId="16" xfId="101" applyFill="1" applyBorder="1" applyAlignment="1">
      <alignment horizontal="center" wrapText="1"/>
      <protection/>
    </xf>
    <xf numFmtId="0" fontId="2" fillId="0" borderId="21" xfId="101" applyFill="1" applyBorder="1" applyAlignment="1">
      <alignment wrapText="1"/>
      <protection/>
    </xf>
    <xf numFmtId="173" fontId="2" fillId="0" borderId="0" xfId="97" applyNumberFormat="1" applyFont="1" applyFill="1" applyBorder="1" applyAlignment="1">
      <alignment horizontal="right" indent="1"/>
      <protection/>
    </xf>
    <xf numFmtId="0" fontId="2" fillId="0" borderId="22" xfId="97" applyFont="1" applyFill="1" applyBorder="1">
      <alignment/>
      <protection/>
    </xf>
    <xf numFmtId="0" fontId="2" fillId="0" borderId="23" xfId="101" applyFill="1" applyBorder="1" applyAlignment="1">
      <alignment wrapText="1"/>
      <protection/>
    </xf>
    <xf numFmtId="174" fontId="2" fillId="0" borderId="0" xfId="101" applyNumberFormat="1" applyFill="1" applyAlignment="1">
      <alignment vertical="center"/>
      <protection/>
    </xf>
    <xf numFmtId="0" fontId="2" fillId="0" borderId="18" xfId="101" applyFill="1" applyBorder="1">
      <alignment/>
      <protection/>
    </xf>
    <xf numFmtId="0" fontId="2" fillId="0" borderId="12" xfId="101" applyFill="1" applyBorder="1" applyAlignment="1">
      <alignment wrapText="1"/>
      <protection/>
    </xf>
    <xf numFmtId="0" fontId="2" fillId="0" borderId="18" xfId="97" applyFont="1" applyFill="1" applyBorder="1">
      <alignment/>
      <protection/>
    </xf>
    <xf numFmtId="0" fontId="2" fillId="0" borderId="16" xfId="101" applyFill="1" applyBorder="1" applyAlignment="1">
      <alignment wrapText="1"/>
      <protection/>
    </xf>
    <xf numFmtId="0" fontId="14" fillId="0" borderId="0" xfId="101" applyFont="1" applyFill="1">
      <alignment/>
      <protection/>
    </xf>
    <xf numFmtId="0" fontId="16" fillId="0" borderId="0" xfId="101" applyFont="1" applyFill="1" applyAlignment="1">
      <alignment horizontal="left" vertical="center" wrapText="1"/>
      <protection/>
    </xf>
    <xf numFmtId="0" fontId="2" fillId="0" borderId="18" xfId="101" applyFill="1" applyBorder="1" applyAlignment="1">
      <alignment horizontal="left"/>
      <protection/>
    </xf>
    <xf numFmtId="0" fontId="2" fillId="0" borderId="18" xfId="101" applyFill="1" applyBorder="1" applyAlignment="1">
      <alignment horizontal="left" vertical="center"/>
      <protection/>
    </xf>
    <xf numFmtId="0" fontId="15" fillId="0" borderId="0" xfId="106" applyFont="1" applyFill="1" applyAlignment="1">
      <alignment vertical="center"/>
      <protection/>
    </xf>
    <xf numFmtId="0" fontId="2" fillId="0" borderId="12" xfId="101" applyFill="1" applyBorder="1">
      <alignment/>
      <protection/>
    </xf>
    <xf numFmtId="0" fontId="2" fillId="0" borderId="16" xfId="101" applyFill="1" applyBorder="1">
      <alignment/>
      <protection/>
    </xf>
    <xf numFmtId="0" fontId="2" fillId="0" borderId="0" xfId="97" applyFont="1" applyFill="1" applyAlignment="1">
      <alignment horizontal="right" vertical="center" indent="1"/>
      <protection/>
    </xf>
    <xf numFmtId="0" fontId="10" fillId="0" borderId="11" xfId="97" applyFont="1" applyFill="1" applyBorder="1">
      <alignment/>
      <protection/>
    </xf>
    <xf numFmtId="172" fontId="2" fillId="0" borderId="22" xfId="114" applyNumberFormat="1" applyFont="1" applyFill="1" applyBorder="1" applyAlignment="1">
      <alignment horizontal="right" indent="2"/>
    </xf>
    <xf numFmtId="172" fontId="2" fillId="0" borderId="26" xfId="114" applyNumberFormat="1" applyFont="1" applyFill="1" applyBorder="1" applyAlignment="1">
      <alignment horizontal="right" indent="2"/>
    </xf>
    <xf numFmtId="1" fontId="2" fillId="0" borderId="16" xfId="114" applyNumberFormat="1" applyFont="1" applyFill="1" applyBorder="1" applyAlignment="1">
      <alignment horizontal="right" indent="1"/>
    </xf>
    <xf numFmtId="0" fontId="10" fillId="0" borderId="18" xfId="101" applyFont="1" applyFill="1" applyBorder="1" applyAlignment="1">
      <alignment horizontal="left"/>
      <protection/>
    </xf>
    <xf numFmtId="0" fontId="10" fillId="0" borderId="18" xfId="101" applyFont="1" applyFill="1" applyBorder="1" applyAlignment="1">
      <alignment horizontal="left" vertical="center"/>
      <protection/>
    </xf>
    <xf numFmtId="172" fontId="2" fillId="0" borderId="18" xfId="101" applyNumberFormat="1" applyFill="1" applyBorder="1" applyAlignment="1">
      <alignment horizontal="right" indent="2"/>
      <protection/>
    </xf>
    <xf numFmtId="3" fontId="10" fillId="0" borderId="0" xfId="97" applyNumberFormat="1" applyFont="1" applyFill="1">
      <alignment/>
      <protection/>
    </xf>
    <xf numFmtId="0" fontId="10" fillId="0" borderId="18" xfId="101" applyFont="1" applyFill="1" applyBorder="1">
      <alignment/>
      <protection/>
    </xf>
    <xf numFmtId="0" fontId="2" fillId="0" borderId="13" xfId="101" applyFill="1" applyBorder="1">
      <alignment/>
      <protection/>
    </xf>
    <xf numFmtId="3" fontId="2" fillId="0" borderId="26" xfId="101" applyNumberFormat="1" applyFill="1" applyBorder="1" applyAlignment="1">
      <alignment horizontal="center"/>
      <protection/>
    </xf>
    <xf numFmtId="0" fontId="10" fillId="0" borderId="18" xfId="97" applyFont="1" applyFill="1" applyBorder="1">
      <alignment/>
      <protection/>
    </xf>
    <xf numFmtId="0" fontId="90" fillId="0" borderId="0" xfId="97" applyFont="1" applyFill="1">
      <alignment/>
      <protection/>
    </xf>
    <xf numFmtId="0" fontId="17" fillId="0" borderId="0" xfId="97" applyFont="1" applyFill="1" applyAlignment="1">
      <alignment horizontal="left"/>
      <protection/>
    </xf>
    <xf numFmtId="0" fontId="18" fillId="0" borderId="0" xfId="97" applyFont="1" applyFill="1">
      <alignment/>
      <protection/>
    </xf>
    <xf numFmtId="0" fontId="17" fillId="0" borderId="0" xfId="97" applyFont="1" applyFill="1">
      <alignment/>
      <protection/>
    </xf>
    <xf numFmtId="0" fontId="17" fillId="0" borderId="0" xfId="97" applyFont="1" applyFill="1" applyAlignment="1">
      <alignment horizontal="right"/>
      <protection/>
    </xf>
    <xf numFmtId="0" fontId="18" fillId="0" borderId="0" xfId="97" applyFont="1" applyFill="1" applyAlignment="1">
      <alignment horizontal="left"/>
      <protection/>
    </xf>
    <xf numFmtId="0" fontId="3" fillId="0" borderId="0" xfId="99" applyFont="1" applyFill="1">
      <alignment/>
      <protection/>
    </xf>
    <xf numFmtId="0" fontId="10" fillId="0" borderId="0" xfId="99" applyFont="1" applyFill="1" applyAlignment="1">
      <alignment vertical="center"/>
      <protection/>
    </xf>
    <xf numFmtId="0" fontId="2" fillId="0" borderId="22" xfId="99" applyFont="1" applyFill="1" applyBorder="1">
      <alignment/>
      <protection/>
    </xf>
    <xf numFmtId="3" fontId="2" fillId="0" borderId="12" xfId="99" applyNumberFormat="1" applyFont="1" applyFill="1" applyBorder="1" applyAlignment="1">
      <alignment horizontal="right" indent="1"/>
      <protection/>
    </xf>
    <xf numFmtId="3" fontId="2" fillId="0" borderId="18" xfId="99" applyNumberFormat="1" applyFont="1" applyFill="1" applyBorder="1" applyAlignment="1">
      <alignment horizontal="right" indent="1"/>
      <protection/>
    </xf>
    <xf numFmtId="3" fontId="2" fillId="0" borderId="13" xfId="99" applyNumberFormat="1" applyFont="1" applyFill="1" applyBorder="1" applyAlignment="1">
      <alignment horizontal="right" indent="1"/>
      <protection/>
    </xf>
    <xf numFmtId="3" fontId="2" fillId="0" borderId="16" xfId="99" applyNumberFormat="1" applyFont="1" applyFill="1" applyBorder="1" applyAlignment="1">
      <alignment horizontal="right" indent="1"/>
      <protection/>
    </xf>
    <xf numFmtId="3" fontId="10" fillId="0" borderId="10" xfId="101" applyNumberFormat="1" applyFont="1" applyFill="1" applyBorder="1" applyAlignment="1">
      <alignment horizontal="right" indent="1"/>
      <protection/>
    </xf>
    <xf numFmtId="0" fontId="2" fillId="0" borderId="26" xfId="99" applyFont="1" applyFill="1" applyBorder="1">
      <alignment/>
      <protection/>
    </xf>
    <xf numFmtId="0" fontId="3" fillId="0" borderId="0" xfId="99" applyFont="1" applyFill="1" applyAlignment="1">
      <alignment vertical="center"/>
      <protection/>
    </xf>
    <xf numFmtId="3" fontId="2" fillId="0" borderId="17" xfId="71" applyNumberFormat="1" applyFont="1" applyFill="1" applyBorder="1" applyAlignment="1">
      <alignment horizontal="right" indent="1"/>
    </xf>
    <xf numFmtId="3" fontId="2" fillId="0" borderId="23" xfId="71" applyNumberFormat="1" applyFont="1" applyFill="1" applyBorder="1" applyAlignment="1">
      <alignment horizontal="right" indent="1"/>
    </xf>
    <xf numFmtId="172" fontId="2" fillId="0" borderId="23" xfId="101" applyNumberFormat="1" applyFill="1" applyBorder="1" applyAlignment="1">
      <alignment horizontal="right" indent="1"/>
      <protection/>
    </xf>
    <xf numFmtId="0" fontId="10" fillId="0" borderId="18" xfId="102" applyFont="1" applyFill="1" applyBorder="1">
      <alignment/>
      <protection/>
    </xf>
    <xf numFmtId="0" fontId="2" fillId="0" borderId="12" xfId="101" applyFill="1" applyBorder="1" applyAlignment="1">
      <alignment horizontal="left"/>
      <protection/>
    </xf>
    <xf numFmtId="174" fontId="10" fillId="0" borderId="0" xfId="114" applyNumberFormat="1" applyFont="1" applyFill="1" applyAlignment="1">
      <alignment/>
    </xf>
    <xf numFmtId="0" fontId="2" fillId="0" borderId="13" xfId="101" applyFill="1" applyBorder="1" applyAlignment="1">
      <alignment horizontal="left"/>
      <protection/>
    </xf>
    <xf numFmtId="0" fontId="2" fillId="0" borderId="15" xfId="101" applyFill="1" applyBorder="1" applyAlignment="1">
      <alignment horizontal="left"/>
      <protection/>
    </xf>
    <xf numFmtId="0" fontId="10" fillId="0" borderId="0" xfId="102" applyFont="1" applyFill="1" applyAlignment="1">
      <alignment vertical="center"/>
      <protection/>
    </xf>
    <xf numFmtId="0" fontId="10" fillId="0" borderId="12" xfId="97" applyFont="1" applyFill="1" applyBorder="1">
      <alignment/>
      <protection/>
    </xf>
    <xf numFmtId="3" fontId="2" fillId="0" borderId="13" xfId="97" applyNumberFormat="1" applyFont="1" applyFill="1" applyBorder="1" applyAlignment="1">
      <alignment horizontal="right" indent="1"/>
      <protection/>
    </xf>
    <xf numFmtId="3" fontId="19" fillId="0" borderId="0" xfId="97" applyNumberFormat="1" applyFont="1" applyFill="1" applyAlignment="1">
      <alignment horizontal="right"/>
      <protection/>
    </xf>
    <xf numFmtId="0" fontId="10" fillId="0" borderId="17" xfId="99" applyFont="1" applyFill="1" applyBorder="1" applyAlignment="1">
      <alignment vertical="center"/>
      <protection/>
    </xf>
    <xf numFmtId="0" fontId="10" fillId="0" borderId="0" xfId="99" applyFont="1" applyFill="1" applyBorder="1" applyAlignment="1">
      <alignment vertical="center"/>
      <protection/>
    </xf>
    <xf numFmtId="175" fontId="2" fillId="0" borderId="18" xfId="71" applyNumberFormat="1" applyFont="1" applyFill="1" applyBorder="1" applyAlignment="1">
      <alignment/>
    </xf>
    <xf numFmtId="175" fontId="2" fillId="0" borderId="13" xfId="71" applyNumberFormat="1" applyFont="1" applyFill="1" applyBorder="1" applyAlignment="1">
      <alignment/>
    </xf>
    <xf numFmtId="0" fontId="10" fillId="0" borderId="17" xfId="99" applyFont="1" applyFill="1" applyBorder="1">
      <alignment/>
      <protection/>
    </xf>
    <xf numFmtId="3" fontId="19" fillId="0" borderId="0" xfId="99" applyNumberFormat="1" applyFont="1" applyFill="1" applyAlignment="1">
      <alignment horizontal="right"/>
      <protection/>
    </xf>
    <xf numFmtId="0" fontId="13" fillId="0" borderId="0" xfId="101" applyFont="1" applyFill="1">
      <alignment/>
      <protection/>
    </xf>
    <xf numFmtId="0" fontId="10" fillId="0" borderId="18" xfId="105" applyFont="1" applyFill="1" applyBorder="1">
      <alignment/>
      <protection/>
    </xf>
    <xf numFmtId="0" fontId="2" fillId="0" borderId="23" xfId="101" applyFill="1" applyBorder="1" applyAlignment="1">
      <alignment horizontal="center" vertical="top" wrapText="1"/>
      <protection/>
    </xf>
    <xf numFmtId="0" fontId="2" fillId="0" borderId="16" xfId="101" applyFill="1" applyBorder="1" applyAlignment="1">
      <alignment horizontal="center" vertical="top" wrapText="1"/>
      <protection/>
    </xf>
    <xf numFmtId="173" fontId="2" fillId="0" borderId="21" xfId="101" applyNumberFormat="1" applyFill="1" applyBorder="1" applyAlignment="1">
      <alignment horizontal="right" wrapText="1" indent="1"/>
      <protection/>
    </xf>
    <xf numFmtId="173" fontId="2" fillId="0" borderId="22" xfId="101" applyNumberFormat="1" applyFill="1" applyBorder="1" applyAlignment="1">
      <alignment horizontal="right" wrapText="1" indent="1"/>
      <protection/>
    </xf>
    <xf numFmtId="173" fontId="2" fillId="0" borderId="26" xfId="101" applyNumberFormat="1" applyFill="1" applyBorder="1" applyAlignment="1">
      <alignment horizontal="right" wrapText="1" indent="1"/>
      <protection/>
    </xf>
    <xf numFmtId="172" fontId="2" fillId="0" borderId="12" xfId="97" applyNumberFormat="1" applyFont="1" applyFill="1" applyBorder="1">
      <alignment/>
      <protection/>
    </xf>
    <xf numFmtId="173" fontId="2" fillId="0" borderId="23" xfId="101" applyNumberFormat="1" applyFill="1" applyBorder="1" applyAlignment="1">
      <alignment horizontal="right" wrapText="1" indent="1"/>
      <protection/>
    </xf>
    <xf numFmtId="0" fontId="10" fillId="0" borderId="0" xfId="105" applyFont="1" applyFill="1">
      <alignment/>
      <protection/>
    </xf>
    <xf numFmtId="0" fontId="10" fillId="0" borderId="18" xfId="97" applyFont="1" applyFill="1" applyBorder="1" applyAlignment="1">
      <alignment vertical="center"/>
      <protection/>
    </xf>
    <xf numFmtId="3" fontId="2" fillId="0" borderId="12" xfId="101" applyNumberFormat="1" applyFill="1" applyBorder="1" applyAlignment="1">
      <alignment horizontal="right" indent="1"/>
      <protection/>
    </xf>
    <xf numFmtId="3" fontId="2" fillId="0" borderId="21" xfId="101" applyNumberFormat="1" applyFill="1" applyBorder="1" applyAlignment="1">
      <alignment horizontal="right" indent="1"/>
      <protection/>
    </xf>
    <xf numFmtId="173" fontId="2" fillId="0" borderId="21" xfId="101" applyNumberFormat="1" applyFill="1" applyBorder="1" applyAlignment="1">
      <alignment horizontal="right" indent="1"/>
      <protection/>
    </xf>
    <xf numFmtId="3" fontId="2" fillId="0" borderId="13" xfId="101" applyNumberFormat="1" applyFill="1" applyBorder="1" applyAlignment="1">
      <alignment horizontal="right" indent="1"/>
      <protection/>
    </xf>
    <xf numFmtId="3" fontId="2" fillId="0" borderId="26" xfId="101" applyNumberFormat="1" applyFill="1" applyBorder="1" applyAlignment="1">
      <alignment horizontal="right" indent="1"/>
      <protection/>
    </xf>
    <xf numFmtId="173" fontId="2" fillId="0" borderId="26" xfId="101" applyNumberFormat="1" applyFill="1" applyBorder="1" applyAlignment="1">
      <alignment horizontal="right" indent="1"/>
      <protection/>
    </xf>
    <xf numFmtId="0" fontId="2" fillId="0" borderId="23" xfId="97" applyFont="1" applyFill="1" applyBorder="1">
      <alignment/>
      <protection/>
    </xf>
    <xf numFmtId="0" fontId="2" fillId="0" borderId="23" xfId="101" applyFill="1" applyBorder="1" applyAlignment="1">
      <alignment vertical="center"/>
      <protection/>
    </xf>
    <xf numFmtId="174" fontId="2" fillId="0" borderId="16" xfId="114" applyNumberFormat="1" applyFont="1" applyFill="1" applyBorder="1" applyAlignment="1">
      <alignment horizontal="right" vertical="center"/>
    </xf>
    <xf numFmtId="0" fontId="2" fillId="0" borderId="0" xfId="101" applyFill="1" applyBorder="1" applyAlignment="1">
      <alignment vertical="center"/>
      <protection/>
    </xf>
    <xf numFmtId="0" fontId="2" fillId="0" borderId="18" xfId="104" applyFont="1" applyFill="1" applyBorder="1">
      <alignment/>
      <protection/>
    </xf>
    <xf numFmtId="175" fontId="2" fillId="0" borderId="13" xfId="71" applyNumberFormat="1" applyFont="1" applyFill="1" applyBorder="1" applyAlignment="1">
      <alignment horizontal="right"/>
    </xf>
    <xf numFmtId="175" fontId="2" fillId="0" borderId="16" xfId="71" applyNumberFormat="1" applyFont="1" applyFill="1" applyBorder="1" applyAlignment="1">
      <alignment horizontal="right"/>
    </xf>
    <xf numFmtId="0" fontId="2" fillId="0" borderId="0" xfId="104" applyFont="1" applyFill="1">
      <alignment/>
      <protection/>
    </xf>
    <xf numFmtId="0" fontId="2" fillId="0" borderId="0" xfId="99" applyFont="1" applyFill="1" applyAlignment="1">
      <alignment horizontal="right" vertical="center" indent="1"/>
      <protection/>
    </xf>
    <xf numFmtId="0" fontId="2" fillId="0" borderId="0" xfId="104" applyFont="1" applyFill="1" applyBorder="1">
      <alignment/>
      <protection/>
    </xf>
    <xf numFmtId="3" fontId="2" fillId="0" borderId="0" xfId="101" applyNumberFormat="1" applyFill="1" applyAlignment="1">
      <alignment horizontal="left" vertical="top" wrapText="1"/>
      <protection/>
    </xf>
    <xf numFmtId="0" fontId="10" fillId="0" borderId="0" xfId="103" applyFont="1" applyFill="1" applyAlignment="1">
      <alignment vertical="center"/>
      <protection/>
    </xf>
    <xf numFmtId="0" fontId="10" fillId="0" borderId="18" xfId="103" applyFont="1" applyFill="1" applyBorder="1" applyAlignment="1">
      <alignment vertical="center"/>
      <protection/>
    </xf>
    <xf numFmtId="0" fontId="10" fillId="0" borderId="18" xfId="99" applyFont="1" applyFill="1" applyBorder="1">
      <alignment/>
      <protection/>
    </xf>
    <xf numFmtId="0" fontId="2" fillId="0" borderId="16" xfId="103" applyFont="1" applyFill="1" applyBorder="1" applyAlignment="1">
      <alignment horizontal="center" vertical="center"/>
      <protection/>
    </xf>
    <xf numFmtId="0" fontId="2" fillId="0" borderId="18" xfId="103" applyFont="1" applyFill="1" applyBorder="1">
      <alignment/>
      <protection/>
    </xf>
    <xf numFmtId="3" fontId="2" fillId="0" borderId="12" xfId="103" applyNumberFormat="1" applyFont="1" applyFill="1" applyBorder="1" applyAlignment="1">
      <alignment horizontal="right" indent="1"/>
      <protection/>
    </xf>
    <xf numFmtId="172" fontId="2" fillId="0" borderId="26" xfId="101" applyNumberFormat="1" applyFill="1" applyBorder="1" applyAlignment="1">
      <alignment horizontal="right" indent="2"/>
      <protection/>
    </xf>
    <xf numFmtId="0" fontId="2" fillId="0" borderId="16" xfId="99" applyFont="1" applyFill="1" applyBorder="1" applyAlignment="1">
      <alignment horizontal="left"/>
      <protection/>
    </xf>
    <xf numFmtId="0" fontId="2" fillId="0" borderId="11" xfId="97" applyFont="1" applyFill="1" applyBorder="1" applyAlignment="1">
      <alignment horizontal="right" vertical="center"/>
      <protection/>
    </xf>
    <xf numFmtId="0" fontId="2" fillId="0" borderId="0" xfId="97" applyFont="1" applyFill="1" applyBorder="1" applyAlignment="1">
      <alignment horizontal="right" vertical="center"/>
      <protection/>
    </xf>
    <xf numFmtId="0" fontId="2" fillId="0" borderId="0" xfId="97" applyFont="1" applyFill="1" applyAlignment="1">
      <alignment horizontal="right" vertical="center"/>
      <protection/>
    </xf>
    <xf numFmtId="3" fontId="2" fillId="0" borderId="0" xfId="97" applyNumberFormat="1" applyFont="1" applyFill="1" applyAlignment="1">
      <alignment horizontal="right"/>
      <protection/>
    </xf>
    <xf numFmtId="3" fontId="2" fillId="0" borderId="12" xfId="97" applyNumberFormat="1" applyFont="1" applyFill="1" applyBorder="1" applyAlignment="1">
      <alignment horizontal="right"/>
      <protection/>
    </xf>
    <xf numFmtId="172" fontId="2" fillId="0" borderId="18" xfId="97" applyNumberFormat="1" applyFont="1" applyFill="1" applyBorder="1" applyAlignment="1">
      <alignment horizontal="right"/>
      <protection/>
    </xf>
    <xf numFmtId="3" fontId="2" fillId="0" borderId="18" xfId="97" applyNumberFormat="1" applyFont="1" applyFill="1" applyBorder="1" applyAlignment="1">
      <alignment horizontal="right"/>
      <protection/>
    </xf>
    <xf numFmtId="3" fontId="2" fillId="0" borderId="11" xfId="97" applyNumberFormat="1" applyFont="1" applyFill="1" applyBorder="1" applyAlignment="1">
      <alignment horizontal="right"/>
      <protection/>
    </xf>
    <xf numFmtId="3" fontId="2" fillId="0" borderId="15" xfId="97" applyNumberFormat="1" applyFont="1" applyFill="1" applyBorder="1" applyAlignment="1">
      <alignment horizontal="right"/>
      <protection/>
    </xf>
    <xf numFmtId="3" fontId="2" fillId="0" borderId="16" xfId="97" applyNumberFormat="1" applyFont="1" applyFill="1" applyBorder="1" applyAlignment="1">
      <alignment horizontal="right"/>
      <protection/>
    </xf>
    <xf numFmtId="172" fontId="2" fillId="0" borderId="16" xfId="97" applyNumberFormat="1" applyFont="1" applyFill="1" applyBorder="1" applyAlignment="1">
      <alignment horizontal="right"/>
      <protection/>
    </xf>
    <xf numFmtId="0" fontId="2" fillId="0" borderId="0" xfId="97" applyFont="1" applyFill="1" applyAlignment="1">
      <alignment horizontal="right"/>
      <protection/>
    </xf>
    <xf numFmtId="0" fontId="2" fillId="0" borderId="10" xfId="97" applyFont="1" applyFill="1" applyBorder="1" applyAlignment="1">
      <alignment horizontal="right"/>
      <protection/>
    </xf>
    <xf numFmtId="173" fontId="2" fillId="0" borderId="19" xfId="97" applyNumberFormat="1" applyFont="1" applyFill="1" applyBorder="1" applyAlignment="1">
      <alignment horizontal="right"/>
      <protection/>
    </xf>
    <xf numFmtId="173" fontId="2" fillId="0" borderId="10" xfId="97" applyNumberFormat="1" applyFont="1" applyFill="1" applyBorder="1" applyAlignment="1">
      <alignment horizontal="right"/>
      <protection/>
    </xf>
    <xf numFmtId="173" fontId="2" fillId="0" borderId="17" xfId="97" applyNumberFormat="1" applyFont="1" applyFill="1" applyBorder="1" applyAlignment="1">
      <alignment horizontal="right"/>
      <protection/>
    </xf>
    <xf numFmtId="173" fontId="2" fillId="0" borderId="0" xfId="97" applyNumberFormat="1" applyFont="1" applyFill="1" applyAlignment="1">
      <alignment horizontal="right"/>
      <protection/>
    </xf>
    <xf numFmtId="173" fontId="2" fillId="0" borderId="20" xfId="97" applyNumberFormat="1" applyFont="1" applyFill="1" applyBorder="1" applyAlignment="1">
      <alignment horizontal="right"/>
      <protection/>
    </xf>
    <xf numFmtId="173" fontId="2" fillId="0" borderId="11" xfId="97" applyNumberFormat="1" applyFont="1" applyFill="1" applyBorder="1" applyAlignment="1">
      <alignment horizontal="right"/>
      <protection/>
    </xf>
    <xf numFmtId="3" fontId="2" fillId="0" borderId="22" xfId="71" applyNumberFormat="1" applyFont="1" applyFill="1" applyBorder="1" applyAlignment="1">
      <alignment horizontal="right"/>
    </xf>
    <xf numFmtId="3" fontId="2" fillId="0" borderId="23" xfId="71" applyNumberFormat="1" applyFont="1" applyFill="1" applyBorder="1" applyAlignment="1">
      <alignment horizontal="right"/>
    </xf>
    <xf numFmtId="3" fontId="2" fillId="0" borderId="21" xfId="101" applyNumberFormat="1" applyFill="1" applyBorder="1" applyAlignment="1">
      <alignment horizontal="right"/>
      <protection/>
    </xf>
    <xf numFmtId="3" fontId="2" fillId="0" borderId="22" xfId="101" applyNumberFormat="1" applyFill="1" applyBorder="1" applyAlignment="1">
      <alignment horizontal="right"/>
      <protection/>
    </xf>
    <xf numFmtId="3" fontId="2" fillId="0" borderId="26" xfId="101" applyNumberFormat="1" applyFill="1" applyBorder="1" applyAlignment="1">
      <alignment horizontal="right"/>
      <protection/>
    </xf>
    <xf numFmtId="3" fontId="2" fillId="0" borderId="23" xfId="101" applyNumberFormat="1" applyFill="1" applyBorder="1" applyAlignment="1">
      <alignment horizontal="right"/>
      <protection/>
    </xf>
    <xf numFmtId="172" fontId="2" fillId="0" borderId="22" xfId="114" applyNumberFormat="1" applyFont="1" applyFill="1" applyBorder="1" applyAlignment="1">
      <alignment/>
    </xf>
    <xf numFmtId="172" fontId="2" fillId="0" borderId="26" xfId="114" applyNumberFormat="1" applyFont="1" applyFill="1" applyBorder="1" applyAlignment="1">
      <alignment/>
    </xf>
    <xf numFmtId="175" fontId="2" fillId="0" borderId="18" xfId="71" applyNumberFormat="1" applyFont="1" applyFill="1" applyBorder="1" applyAlignment="1">
      <alignment horizontal="right"/>
    </xf>
    <xf numFmtId="0" fontId="2" fillId="0" borderId="0" xfId="104" applyFont="1" applyFill="1" applyAlignment="1">
      <alignment horizontal="left"/>
      <protection/>
    </xf>
    <xf numFmtId="172" fontId="2" fillId="0" borderId="10" xfId="114" applyNumberFormat="1" applyFont="1" applyFill="1" applyBorder="1" applyAlignment="1">
      <alignment horizontal="right" wrapText="1"/>
    </xf>
    <xf numFmtId="172" fontId="2" fillId="0" borderId="12" xfId="114" applyNumberFormat="1" applyFont="1" applyFill="1" applyBorder="1" applyAlignment="1">
      <alignment horizontal="right" wrapText="1"/>
    </xf>
    <xf numFmtId="172" fontId="2" fillId="0" borderId="0" xfId="114" applyNumberFormat="1" applyFont="1" applyFill="1" applyBorder="1" applyAlignment="1">
      <alignment horizontal="right" wrapText="1"/>
    </xf>
    <xf numFmtId="172" fontId="2" fillId="0" borderId="18" xfId="114" applyNumberFormat="1" applyFont="1" applyFill="1" applyBorder="1" applyAlignment="1">
      <alignment horizontal="right" wrapText="1"/>
    </xf>
    <xf numFmtId="1" fontId="2" fillId="0" borderId="14" xfId="114" applyNumberFormat="1" applyFont="1" applyFill="1" applyBorder="1" applyAlignment="1">
      <alignment horizontal="right" wrapText="1"/>
    </xf>
    <xf numFmtId="1" fontId="2" fillId="0" borderId="15" xfId="114" applyNumberFormat="1" applyFont="1" applyFill="1" applyBorder="1" applyAlignment="1">
      <alignment horizontal="right" wrapText="1"/>
    </xf>
    <xf numFmtId="1" fontId="2" fillId="0" borderId="16" xfId="114" applyNumberFormat="1" applyFont="1" applyFill="1" applyBorder="1" applyAlignment="1">
      <alignment horizontal="right" wrapText="1"/>
    </xf>
    <xf numFmtId="3" fontId="2" fillId="0" borderId="19" xfId="114" applyNumberFormat="1" applyFont="1" applyFill="1" applyBorder="1" applyAlignment="1">
      <alignment horizontal="right"/>
    </xf>
    <xf numFmtId="172" fontId="2" fillId="0" borderId="21" xfId="114" applyNumberFormat="1" applyFont="1" applyFill="1" applyBorder="1" applyAlignment="1">
      <alignment horizontal="right"/>
    </xf>
    <xf numFmtId="3" fontId="2" fillId="0" borderId="17" xfId="114" applyNumberFormat="1" applyFont="1" applyFill="1" applyBorder="1" applyAlignment="1">
      <alignment horizontal="right"/>
    </xf>
    <xf numFmtId="172" fontId="2" fillId="0" borderId="22" xfId="114" applyNumberFormat="1" applyFont="1" applyFill="1" applyBorder="1" applyAlignment="1">
      <alignment horizontal="right"/>
    </xf>
    <xf numFmtId="172" fontId="2" fillId="0" borderId="26" xfId="114" applyNumberFormat="1" applyFont="1" applyFill="1" applyBorder="1" applyAlignment="1">
      <alignment horizontal="right"/>
    </xf>
    <xf numFmtId="3" fontId="2" fillId="0" borderId="14" xfId="114" applyNumberFormat="1" applyFont="1" applyFill="1" applyBorder="1" applyAlignment="1">
      <alignment horizontal="right"/>
    </xf>
    <xf numFmtId="175" fontId="2" fillId="0" borderId="16" xfId="71" applyNumberFormat="1" applyFont="1" applyFill="1" applyBorder="1" applyAlignment="1">
      <alignment/>
    </xf>
    <xf numFmtId="0" fontId="2" fillId="0" borderId="0" xfId="107" applyFont="1" applyFill="1" applyBorder="1" applyAlignment="1">
      <alignment vertical="center"/>
      <protection/>
    </xf>
    <xf numFmtId="0" fontId="2" fillId="0" borderId="0" xfId="97" applyFont="1" applyFill="1" applyBorder="1" applyAlignment="1">
      <alignment vertical="center"/>
      <protection/>
    </xf>
    <xf numFmtId="0" fontId="3" fillId="0" borderId="0" xfId="97" applyFont="1" applyFill="1" applyBorder="1" applyAlignment="1">
      <alignment vertical="center"/>
      <protection/>
    </xf>
    <xf numFmtId="0" fontId="10" fillId="0" borderId="0" xfId="108" applyFont="1" applyFill="1">
      <alignment/>
      <protection/>
    </xf>
    <xf numFmtId="0" fontId="2" fillId="0" borderId="15" xfId="101" applyFont="1" applyFill="1" applyBorder="1" applyAlignment="1">
      <alignment horizontal="center" vertical="center" wrapText="1"/>
      <protection/>
    </xf>
    <xf numFmtId="0" fontId="2" fillId="0" borderId="10" xfId="101" applyFont="1" applyFill="1" applyBorder="1" applyAlignment="1">
      <alignment horizontal="center" vertical="center" wrapText="1"/>
      <protection/>
    </xf>
    <xf numFmtId="0" fontId="2" fillId="0" borderId="22" xfId="101" applyFont="1" applyFill="1" applyBorder="1" applyAlignment="1">
      <alignment horizontal="left"/>
      <protection/>
    </xf>
    <xf numFmtId="3" fontId="2" fillId="0" borderId="0" xfId="101" applyNumberFormat="1" applyFont="1" applyFill="1" applyAlignment="1">
      <alignment horizontal="right" wrapText="1"/>
      <protection/>
    </xf>
    <xf numFmtId="3" fontId="2" fillId="0" borderId="10" xfId="101" applyNumberFormat="1" applyFont="1" applyFill="1" applyBorder="1" applyAlignment="1">
      <alignment horizontal="right" wrapText="1"/>
      <protection/>
    </xf>
    <xf numFmtId="0" fontId="2" fillId="0" borderId="23" xfId="101" applyFont="1" applyFill="1" applyBorder="1" applyAlignment="1">
      <alignment horizontal="left"/>
      <protection/>
    </xf>
    <xf numFmtId="3" fontId="2" fillId="0" borderId="15" xfId="101" applyNumberFormat="1" applyFont="1" applyFill="1" applyBorder="1" applyAlignment="1">
      <alignment horizontal="right" wrapText="1"/>
      <protection/>
    </xf>
    <xf numFmtId="0" fontId="2" fillId="0" borderId="0" xfId="101" applyFont="1" applyFill="1" applyAlignment="1">
      <alignment horizontal="left"/>
      <protection/>
    </xf>
    <xf numFmtId="0" fontId="2" fillId="0" borderId="0" xfId="101" applyFont="1" applyFill="1">
      <alignment/>
      <protection/>
    </xf>
    <xf numFmtId="0" fontId="2" fillId="0" borderId="0" xfId="95" applyFont="1" applyFill="1">
      <alignment/>
      <protection/>
    </xf>
    <xf numFmtId="0" fontId="2" fillId="0" borderId="11" xfId="101" applyFont="1" applyFill="1" applyBorder="1" applyAlignment="1">
      <alignment horizontal="center" vertical="center" wrapText="1"/>
      <protection/>
    </xf>
    <xf numFmtId="0" fontId="2" fillId="0" borderId="16" xfId="101" applyFont="1" applyFill="1" applyBorder="1" applyAlignment="1">
      <alignment horizontal="center" vertical="center" wrapText="1"/>
      <protection/>
    </xf>
    <xf numFmtId="0" fontId="2" fillId="0" borderId="21" xfId="101" applyFont="1" applyFill="1" applyBorder="1" applyAlignment="1">
      <alignment horizontal="left"/>
      <protection/>
    </xf>
    <xf numFmtId="0" fontId="2" fillId="0" borderId="20" xfId="101" applyFont="1" applyFill="1" applyBorder="1" applyAlignment="1">
      <alignment horizontal="left"/>
      <protection/>
    </xf>
    <xf numFmtId="0" fontId="2" fillId="0" borderId="14" xfId="101" applyFont="1" applyFill="1" applyBorder="1" applyAlignment="1">
      <alignment horizontal="left"/>
      <protection/>
    </xf>
    <xf numFmtId="0" fontId="2" fillId="0" borderId="0" xfId="101" applyFont="1" applyFill="1" applyAlignment="1">
      <alignment horizontal="right" vertical="center" wrapText="1" indent="1"/>
      <protection/>
    </xf>
    <xf numFmtId="0" fontId="2" fillId="0" borderId="0" xfId="95" applyFont="1" applyFill="1" applyAlignment="1">
      <alignment vertical="top"/>
      <protection/>
    </xf>
    <xf numFmtId="0" fontId="2" fillId="0" borderId="0" xfId="95" applyFont="1" applyFill="1" applyBorder="1">
      <alignment/>
      <protection/>
    </xf>
    <xf numFmtId="0" fontId="91" fillId="0" borderId="0" xfId="96" applyFont="1" applyFill="1" applyBorder="1">
      <alignment/>
      <protection/>
    </xf>
    <xf numFmtId="0" fontId="2" fillId="0" borderId="21" xfId="101" applyFont="1" applyFill="1" applyBorder="1" applyAlignment="1">
      <alignment horizontal="center" vertical="center" wrapText="1"/>
      <protection/>
    </xf>
    <xf numFmtId="0" fontId="2" fillId="0" borderId="22" xfId="101" applyFont="1" applyFill="1" applyBorder="1" applyAlignment="1">
      <alignment horizontal="center" vertical="center" wrapText="1"/>
      <protection/>
    </xf>
    <xf numFmtId="0" fontId="2" fillId="0" borderId="14" xfId="101" applyFont="1" applyFill="1" applyBorder="1" applyAlignment="1">
      <alignment horizontal="center" vertical="center"/>
      <protection/>
    </xf>
    <xf numFmtId="0" fontId="2" fillId="0" borderId="15" xfId="101" applyFont="1" applyFill="1" applyBorder="1" applyAlignment="1">
      <alignment horizontal="center" vertical="center"/>
      <protection/>
    </xf>
    <xf numFmtId="0" fontId="2" fillId="0" borderId="16" xfId="101" applyFont="1" applyFill="1" applyBorder="1" applyAlignment="1">
      <alignment horizontal="center" vertical="center"/>
      <protection/>
    </xf>
    <xf numFmtId="0" fontId="2" fillId="0" borderId="21" xfId="101" applyFont="1" applyFill="1" applyBorder="1" applyAlignment="1">
      <alignment horizontal="center" vertical="center"/>
      <protection/>
    </xf>
    <xf numFmtId="0" fontId="2" fillId="0" borderId="26" xfId="101" applyFont="1" applyFill="1" applyBorder="1" applyAlignment="1">
      <alignment horizontal="center" vertical="center"/>
      <protection/>
    </xf>
    <xf numFmtId="0" fontId="2" fillId="0" borderId="26" xfId="101" applyFont="1" applyFill="1" applyBorder="1" applyAlignment="1">
      <alignment horizontal="center" vertical="center" wrapText="1"/>
      <protection/>
    </xf>
    <xf numFmtId="0" fontId="2" fillId="0" borderId="23" xfId="101" applyFont="1" applyFill="1" applyBorder="1" applyAlignment="1">
      <alignment horizontal="center" vertical="center"/>
      <protection/>
    </xf>
    <xf numFmtId="0" fontId="2" fillId="0" borderId="19" xfId="101" applyFill="1" applyBorder="1" applyAlignment="1">
      <alignment horizontal="center" vertical="top" wrapText="1"/>
      <protection/>
    </xf>
    <xf numFmtId="0" fontId="2" fillId="0" borderId="10" xfId="101" applyFill="1" applyBorder="1" applyAlignment="1">
      <alignment horizontal="center" vertical="top" wrapText="1"/>
      <protection/>
    </xf>
    <xf numFmtId="0" fontId="2" fillId="0" borderId="12" xfId="101" applyFill="1" applyBorder="1" applyAlignment="1">
      <alignment horizontal="center" vertical="top" wrapText="1"/>
      <protection/>
    </xf>
    <xf numFmtId="0" fontId="2" fillId="0" borderId="20" xfId="101" applyFill="1" applyBorder="1" applyAlignment="1">
      <alignment horizontal="center" vertical="top" wrapText="1"/>
      <protection/>
    </xf>
    <xf numFmtId="0" fontId="2" fillId="0" borderId="11" xfId="101" applyFill="1" applyBorder="1" applyAlignment="1">
      <alignment horizontal="center" vertical="top" wrapText="1"/>
      <protection/>
    </xf>
    <xf numFmtId="0" fontId="2" fillId="0" borderId="13" xfId="101" applyFill="1" applyBorder="1" applyAlignment="1">
      <alignment horizontal="center" vertical="top" wrapText="1"/>
      <protection/>
    </xf>
    <xf numFmtId="0" fontId="2" fillId="0" borderId="11" xfId="101" applyFill="1" applyBorder="1" applyAlignment="1">
      <alignment horizontal="center" vertical="center"/>
      <protection/>
    </xf>
    <xf numFmtId="0" fontId="2" fillId="0" borderId="13" xfId="101" applyFill="1" applyBorder="1" applyAlignment="1">
      <alignment horizontal="center" vertical="center"/>
      <protection/>
    </xf>
    <xf numFmtId="0" fontId="2" fillId="0" borderId="14" xfId="101" applyFill="1" applyBorder="1" applyAlignment="1">
      <alignment horizontal="center" vertical="center"/>
      <protection/>
    </xf>
    <xf numFmtId="0" fontId="2" fillId="0" borderId="15" xfId="97" applyFont="1" applyFill="1" applyBorder="1" applyAlignment="1">
      <alignment horizontal="center" vertical="center"/>
      <protection/>
    </xf>
    <xf numFmtId="0" fontId="2" fillId="0" borderId="16" xfId="97" applyFont="1" applyFill="1" applyBorder="1" applyAlignment="1">
      <alignment horizontal="center" vertical="center"/>
      <protection/>
    </xf>
    <xf numFmtId="0" fontId="2" fillId="0" borderId="15" xfId="101" applyFill="1" applyBorder="1" applyAlignment="1">
      <alignment horizontal="center" vertical="center"/>
      <protection/>
    </xf>
    <xf numFmtId="0" fontId="13" fillId="0" borderId="21" xfId="101" applyFont="1" applyFill="1" applyBorder="1" applyAlignment="1">
      <alignment horizontal="center"/>
      <protection/>
    </xf>
    <xf numFmtId="0" fontId="13" fillId="0" borderId="22" xfId="101" applyFont="1" applyFill="1" applyBorder="1" applyAlignment="1">
      <alignment horizontal="center"/>
      <protection/>
    </xf>
    <xf numFmtId="0" fontId="13" fillId="0" borderId="26" xfId="101" applyFont="1" applyFill="1" applyBorder="1" applyAlignment="1">
      <alignment horizontal="center"/>
      <protection/>
    </xf>
    <xf numFmtId="0" fontId="2" fillId="0" borderId="20" xfId="101" applyFill="1" applyBorder="1" applyAlignment="1">
      <alignment horizontal="center" vertical="center"/>
      <protection/>
    </xf>
    <xf numFmtId="0" fontId="2" fillId="0" borderId="16" xfId="101" applyFill="1" applyBorder="1" applyAlignment="1">
      <alignment horizontal="center" vertical="center"/>
      <protection/>
    </xf>
    <xf numFmtId="0" fontId="2" fillId="0" borderId="23" xfId="101" applyFill="1" applyBorder="1" applyAlignment="1">
      <alignment horizontal="center" vertical="center"/>
      <protection/>
    </xf>
    <xf numFmtId="0" fontId="2" fillId="0" borderId="21" xfId="101" applyFill="1" applyBorder="1" applyAlignment="1">
      <alignment horizontal="center" vertical="center"/>
      <protection/>
    </xf>
    <xf numFmtId="0" fontId="2" fillId="0" borderId="21" xfId="101" applyFill="1" applyBorder="1" applyAlignment="1">
      <alignment horizontal="center" vertical="center" wrapText="1"/>
      <protection/>
    </xf>
    <xf numFmtId="0" fontId="2" fillId="0" borderId="26" xfId="101" applyFill="1" applyBorder="1" applyAlignment="1">
      <alignment horizontal="center" vertical="center" wrapText="1"/>
      <protection/>
    </xf>
    <xf numFmtId="0" fontId="2" fillId="0" borderId="21" xfId="101" applyFill="1" applyBorder="1" applyAlignment="1">
      <alignment horizontal="center" vertical="top" wrapText="1"/>
      <protection/>
    </xf>
    <xf numFmtId="0" fontId="2" fillId="0" borderId="26" xfId="101" applyFill="1" applyBorder="1" applyAlignment="1">
      <alignment horizontal="center" vertical="top" wrapText="1"/>
      <protection/>
    </xf>
    <xf numFmtId="0" fontId="12" fillId="0" borderId="12" xfId="101" applyFont="1" applyFill="1" applyBorder="1" applyAlignment="1">
      <alignment horizontal="center" vertical="center" wrapText="1"/>
      <protection/>
    </xf>
    <xf numFmtId="0" fontId="12" fillId="0" borderId="13" xfId="101" applyFont="1" applyFill="1" applyBorder="1" applyAlignment="1">
      <alignment horizontal="center" vertical="center" wrapText="1"/>
      <protection/>
    </xf>
    <xf numFmtId="0" fontId="12" fillId="0" borderId="0" xfId="101" applyFont="1" applyFill="1" applyAlignment="1">
      <alignment horizontal="center" vertical="center" wrapText="1"/>
      <protection/>
    </xf>
    <xf numFmtId="0" fontId="2" fillId="0" borderId="12" xfId="101" applyFill="1" applyBorder="1" applyAlignment="1">
      <alignment horizontal="center" vertical="center" wrapText="1"/>
      <protection/>
    </xf>
    <xf numFmtId="0" fontId="12" fillId="0" borderId="16" xfId="101" applyFont="1" applyFill="1" applyBorder="1" applyAlignment="1">
      <alignment horizontal="center" vertical="center" wrapText="1"/>
      <protection/>
    </xf>
    <xf numFmtId="0" fontId="2" fillId="0" borderId="23" xfId="99" applyFont="1" applyFill="1" applyBorder="1" applyAlignment="1">
      <alignment horizontal="center" vertical="center"/>
      <protection/>
    </xf>
    <xf numFmtId="0" fontId="2" fillId="0" borderId="21" xfId="99" applyFont="1" applyFill="1" applyBorder="1" applyAlignment="1">
      <alignment horizontal="center" vertical="center"/>
      <protection/>
    </xf>
    <xf numFmtId="0" fontId="2" fillId="0" borderId="26" xfId="99" applyFont="1" applyFill="1" applyBorder="1" applyAlignment="1">
      <alignment horizontal="center" vertical="center"/>
      <protection/>
    </xf>
    <xf numFmtId="0" fontId="2" fillId="0" borderId="21" xfId="97" applyFont="1" applyFill="1" applyBorder="1" applyAlignment="1">
      <alignment horizontal="center"/>
      <protection/>
    </xf>
    <xf numFmtId="0" fontId="2" fillId="0" borderId="26" xfId="97" applyFont="1" applyFill="1" applyBorder="1" applyAlignment="1">
      <alignment horizontal="center"/>
      <protection/>
    </xf>
    <xf numFmtId="0" fontId="13" fillId="0" borderId="21" xfId="97" applyFont="1" applyFill="1" applyBorder="1" applyAlignment="1">
      <alignment horizontal="center" vertical="center"/>
      <protection/>
    </xf>
    <xf numFmtId="0" fontId="13" fillId="0" borderId="26" xfId="97" applyFont="1" applyFill="1" applyBorder="1" applyAlignment="1">
      <alignment horizontal="center" vertical="center"/>
      <protection/>
    </xf>
    <xf numFmtId="0" fontId="2" fillId="0" borderId="23" xfId="97" applyFont="1" applyFill="1" applyBorder="1" applyAlignment="1">
      <alignment horizontal="center" vertical="center"/>
      <protection/>
    </xf>
    <xf numFmtId="0" fontId="13" fillId="0" borderId="12" xfId="101" applyFont="1" applyFill="1" applyBorder="1" applyAlignment="1">
      <alignment horizontal="center" wrapText="1"/>
      <protection/>
    </xf>
    <xf numFmtId="0" fontId="13" fillId="0" borderId="13" xfId="101" applyFont="1" applyFill="1" applyBorder="1" applyAlignment="1">
      <alignment horizontal="center" wrapText="1"/>
      <protection/>
    </xf>
    <xf numFmtId="0" fontId="2" fillId="0" borderId="14" xfId="97" applyFont="1" applyFill="1" applyBorder="1" applyAlignment="1">
      <alignment horizontal="center" vertical="center"/>
      <protection/>
    </xf>
    <xf numFmtId="0" fontId="13" fillId="0" borderId="21" xfId="97" applyFont="1" applyFill="1" applyBorder="1" applyAlignment="1">
      <alignment horizontal="center"/>
      <protection/>
    </xf>
    <xf numFmtId="0" fontId="13" fillId="0" borderId="26" xfId="97" applyFont="1" applyFill="1" applyBorder="1" applyAlignment="1">
      <alignment horizontal="center"/>
      <protection/>
    </xf>
    <xf numFmtId="0" fontId="12" fillId="0" borderId="21" xfId="101" applyFont="1" applyFill="1" applyBorder="1" applyAlignment="1">
      <alignment horizontal="center" vertical="center" wrapText="1"/>
      <protection/>
    </xf>
    <xf numFmtId="0" fontId="12" fillId="0" borderId="26" xfId="101" applyFont="1" applyFill="1" applyBorder="1" applyAlignment="1">
      <alignment horizontal="center" vertical="center" wrapText="1"/>
      <protection/>
    </xf>
    <xf numFmtId="0" fontId="13" fillId="0" borderId="21" xfId="99" applyFont="1" applyFill="1" applyBorder="1" applyAlignment="1">
      <alignment horizontal="center" vertical="center"/>
      <protection/>
    </xf>
    <xf numFmtId="0" fontId="13" fillId="0" borderId="26" xfId="99" applyFont="1" applyFill="1" applyBorder="1" applyAlignment="1">
      <alignment horizontal="center" vertical="center"/>
      <protection/>
    </xf>
    <xf numFmtId="0" fontId="2" fillId="0" borderId="23" xfId="103" applyFont="1" applyFill="1" applyBorder="1" applyAlignment="1">
      <alignment horizontal="center" vertical="center"/>
      <protection/>
    </xf>
    <xf numFmtId="0" fontId="2" fillId="0" borderId="17" xfId="101" applyFill="1" applyBorder="1" applyAlignment="1">
      <alignment horizontal="center" vertical="top" wrapText="1"/>
      <protection/>
    </xf>
    <xf numFmtId="3" fontId="2" fillId="0" borderId="21" xfId="99" applyNumberFormat="1" applyFont="1" applyFill="1" applyBorder="1" applyAlignment="1">
      <alignment horizontal="right" indent="1"/>
      <protection/>
    </xf>
    <xf numFmtId="3" fontId="2" fillId="0" borderId="22" xfId="99" applyNumberFormat="1" applyFont="1" applyFill="1" applyBorder="1" applyAlignment="1">
      <alignment horizontal="right" indent="1"/>
      <protection/>
    </xf>
    <xf numFmtId="3" fontId="2" fillId="0" borderId="26" xfId="99" applyNumberFormat="1" applyFont="1" applyFill="1" applyBorder="1" applyAlignment="1">
      <alignment horizontal="right" indent="1"/>
      <protection/>
    </xf>
    <xf numFmtId="3" fontId="2" fillId="0" borderId="23" xfId="99" applyNumberFormat="1" applyFont="1" applyFill="1" applyBorder="1" applyAlignment="1">
      <alignment horizontal="right" indent="1"/>
      <protection/>
    </xf>
    <xf numFmtId="173" fontId="2" fillId="0" borderId="21" xfId="99" applyNumberFormat="1" applyFont="1" applyFill="1" applyBorder="1" applyAlignment="1">
      <alignment horizontal="right" indent="1"/>
      <protection/>
    </xf>
    <xf numFmtId="173" fontId="2" fillId="0" borderId="22" xfId="99" applyNumberFormat="1" applyFont="1" applyFill="1" applyBorder="1" applyAlignment="1">
      <alignment horizontal="right" indent="1"/>
      <protection/>
    </xf>
    <xf numFmtId="173" fontId="2" fillId="0" borderId="26" xfId="99" applyNumberFormat="1" applyFont="1" applyFill="1" applyBorder="1" applyAlignment="1">
      <alignment horizontal="right" indent="1"/>
      <protection/>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 6" xfId="100"/>
    <cellStyle name="Normal_Allces tables" xfId="101"/>
    <cellStyle name="Normal_Sheet1" xfId="102"/>
    <cellStyle name="Normal_Sheet10" xfId="103"/>
    <cellStyle name="Normal_Sheet11" xfId="104"/>
    <cellStyle name="Normal_Sheet12" xfId="105"/>
    <cellStyle name="Normal_Sheet5" xfId="106"/>
    <cellStyle name="Normal_Sheet6" xfId="107"/>
    <cellStyle name="Normal_Sheet8" xfId="108"/>
    <cellStyle name="Note" xfId="109"/>
    <cellStyle name="Note 2" xfId="110"/>
    <cellStyle name="Output" xfId="111"/>
    <cellStyle name="Output 2" xfId="112"/>
    <cellStyle name="Percent" xfId="113"/>
    <cellStyle name="Percent 2" xfId="114"/>
    <cellStyle name="Title" xfId="115"/>
    <cellStyle name="Total" xfId="116"/>
    <cellStyle name="Total 2" xfId="117"/>
    <cellStyle name="Warning Text" xfId="118"/>
    <cellStyle name="Warning Text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1" sqref="A1"/>
    </sheetView>
  </sheetViews>
  <sheetFormatPr defaultColWidth="9.140625" defaultRowHeight="15"/>
  <cols>
    <col min="1" max="1" width="12.8515625" style="4" bestFit="1" customWidth="1"/>
    <col min="2" max="2" width="68.28125" style="4" customWidth="1"/>
    <col min="3" max="3" width="22.421875" style="4" customWidth="1"/>
    <col min="4" max="4" width="24.421875" style="4" bestFit="1" customWidth="1"/>
    <col min="5" max="5" width="27.28125" style="4" customWidth="1"/>
    <col min="6" max="6" width="14.00390625" style="4" customWidth="1"/>
    <col min="7" max="23" width="9.140625" style="4" customWidth="1"/>
    <col min="24" max="24" width="19.00390625" style="4" bestFit="1" customWidth="1"/>
    <col min="25" max="16384" width="9.140625" style="4" customWidth="1"/>
  </cols>
  <sheetData>
    <row r="1" spans="1:8" s="3" customFormat="1" ht="15" customHeight="1">
      <c r="A1" s="1" t="s">
        <v>0</v>
      </c>
      <c r="B1" s="2"/>
      <c r="C1" s="4"/>
      <c r="D1" s="4"/>
      <c r="E1" s="4"/>
      <c r="F1" s="4"/>
      <c r="G1" s="4"/>
      <c r="H1" s="4"/>
    </row>
    <row r="2" spans="1:14" ht="15" customHeight="1">
      <c r="A2" s="2"/>
      <c r="B2" s="2"/>
      <c r="I2" s="3"/>
      <c r="J2" s="3"/>
      <c r="K2" s="3"/>
      <c r="L2" s="3"/>
      <c r="M2" s="3"/>
      <c r="N2" s="3"/>
    </row>
    <row r="3" spans="1:14" ht="15.75">
      <c r="A3" s="5" t="s">
        <v>1</v>
      </c>
      <c r="B3" s="2" t="s">
        <v>12</v>
      </c>
      <c r="I3" s="3"/>
      <c r="J3" s="3"/>
      <c r="K3" s="3"/>
      <c r="L3" s="3"/>
      <c r="M3" s="3"/>
      <c r="N3" s="3"/>
    </row>
    <row r="4" spans="1:14" ht="15.75">
      <c r="A4" s="5" t="s">
        <v>2</v>
      </c>
      <c r="B4" s="2" t="s">
        <v>19</v>
      </c>
      <c r="I4" s="3"/>
      <c r="J4" s="3"/>
      <c r="K4" s="3"/>
      <c r="L4" s="3"/>
      <c r="M4" s="3"/>
      <c r="N4" s="3"/>
    </row>
    <row r="5" spans="1:14" ht="15.75">
      <c r="A5" s="5" t="s">
        <v>3</v>
      </c>
      <c r="B5" s="2" t="s">
        <v>36</v>
      </c>
      <c r="I5" s="3"/>
      <c r="J5" s="3"/>
      <c r="K5" s="3"/>
      <c r="L5" s="3"/>
      <c r="M5" s="3"/>
      <c r="N5" s="3"/>
    </row>
    <row r="6" spans="1:14" ht="15.75">
      <c r="A6" s="5" t="s">
        <v>4</v>
      </c>
      <c r="B6" s="2" t="s">
        <v>36</v>
      </c>
      <c r="I6" s="3"/>
      <c r="J6" s="3"/>
      <c r="K6" s="3"/>
      <c r="L6" s="3"/>
      <c r="M6" s="3"/>
      <c r="N6" s="3"/>
    </row>
    <row r="7" spans="1:14" ht="15.75">
      <c r="A7" s="6" t="s">
        <v>5</v>
      </c>
      <c r="B7" s="2" t="s">
        <v>101</v>
      </c>
      <c r="I7" s="3"/>
      <c r="J7" s="3"/>
      <c r="K7" s="3"/>
      <c r="L7" s="3"/>
      <c r="M7" s="3"/>
      <c r="N7" s="3"/>
    </row>
    <row r="8" spans="1:14" ht="15.75">
      <c r="A8" s="6" t="s">
        <v>6</v>
      </c>
      <c r="B8" s="2" t="s">
        <v>75</v>
      </c>
      <c r="I8" s="3"/>
      <c r="J8" s="3"/>
      <c r="K8" s="3"/>
      <c r="L8" s="3"/>
      <c r="M8" s="3"/>
      <c r="N8" s="3"/>
    </row>
    <row r="9" spans="1:14" ht="15.75">
      <c r="A9" s="6" t="s">
        <v>7</v>
      </c>
      <c r="B9" s="2" t="s">
        <v>91</v>
      </c>
      <c r="I9" s="3"/>
      <c r="J9" s="3"/>
      <c r="K9" s="3"/>
      <c r="L9" s="3"/>
      <c r="M9" s="3"/>
      <c r="N9" s="3"/>
    </row>
    <row r="10" spans="1:14" ht="15.75">
      <c r="A10" s="6" t="s">
        <v>8</v>
      </c>
      <c r="B10" s="2" t="s">
        <v>115</v>
      </c>
      <c r="I10" s="3"/>
      <c r="J10" s="3"/>
      <c r="K10" s="3"/>
      <c r="L10" s="3"/>
      <c r="M10" s="3"/>
      <c r="N10" s="3"/>
    </row>
    <row r="11" spans="1:14" ht="15.75">
      <c r="A11" s="6" t="s">
        <v>9</v>
      </c>
      <c r="B11" s="2" t="s">
        <v>65</v>
      </c>
      <c r="I11" s="3"/>
      <c r="J11" s="3"/>
      <c r="K11" s="3"/>
      <c r="L11" s="3"/>
      <c r="M11" s="3"/>
      <c r="N11" s="3"/>
    </row>
    <row r="12" spans="1:2" ht="13.5">
      <c r="A12" s="6" t="s">
        <v>10</v>
      </c>
      <c r="B12" s="2" t="s">
        <v>54</v>
      </c>
    </row>
    <row r="13" spans="1:2" ht="13.5">
      <c r="A13" s="6" t="s">
        <v>11</v>
      </c>
      <c r="B13" s="2" t="s">
        <v>109</v>
      </c>
    </row>
  </sheetData>
  <sheetProtection/>
  <hyperlinks>
    <hyperlink ref="A3" location="SAL.1!A1" display="SAL.1"/>
    <hyperlink ref="A4" location="SAL.2!A1" display="SAL.2"/>
    <hyperlink ref="A5" location="SAL.3!A1" display="SAL.3"/>
    <hyperlink ref="A6" location="SAL.4!A1" display="SAL.4"/>
    <hyperlink ref="A8" location="SAL.6!A1" display="SAL.6"/>
    <hyperlink ref="A9" location="SAL.7!A1" display="SAL.7"/>
    <hyperlink ref="A11" location="SAL.9!A1" display="SAL.9"/>
    <hyperlink ref="A12" location="SAL.10!A1" display="SAL.10"/>
    <hyperlink ref="A13" location="SAL.11!A1" display="SAL.11"/>
    <hyperlink ref="A7" location="SAL.5!A1" display="SAL.5"/>
    <hyperlink ref="A10" location="SAL.8!A1" display="SAL.8"/>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5" tint="0.5999900102615356"/>
  </sheetPr>
  <dimension ref="A1:AE25"/>
  <sheetViews>
    <sheetView zoomScalePageLayoutView="0" workbookViewId="0" topLeftCell="A1">
      <selection activeCell="A1" sqref="A1"/>
    </sheetView>
  </sheetViews>
  <sheetFormatPr defaultColWidth="9.140625" defaultRowHeight="15"/>
  <cols>
    <col min="1" max="1" width="2.7109375" style="52" customWidth="1"/>
    <col min="2" max="2" width="29.7109375" style="52" customWidth="1"/>
    <col min="3" max="24" width="7.8515625" style="52" bestFit="1" customWidth="1"/>
    <col min="25" max="27" width="12.421875" style="52" customWidth="1"/>
    <col min="28" max="28" width="11.28125" style="52" customWidth="1"/>
    <col min="29" max="29" width="10.421875" style="52" bestFit="1" customWidth="1"/>
    <col min="30" max="30" width="13.7109375" style="52" customWidth="1"/>
    <col min="31" max="16384" width="9.140625" style="52" customWidth="1"/>
  </cols>
  <sheetData>
    <row r="1" spans="1:24" ht="15" customHeight="1">
      <c r="A1" s="78"/>
      <c r="B1" s="134" t="s">
        <v>65</v>
      </c>
      <c r="C1" s="16"/>
      <c r="D1" s="16"/>
      <c r="E1" s="16"/>
      <c r="F1" s="16"/>
      <c r="G1" s="16"/>
      <c r="H1" s="16"/>
      <c r="I1" s="16"/>
      <c r="J1" s="78"/>
      <c r="K1" s="78"/>
      <c r="L1" s="78"/>
      <c r="M1" s="78"/>
      <c r="N1" s="78"/>
      <c r="O1" s="78"/>
      <c r="P1" s="78"/>
      <c r="Q1" s="78"/>
      <c r="R1" s="78"/>
      <c r="S1" s="78"/>
      <c r="T1" s="78"/>
      <c r="U1" s="78"/>
      <c r="V1" s="78"/>
      <c r="W1" s="78"/>
      <c r="X1" s="78"/>
    </row>
    <row r="2" spans="1:24" ht="15" customHeight="1">
      <c r="A2" s="78"/>
      <c r="B2" s="280"/>
      <c r="C2" s="16"/>
      <c r="E2" s="16"/>
      <c r="F2" s="16"/>
      <c r="G2" s="16"/>
      <c r="H2" s="16"/>
      <c r="I2" s="16"/>
      <c r="J2" s="78"/>
      <c r="K2" s="78"/>
      <c r="L2" s="78"/>
      <c r="M2" s="78"/>
      <c r="N2" s="78"/>
      <c r="O2" s="78"/>
      <c r="P2" s="78"/>
      <c r="Q2" s="78"/>
      <c r="R2" s="78"/>
      <c r="S2" s="78"/>
      <c r="T2" s="78"/>
      <c r="U2" s="78"/>
      <c r="V2" s="78"/>
      <c r="W2" s="78"/>
      <c r="X2" s="78"/>
    </row>
    <row r="3" spans="1:26" s="53" customFormat="1" ht="41.25" customHeight="1">
      <c r="A3" s="281"/>
      <c r="B3" s="427"/>
      <c r="C3" s="79">
        <v>2000</v>
      </c>
      <c r="D3" s="80">
        <v>2001</v>
      </c>
      <c r="E3" s="80">
        <v>2002</v>
      </c>
      <c r="F3" s="80">
        <v>2003</v>
      </c>
      <c r="G3" s="76">
        <v>2004</v>
      </c>
      <c r="H3" s="76">
        <v>2005</v>
      </c>
      <c r="I3" s="76">
        <v>2006</v>
      </c>
      <c r="J3" s="76">
        <v>2007</v>
      </c>
      <c r="K3" s="76">
        <v>2008</v>
      </c>
      <c r="L3" s="76">
        <v>2009</v>
      </c>
      <c r="M3" s="76">
        <v>2010</v>
      </c>
      <c r="N3" s="76">
        <v>2011</v>
      </c>
      <c r="O3" s="76">
        <v>2012</v>
      </c>
      <c r="P3" s="76">
        <v>2013</v>
      </c>
      <c r="Q3" s="76">
        <v>2014</v>
      </c>
      <c r="R3" s="76">
        <v>2015</v>
      </c>
      <c r="S3" s="76">
        <v>2016</v>
      </c>
      <c r="T3" s="76">
        <v>2017</v>
      </c>
      <c r="U3" s="76">
        <v>2018</v>
      </c>
      <c r="V3" s="76">
        <v>2019</v>
      </c>
      <c r="W3" s="76">
        <v>2020</v>
      </c>
      <c r="X3" s="57">
        <v>2021</v>
      </c>
      <c r="Y3" s="282" t="s">
        <v>128</v>
      </c>
      <c r="Z3" s="283" t="s">
        <v>129</v>
      </c>
    </row>
    <row r="4" spans="1:26" s="53" customFormat="1" ht="12.75">
      <c r="A4" s="281"/>
      <c r="B4" s="428"/>
      <c r="C4" s="399" t="s">
        <v>66</v>
      </c>
      <c r="D4" s="402"/>
      <c r="E4" s="402"/>
      <c r="F4" s="402"/>
      <c r="G4" s="402"/>
      <c r="H4" s="402"/>
      <c r="I4" s="402"/>
      <c r="J4" s="402"/>
      <c r="K4" s="402"/>
      <c r="L4" s="402"/>
      <c r="M4" s="402"/>
      <c r="N4" s="402"/>
      <c r="O4" s="402"/>
      <c r="P4" s="402"/>
      <c r="Q4" s="402"/>
      <c r="R4" s="402"/>
      <c r="S4" s="402"/>
      <c r="T4" s="402"/>
      <c r="U4" s="402"/>
      <c r="V4" s="402"/>
      <c r="W4" s="402"/>
      <c r="X4" s="407"/>
      <c r="Y4" s="81"/>
      <c r="Z4" s="184"/>
    </row>
    <row r="5" spans="1:26" s="53" customFormat="1" ht="12.75">
      <c r="A5" s="281"/>
      <c r="B5" s="222" t="s">
        <v>67</v>
      </c>
      <c r="C5" s="82">
        <v>397.235377</v>
      </c>
      <c r="D5" s="82">
        <v>367.453027</v>
      </c>
      <c r="E5" s="82">
        <v>366.745446</v>
      </c>
      <c r="F5" s="82">
        <v>350.563532</v>
      </c>
      <c r="G5" s="82">
        <v>341.091714</v>
      </c>
      <c r="H5" s="82">
        <v>317.970429</v>
      </c>
      <c r="I5" s="82">
        <v>341.368208</v>
      </c>
      <c r="J5" s="82">
        <v>357.656023</v>
      </c>
      <c r="K5" s="82">
        <v>370.317008</v>
      </c>
      <c r="L5" s="82">
        <v>472.150707</v>
      </c>
      <c r="M5" s="82">
        <v>556.787764</v>
      </c>
      <c r="N5" s="82">
        <v>585.25868</v>
      </c>
      <c r="O5" s="82">
        <v>577.883694</v>
      </c>
      <c r="P5" s="82">
        <v>501.399421</v>
      </c>
      <c r="Q5" s="82">
        <v>476.437569</v>
      </c>
      <c r="R5" s="82">
        <v>443.543953</v>
      </c>
      <c r="S5" s="82">
        <v>432.158315</v>
      </c>
      <c r="T5" s="82">
        <v>406.77273</v>
      </c>
      <c r="U5" s="82">
        <v>521.212838</v>
      </c>
      <c r="V5" s="82">
        <v>509.021259</v>
      </c>
      <c r="W5" s="71">
        <v>503.90198</v>
      </c>
      <c r="X5" s="71">
        <v>519.286742</v>
      </c>
      <c r="Y5" s="284">
        <f>X5-W5</f>
        <v>15.384762000000023</v>
      </c>
      <c r="Z5" s="284">
        <f>X5*100/W5-100</f>
        <v>3.053125927387711</v>
      </c>
    </row>
    <row r="6" spans="1:26" s="53" customFormat="1" ht="12.75">
      <c r="A6" s="281"/>
      <c r="B6" s="222" t="s">
        <v>68</v>
      </c>
      <c r="C6" s="83">
        <v>41.725555</v>
      </c>
      <c r="D6" s="83">
        <v>42.658061</v>
      </c>
      <c r="E6" s="83">
        <v>42.385362</v>
      </c>
      <c r="F6" s="83">
        <v>42.04363</v>
      </c>
      <c r="G6" s="83">
        <v>42.6233</v>
      </c>
      <c r="H6" s="83">
        <v>43.952719</v>
      </c>
      <c r="I6" s="83">
        <v>48.729221</v>
      </c>
      <c r="J6" s="83">
        <v>50.756165</v>
      </c>
      <c r="K6" s="83">
        <v>52.585735</v>
      </c>
      <c r="L6" s="83">
        <v>67.910653</v>
      </c>
      <c r="M6" s="83">
        <v>80.773869</v>
      </c>
      <c r="N6" s="83">
        <v>83.993986</v>
      </c>
      <c r="O6" s="83">
        <v>82.444203</v>
      </c>
      <c r="P6" s="83">
        <v>70.512069</v>
      </c>
      <c r="Q6" s="83">
        <v>66.713958</v>
      </c>
      <c r="R6" s="83">
        <v>62.108406</v>
      </c>
      <c r="S6" s="83">
        <v>62.371973</v>
      </c>
      <c r="T6" s="83">
        <v>59.467666</v>
      </c>
      <c r="U6" s="83">
        <v>80.663078</v>
      </c>
      <c r="V6" s="83">
        <v>84.519447</v>
      </c>
      <c r="W6" s="71">
        <v>84.158471</v>
      </c>
      <c r="X6" s="71">
        <v>86.608678</v>
      </c>
      <c r="Y6" s="285">
        <f>X6-W6</f>
        <v>2.450206999999992</v>
      </c>
      <c r="Z6" s="286">
        <f>X6*100/W6-100</f>
        <v>2.911420527114842</v>
      </c>
    </row>
    <row r="7" spans="1:26" s="53" customFormat="1" ht="12.75">
      <c r="A7" s="281"/>
      <c r="B7" s="232" t="s">
        <v>69</v>
      </c>
      <c r="C7" s="84">
        <v>438.960932</v>
      </c>
      <c r="D7" s="84">
        <v>410.111088</v>
      </c>
      <c r="E7" s="84">
        <v>409.130808</v>
      </c>
      <c r="F7" s="84">
        <v>392.607162</v>
      </c>
      <c r="G7" s="84">
        <v>383.715014</v>
      </c>
      <c r="H7" s="84">
        <v>361.923148</v>
      </c>
      <c r="I7" s="84">
        <v>390.097429</v>
      </c>
      <c r="J7" s="84">
        <v>408.412188</v>
      </c>
      <c r="K7" s="84">
        <v>422.902743</v>
      </c>
      <c r="L7" s="84">
        <v>540.06136</v>
      </c>
      <c r="M7" s="84">
        <v>637.561633</v>
      </c>
      <c r="N7" s="84">
        <v>669.2526660000001</v>
      </c>
      <c r="O7" s="84">
        <v>660.327897</v>
      </c>
      <c r="P7" s="84">
        <v>571.91149</v>
      </c>
      <c r="Q7" s="84">
        <v>543.151527</v>
      </c>
      <c r="R7" s="84">
        <v>505.652359</v>
      </c>
      <c r="S7" s="84">
        <v>494.53028800000004</v>
      </c>
      <c r="T7" s="84">
        <v>466.24039600000003</v>
      </c>
      <c r="U7" s="84">
        <v>601.8759160000001</v>
      </c>
      <c r="V7" s="84">
        <v>593.540706</v>
      </c>
      <c r="W7" s="183">
        <v>588.060451</v>
      </c>
      <c r="X7" s="287">
        <v>605.89542</v>
      </c>
      <c r="Y7" s="288">
        <f>X7-W7</f>
        <v>17.834969</v>
      </c>
      <c r="Z7" s="288">
        <f>X7*100/W7-100</f>
        <v>3.032846192882303</v>
      </c>
    </row>
    <row r="8" spans="1:28" s="53" customFormat="1" ht="12.75">
      <c r="A8" s="289"/>
      <c r="B8" s="15" t="s">
        <v>16</v>
      </c>
      <c r="C8" s="85"/>
      <c r="D8" s="85"/>
      <c r="E8" s="85"/>
      <c r="F8" s="85"/>
      <c r="G8" s="85"/>
      <c r="H8" s="85"/>
      <c r="I8" s="85"/>
      <c r="J8" s="85"/>
      <c r="K8" s="85"/>
      <c r="L8" s="85"/>
      <c r="M8" s="85"/>
      <c r="N8" s="85"/>
      <c r="O8" s="85"/>
      <c r="P8" s="85"/>
      <c r="Q8" s="85"/>
      <c r="R8" s="85"/>
      <c r="S8" s="85"/>
      <c r="T8" s="85"/>
      <c r="U8" s="85"/>
      <c r="V8" s="85"/>
      <c r="W8" s="86"/>
      <c r="X8" s="86"/>
      <c r="Z8" s="17"/>
      <c r="AB8" s="52"/>
    </row>
    <row r="9" spans="3:28" s="53" customFormat="1" ht="12.75">
      <c r="C9" s="87"/>
      <c r="D9" s="87"/>
      <c r="E9" s="88"/>
      <c r="F9" s="87"/>
      <c r="G9" s="87"/>
      <c r="H9" s="87"/>
      <c r="I9" s="87"/>
      <c r="J9" s="87"/>
      <c r="K9" s="87"/>
      <c r="L9" s="87"/>
      <c r="M9" s="87"/>
      <c r="N9" s="87"/>
      <c r="O9" s="87"/>
      <c r="P9" s="87"/>
      <c r="Q9" s="87"/>
      <c r="R9" s="87"/>
      <c r="S9" s="87"/>
      <c r="T9" s="87"/>
      <c r="U9" s="87"/>
      <c r="V9" s="87"/>
      <c r="W9" s="87"/>
      <c r="X9" s="87"/>
      <c r="Y9" s="87"/>
      <c r="Z9" s="87"/>
      <c r="AA9" s="87"/>
      <c r="AB9" s="52"/>
    </row>
    <row r="10" spans="2:28" s="53" customFormat="1" ht="13.5">
      <c r="B10" s="134" t="s">
        <v>70</v>
      </c>
      <c r="C10" s="87"/>
      <c r="D10" s="87"/>
      <c r="E10" s="88"/>
      <c r="F10" s="87"/>
      <c r="G10" s="87"/>
      <c r="H10" s="87"/>
      <c r="I10" s="87"/>
      <c r="J10" s="87"/>
      <c r="K10" s="87"/>
      <c r="L10" s="87"/>
      <c r="M10" s="87"/>
      <c r="N10" s="87"/>
      <c r="O10" s="87"/>
      <c r="P10" s="87"/>
      <c r="Q10" s="87"/>
      <c r="Y10" s="87"/>
      <c r="Z10" s="87"/>
      <c r="AA10" s="87"/>
      <c r="AB10" s="87"/>
    </row>
    <row r="11" spans="3:28" s="53" customFormat="1" ht="10.5">
      <c r="C11" s="87"/>
      <c r="D11" s="87"/>
      <c r="E11" s="88"/>
      <c r="F11" s="87"/>
      <c r="G11" s="87"/>
      <c r="H11" s="87"/>
      <c r="I11" s="87"/>
      <c r="J11" s="87"/>
      <c r="K11" s="87"/>
      <c r="L11" s="87"/>
      <c r="M11" s="87"/>
      <c r="N11" s="87"/>
      <c r="O11" s="87"/>
      <c r="P11" s="87"/>
      <c r="Q11" s="87"/>
      <c r="Y11" s="87"/>
      <c r="Z11" s="87"/>
      <c r="AA11" s="87"/>
      <c r="AB11" s="87"/>
    </row>
    <row r="12" spans="1:27" s="53" customFormat="1" ht="12.75">
      <c r="A12" s="245"/>
      <c r="B12" s="430"/>
      <c r="C12" s="426" t="s">
        <v>71</v>
      </c>
      <c r="D12" s="426"/>
      <c r="E12" s="426"/>
      <c r="F12" s="426"/>
      <c r="G12" s="426"/>
      <c r="H12" s="426"/>
      <c r="I12" s="426"/>
      <c r="J12" s="426"/>
      <c r="K12" s="426"/>
      <c r="L12" s="426"/>
      <c r="M12" s="426"/>
      <c r="N12" s="426"/>
      <c r="O12" s="426"/>
      <c r="P12" s="426"/>
      <c r="Q12" s="426"/>
      <c r="R12" s="426"/>
      <c r="S12" s="426"/>
      <c r="T12" s="426"/>
      <c r="U12" s="426"/>
      <c r="V12" s="426"/>
      <c r="W12" s="429"/>
      <c r="X12" s="181"/>
      <c r="Y12" s="412" t="s">
        <v>127</v>
      </c>
      <c r="Z12" s="412" t="s">
        <v>126</v>
      </c>
      <c r="AA12" s="87"/>
    </row>
    <row r="13" spans="1:31" s="89" customFormat="1" ht="16.5" customHeight="1">
      <c r="A13" s="290"/>
      <c r="B13" s="431"/>
      <c r="C13" s="56">
        <v>2000</v>
      </c>
      <c r="D13" s="56">
        <v>2001</v>
      </c>
      <c r="E13" s="56">
        <v>2002</v>
      </c>
      <c r="F13" s="56">
        <v>2003</v>
      </c>
      <c r="G13" s="56">
        <v>2004</v>
      </c>
      <c r="H13" s="56">
        <v>2005</v>
      </c>
      <c r="I13" s="56">
        <v>2006</v>
      </c>
      <c r="J13" s="56">
        <v>2007</v>
      </c>
      <c r="K13" s="56">
        <v>2008</v>
      </c>
      <c r="L13" s="56">
        <v>2009</v>
      </c>
      <c r="M13" s="56">
        <v>2010</v>
      </c>
      <c r="N13" s="56">
        <v>2011</v>
      </c>
      <c r="O13" s="56">
        <v>2012</v>
      </c>
      <c r="P13" s="56">
        <v>2013</v>
      </c>
      <c r="Q13" s="56">
        <v>2014</v>
      </c>
      <c r="R13" s="56">
        <v>2015</v>
      </c>
      <c r="S13" s="56">
        <v>2016</v>
      </c>
      <c r="T13" s="56">
        <v>2017</v>
      </c>
      <c r="U13" s="56">
        <v>2018</v>
      </c>
      <c r="V13" s="56">
        <v>2019</v>
      </c>
      <c r="W13" s="76">
        <v>2020</v>
      </c>
      <c r="X13" s="57">
        <v>2021</v>
      </c>
      <c r="Y13" s="413"/>
      <c r="Z13" s="413"/>
      <c r="AA13" s="87"/>
      <c r="AC13" s="53"/>
      <c r="AE13" s="53"/>
    </row>
    <row r="14" spans="1:27" s="53" customFormat="1" ht="12.75">
      <c r="A14" s="245"/>
      <c r="B14" s="231" t="s">
        <v>72</v>
      </c>
      <c r="C14" s="90">
        <v>68086</v>
      </c>
      <c r="D14" s="90">
        <v>70235</v>
      </c>
      <c r="E14" s="90">
        <v>68877</v>
      </c>
      <c r="F14" s="90">
        <v>64053</v>
      </c>
      <c r="G14" s="90">
        <v>60958</v>
      </c>
      <c r="H14" s="90">
        <v>56811</v>
      </c>
      <c r="I14" s="90">
        <v>59459</v>
      </c>
      <c r="J14" s="90">
        <v>62505</v>
      </c>
      <c r="K14" s="90">
        <v>65705</v>
      </c>
      <c r="L14" s="90">
        <v>82638</v>
      </c>
      <c r="M14" s="90">
        <v>95948</v>
      </c>
      <c r="N14" s="90">
        <v>99277</v>
      </c>
      <c r="O14" s="90">
        <v>96910</v>
      </c>
      <c r="P14" s="90">
        <v>85099</v>
      </c>
      <c r="Q14" s="90">
        <v>79672</v>
      </c>
      <c r="R14" s="90">
        <v>75051</v>
      </c>
      <c r="S14" s="90">
        <v>71029</v>
      </c>
      <c r="T14" s="91">
        <v>65354</v>
      </c>
      <c r="U14" s="91">
        <v>64730</v>
      </c>
      <c r="V14" s="91">
        <v>62498</v>
      </c>
      <c r="W14" s="91">
        <v>61723</v>
      </c>
      <c r="X14" s="291">
        <v>62814</v>
      </c>
      <c r="Y14" s="292">
        <f>X14-W14</f>
        <v>1091</v>
      </c>
      <c r="Z14" s="293">
        <f>X14*100/W14-100</f>
        <v>1.7675744860100764</v>
      </c>
      <c r="AA14" s="87"/>
    </row>
    <row r="15" spans="1:27" s="53" customFormat="1" ht="12.75">
      <c r="A15" s="245"/>
      <c r="B15" s="243" t="s">
        <v>73</v>
      </c>
      <c r="C15" s="92">
        <v>53257</v>
      </c>
      <c r="D15" s="92">
        <v>54370</v>
      </c>
      <c r="E15" s="92">
        <v>53516</v>
      </c>
      <c r="F15" s="92">
        <v>50446</v>
      </c>
      <c r="G15" s="92">
        <v>48143</v>
      </c>
      <c r="H15" s="92">
        <v>43644</v>
      </c>
      <c r="I15" s="92">
        <v>45068</v>
      </c>
      <c r="J15" s="92">
        <v>45976</v>
      </c>
      <c r="K15" s="92">
        <v>46109</v>
      </c>
      <c r="L15" s="92">
        <v>57976</v>
      </c>
      <c r="M15" s="92">
        <v>67819</v>
      </c>
      <c r="N15" s="92">
        <v>69672</v>
      </c>
      <c r="O15" s="92">
        <v>67512</v>
      </c>
      <c r="P15" s="92">
        <v>58977</v>
      </c>
      <c r="Q15" s="92">
        <v>54923</v>
      </c>
      <c r="R15" s="92">
        <v>51161</v>
      </c>
      <c r="S15" s="92">
        <v>48193</v>
      </c>
      <c r="T15" s="92">
        <v>44438</v>
      </c>
      <c r="U15" s="92">
        <v>43025</v>
      </c>
      <c r="V15" s="92">
        <v>41895</v>
      </c>
      <c r="W15" s="92">
        <v>42242</v>
      </c>
      <c r="X15" s="294">
        <v>43419</v>
      </c>
      <c r="Y15" s="295">
        <f>X15-W15</f>
        <v>1177</v>
      </c>
      <c r="Z15" s="296">
        <f>X15*100/W15-100</f>
        <v>2.7863264049997696</v>
      </c>
      <c r="AA15" s="87"/>
    </row>
    <row r="16" spans="2:27" s="53" customFormat="1" ht="10.5">
      <c r="B16" s="68"/>
      <c r="C16" s="93"/>
      <c r="D16" s="93"/>
      <c r="E16" s="93"/>
      <c r="F16" s="93"/>
      <c r="G16" s="93"/>
      <c r="H16" s="93"/>
      <c r="I16" s="93"/>
      <c r="J16" s="93"/>
      <c r="K16" s="94"/>
      <c r="L16" s="94"/>
      <c r="M16" s="94"/>
      <c r="N16" s="94"/>
      <c r="O16" s="94"/>
      <c r="P16" s="94"/>
      <c r="Q16" s="94"/>
      <c r="R16" s="94"/>
      <c r="S16" s="94"/>
      <c r="T16" s="95"/>
      <c r="U16" s="95"/>
      <c r="V16" s="95"/>
      <c r="W16" s="95"/>
      <c r="X16" s="95"/>
      <c r="AA16" s="87"/>
    </row>
    <row r="17" spans="20:30" s="53" customFormat="1" ht="12.75">
      <c r="T17" s="95"/>
      <c r="U17" s="95"/>
      <c r="V17" s="95"/>
      <c r="W17" s="95"/>
      <c r="X17" s="95"/>
      <c r="Y17" s="95"/>
      <c r="Z17" s="95"/>
      <c r="AA17" s="87"/>
      <c r="AD17" s="51"/>
    </row>
    <row r="18" spans="2:29" ht="13.5">
      <c r="B18" s="134" t="s">
        <v>74</v>
      </c>
      <c r="E18" s="96"/>
      <c r="F18" s="96"/>
      <c r="G18" s="96"/>
      <c r="H18" s="96"/>
      <c r="I18" s="96"/>
      <c r="J18" s="96"/>
      <c r="K18" s="96"/>
      <c r="L18" s="96"/>
      <c r="M18" s="96"/>
      <c r="N18" s="96"/>
      <c r="O18" s="96"/>
      <c r="P18" s="96"/>
      <c r="Q18" s="96"/>
      <c r="R18" s="96"/>
      <c r="S18" s="96"/>
      <c r="AA18" s="87"/>
      <c r="AC18" s="53"/>
    </row>
    <row r="19" spans="27:29" ht="12.75">
      <c r="AA19" s="87"/>
      <c r="AC19" s="53"/>
    </row>
    <row r="20" spans="2:29" ht="12.75">
      <c r="B20" s="297"/>
      <c r="C20" s="76">
        <v>2000</v>
      </c>
      <c r="D20" s="76">
        <v>2001</v>
      </c>
      <c r="E20" s="76">
        <v>2002</v>
      </c>
      <c r="F20" s="76">
        <v>2003</v>
      </c>
      <c r="G20" s="76">
        <v>2004</v>
      </c>
      <c r="H20" s="76">
        <v>2005</v>
      </c>
      <c r="I20" s="76">
        <v>2006</v>
      </c>
      <c r="J20" s="76">
        <v>2007</v>
      </c>
      <c r="K20" s="76">
        <v>2008</v>
      </c>
      <c r="L20" s="76">
        <v>2009</v>
      </c>
      <c r="M20" s="76">
        <v>2010</v>
      </c>
      <c r="N20" s="76">
        <v>2011</v>
      </c>
      <c r="O20" s="76">
        <v>2012</v>
      </c>
      <c r="P20" s="76">
        <v>2013</v>
      </c>
      <c r="Q20" s="76">
        <v>2014</v>
      </c>
      <c r="R20" s="76">
        <v>2015</v>
      </c>
      <c r="S20" s="76">
        <v>2016</v>
      </c>
      <c r="T20" s="76">
        <v>2017</v>
      </c>
      <c r="U20" s="76">
        <v>2018</v>
      </c>
      <c r="V20" s="76">
        <v>2019</v>
      </c>
      <c r="W20" s="76">
        <v>2020</v>
      </c>
      <c r="X20" s="57">
        <v>2021</v>
      </c>
      <c r="Y20" s="182"/>
      <c r="AA20" s="87"/>
      <c r="AC20" s="53"/>
    </row>
    <row r="21" spans="2:29" s="97" customFormat="1" ht="12.75">
      <c r="B21" s="298" t="s">
        <v>74</v>
      </c>
      <c r="C21" s="77">
        <f>C15/C14</f>
        <v>0.7822019210997856</v>
      </c>
      <c r="D21" s="77">
        <f>D15/D14</f>
        <v>0.7741154694952659</v>
      </c>
      <c r="E21" s="77">
        <f aca="true" t="shared" si="0" ref="E21:S21">E15/E14</f>
        <v>0.77697925287106</v>
      </c>
      <c r="F21" s="77">
        <f t="shared" si="0"/>
        <v>0.787566546453718</v>
      </c>
      <c r="G21" s="77">
        <f t="shared" si="0"/>
        <v>0.7897732865251484</v>
      </c>
      <c r="H21" s="77">
        <f t="shared" si="0"/>
        <v>0.768231504462164</v>
      </c>
      <c r="I21" s="77">
        <f t="shared" si="0"/>
        <v>0.7579676752047629</v>
      </c>
      <c r="J21" s="77">
        <f t="shared" si="0"/>
        <v>0.7355571554275658</v>
      </c>
      <c r="K21" s="77">
        <f t="shared" si="0"/>
        <v>0.7017578570885017</v>
      </c>
      <c r="L21" s="77">
        <f t="shared" si="0"/>
        <v>0.7015658655824197</v>
      </c>
      <c r="M21" s="77">
        <f t="shared" si="0"/>
        <v>0.7068307833409764</v>
      </c>
      <c r="N21" s="77">
        <f t="shared" si="0"/>
        <v>0.7017939704060356</v>
      </c>
      <c r="O21" s="77">
        <f t="shared" si="0"/>
        <v>0.696646372923331</v>
      </c>
      <c r="P21" s="77">
        <f t="shared" si="0"/>
        <v>0.6930398712088274</v>
      </c>
      <c r="Q21" s="77">
        <f t="shared" si="0"/>
        <v>0.6893638919570237</v>
      </c>
      <c r="R21" s="77">
        <f t="shared" si="0"/>
        <v>0.681683122143609</v>
      </c>
      <c r="S21" s="77">
        <f t="shared" si="0"/>
        <v>0.6784975150994664</v>
      </c>
      <c r="T21" s="77">
        <f>T15/T14</f>
        <v>0.679958380512287</v>
      </c>
      <c r="U21" s="77">
        <f>U15/U14</f>
        <v>0.6646840723003244</v>
      </c>
      <c r="V21" s="77">
        <f>V15/V14</f>
        <v>0.6703414509264296</v>
      </c>
      <c r="W21" s="77">
        <f>W15/W14</f>
        <v>0.6843802148307762</v>
      </c>
      <c r="X21" s="299">
        <f>X15/X14</f>
        <v>0.6912312541790047</v>
      </c>
      <c r="AA21" s="87"/>
      <c r="AC21" s="53"/>
    </row>
    <row r="22" spans="2:29" s="97" customFormat="1" ht="12.75">
      <c r="B22" s="300"/>
      <c r="C22" s="193"/>
      <c r="D22" s="193"/>
      <c r="E22" s="193"/>
      <c r="F22" s="193"/>
      <c r="G22" s="193"/>
      <c r="H22" s="193"/>
      <c r="I22" s="193"/>
      <c r="J22" s="193"/>
      <c r="K22" s="193"/>
      <c r="L22" s="193"/>
      <c r="M22" s="193"/>
      <c r="N22" s="193"/>
      <c r="O22" s="193"/>
      <c r="P22" s="193"/>
      <c r="Q22" s="193"/>
      <c r="R22" s="193"/>
      <c r="S22" s="193"/>
      <c r="T22" s="193"/>
      <c r="U22" s="193"/>
      <c r="V22" s="193"/>
      <c r="W22" s="193"/>
      <c r="X22" s="193"/>
      <c r="AA22" s="87"/>
      <c r="AC22" s="53"/>
    </row>
    <row r="23" spans="1:29" s="97" customFormat="1" ht="12.75">
      <c r="A23" s="16"/>
      <c r="B23" s="111" t="s">
        <v>18</v>
      </c>
      <c r="C23" s="193"/>
      <c r="D23" s="193"/>
      <c r="E23" s="193"/>
      <c r="F23" s="193"/>
      <c r="G23" s="193"/>
      <c r="H23" s="193"/>
      <c r="I23" s="193"/>
      <c r="J23" s="193"/>
      <c r="K23" s="193"/>
      <c r="L23" s="193"/>
      <c r="M23" s="193"/>
      <c r="N23" s="193"/>
      <c r="O23" s="193"/>
      <c r="P23" s="193"/>
      <c r="Q23" s="193"/>
      <c r="R23" s="193"/>
      <c r="S23" s="193"/>
      <c r="T23" s="193"/>
      <c r="U23" s="193"/>
      <c r="V23" s="193"/>
      <c r="W23" s="193"/>
      <c r="X23" s="193"/>
      <c r="AA23" s="87"/>
      <c r="AC23" s="53"/>
    </row>
    <row r="24" spans="1:29" s="97" customFormat="1" ht="12.75">
      <c r="A24" s="111">
        <v>1</v>
      </c>
      <c r="B24" s="12" t="s">
        <v>139</v>
      </c>
      <c r="C24" s="193"/>
      <c r="D24" s="193"/>
      <c r="E24" s="193"/>
      <c r="F24" s="193"/>
      <c r="G24" s="193"/>
      <c r="H24" s="193"/>
      <c r="I24" s="193"/>
      <c r="J24" s="193"/>
      <c r="K24" s="193"/>
      <c r="L24" s="193"/>
      <c r="M24" s="193"/>
      <c r="N24" s="193"/>
      <c r="O24" s="193"/>
      <c r="P24" s="193"/>
      <c r="Q24" s="193"/>
      <c r="R24" s="193"/>
      <c r="S24" s="193"/>
      <c r="T24" s="193"/>
      <c r="U24" s="193"/>
      <c r="V24" s="193"/>
      <c r="W24" s="193"/>
      <c r="X24" s="193"/>
      <c r="AA24" s="87"/>
      <c r="AC24" s="53"/>
    </row>
    <row r="25" spans="1:29" s="97" customFormat="1" ht="12.75">
      <c r="A25" s="16"/>
      <c r="B25" s="111"/>
      <c r="C25" s="193"/>
      <c r="D25" s="193"/>
      <c r="E25" s="193"/>
      <c r="F25" s="193"/>
      <c r="G25" s="193"/>
      <c r="H25" s="193"/>
      <c r="I25" s="193"/>
      <c r="J25" s="193"/>
      <c r="K25" s="193"/>
      <c r="L25" s="193"/>
      <c r="M25" s="193"/>
      <c r="N25" s="193"/>
      <c r="O25" s="193"/>
      <c r="P25" s="193"/>
      <c r="Q25" s="193"/>
      <c r="R25" s="193"/>
      <c r="S25" s="193"/>
      <c r="T25" s="193"/>
      <c r="U25" s="193"/>
      <c r="V25" s="193"/>
      <c r="W25" s="193"/>
      <c r="X25" s="193"/>
      <c r="AA25" s="87"/>
      <c r="AC25" s="53"/>
    </row>
  </sheetData>
  <sheetProtection/>
  <mergeCells count="6">
    <mergeCell ref="Z12:Z13"/>
    <mergeCell ref="C4:X4"/>
    <mergeCell ref="B3:B4"/>
    <mergeCell ref="C12:W12"/>
    <mergeCell ref="B12:B13"/>
    <mergeCell ref="Y12:Y13"/>
  </mergeCells>
  <printOptions/>
  <pageMargins left="0.7480314960629921" right="0.7480314960629921" top="0.9055118110236221" bottom="0.5118110236220472" header="0.5118110236220472"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theme="5" tint="0.5999900102615356"/>
  </sheetPr>
  <dimension ref="A1:AK94"/>
  <sheetViews>
    <sheetView zoomScaleSheetLayoutView="100" zoomScalePageLayoutView="0" workbookViewId="0" topLeftCell="C1">
      <selection activeCell="A1" sqref="A1"/>
    </sheetView>
  </sheetViews>
  <sheetFormatPr defaultColWidth="9.140625" defaultRowHeight="15"/>
  <cols>
    <col min="1" max="1" width="2.7109375" style="111" customWidth="1"/>
    <col min="2" max="2" width="45.140625" style="111" customWidth="1"/>
    <col min="3" max="24" width="9.7109375" style="111" customWidth="1"/>
    <col min="25" max="26" width="11.421875" style="111" customWidth="1"/>
    <col min="27" max="27" width="23.421875" style="111" customWidth="1"/>
    <col min="28" max="28" width="10.28125" style="111" customWidth="1"/>
    <col min="29" max="31" width="9.140625" style="111" customWidth="1"/>
    <col min="32" max="32" width="22.28125" style="111" customWidth="1"/>
    <col min="33" max="16384" width="9.140625" style="111" customWidth="1"/>
  </cols>
  <sheetData>
    <row r="1" spans="1:8" s="144" customFormat="1" ht="15" customHeight="1">
      <c r="A1" s="143"/>
      <c r="B1" s="261" t="s">
        <v>54</v>
      </c>
      <c r="C1" s="143"/>
      <c r="D1" s="143"/>
      <c r="E1" s="143"/>
      <c r="F1" s="143"/>
      <c r="G1" s="143"/>
      <c r="H1" s="143"/>
    </row>
    <row r="2" spans="1:8" s="144" customFormat="1" ht="15" customHeight="1">
      <c r="A2" s="143"/>
      <c r="B2" s="261"/>
      <c r="C2" s="143"/>
      <c r="D2" s="143"/>
      <c r="E2" s="143"/>
      <c r="F2" s="143"/>
      <c r="G2" s="143"/>
      <c r="H2" s="143"/>
    </row>
    <row r="3" spans="1:27" ht="12.75">
      <c r="A3" s="228"/>
      <c r="B3" s="414"/>
      <c r="C3" s="399" t="s">
        <v>55</v>
      </c>
      <c r="D3" s="402"/>
      <c r="E3" s="402"/>
      <c r="F3" s="402"/>
      <c r="G3" s="402"/>
      <c r="H3" s="402"/>
      <c r="I3" s="402"/>
      <c r="J3" s="402"/>
      <c r="K3" s="402"/>
      <c r="L3" s="402"/>
      <c r="M3" s="402"/>
      <c r="N3" s="402"/>
      <c r="O3" s="402"/>
      <c r="P3" s="402"/>
      <c r="Q3" s="402"/>
      <c r="R3" s="402"/>
      <c r="S3" s="402"/>
      <c r="T3" s="402"/>
      <c r="U3" s="402"/>
      <c r="V3" s="402"/>
      <c r="W3" s="402"/>
      <c r="X3" s="407"/>
      <c r="Y3" s="412" t="s">
        <v>125</v>
      </c>
      <c r="Z3" s="412" t="s">
        <v>126</v>
      </c>
      <c r="AA3" s="144"/>
    </row>
    <row r="4" spans="1:27" ht="15" customHeight="1">
      <c r="A4" s="229"/>
      <c r="B4" s="415"/>
      <c r="C4" s="75">
        <v>2000</v>
      </c>
      <c r="D4" s="76">
        <v>2001</v>
      </c>
      <c r="E4" s="76">
        <v>2002</v>
      </c>
      <c r="F4" s="76">
        <v>2003</v>
      </c>
      <c r="G4" s="76">
        <v>2004</v>
      </c>
      <c r="H4" s="76">
        <v>2005</v>
      </c>
      <c r="I4" s="76">
        <v>2006</v>
      </c>
      <c r="J4" s="76">
        <v>2007</v>
      </c>
      <c r="K4" s="76">
        <v>2008</v>
      </c>
      <c r="L4" s="76">
        <v>2009</v>
      </c>
      <c r="M4" s="76">
        <v>2010</v>
      </c>
      <c r="N4" s="76">
        <v>2011</v>
      </c>
      <c r="O4" s="76">
        <v>2012</v>
      </c>
      <c r="P4" s="76">
        <v>2013</v>
      </c>
      <c r="Q4" s="76">
        <v>2014</v>
      </c>
      <c r="R4" s="76">
        <v>2015</v>
      </c>
      <c r="S4" s="76">
        <v>2016</v>
      </c>
      <c r="T4" s="76">
        <v>2017</v>
      </c>
      <c r="U4" s="76">
        <v>2018</v>
      </c>
      <c r="V4" s="76">
        <v>2019</v>
      </c>
      <c r="W4" s="76">
        <v>2020</v>
      </c>
      <c r="X4" s="76">
        <v>2021</v>
      </c>
      <c r="Y4" s="413"/>
      <c r="Z4" s="413"/>
      <c r="AA4" s="144"/>
    </row>
    <row r="5" spans="1:27" ht="12.75">
      <c r="A5" s="301"/>
      <c r="B5" s="222" t="s">
        <v>56</v>
      </c>
      <c r="C5" s="145">
        <v>15803</v>
      </c>
      <c r="D5" s="145">
        <v>13957</v>
      </c>
      <c r="E5" s="145">
        <v>13907</v>
      </c>
      <c r="F5" s="145">
        <v>12461</v>
      </c>
      <c r="G5" s="145">
        <v>11939</v>
      </c>
      <c r="H5" s="145">
        <v>11386</v>
      </c>
      <c r="I5" s="145">
        <v>10346</v>
      </c>
      <c r="J5" s="145">
        <v>11355</v>
      </c>
      <c r="K5" s="145">
        <v>12174</v>
      </c>
      <c r="L5" s="145">
        <v>13914</v>
      </c>
      <c r="M5" s="145">
        <v>14027</v>
      </c>
      <c r="N5" s="145">
        <v>14289</v>
      </c>
      <c r="O5" s="145">
        <v>12901</v>
      </c>
      <c r="P5" s="145">
        <v>11540</v>
      </c>
      <c r="Q5" s="145">
        <v>11188</v>
      </c>
      <c r="R5" s="146">
        <v>10742</v>
      </c>
      <c r="S5" s="146">
        <v>9793</v>
      </c>
      <c r="T5" s="146">
        <v>8899</v>
      </c>
      <c r="U5" s="146">
        <v>13152</v>
      </c>
      <c r="V5" s="146">
        <v>13904</v>
      </c>
      <c r="W5" s="146">
        <v>13374</v>
      </c>
      <c r="X5" s="146">
        <v>16398</v>
      </c>
      <c r="Y5" s="337">
        <f>X5-W5</f>
        <v>3024</v>
      </c>
      <c r="Z5" s="240">
        <f>X5*100/W5-100</f>
        <v>22.61103633916555</v>
      </c>
      <c r="AA5" s="144"/>
    </row>
    <row r="6" spans="1:27" ht="12.75">
      <c r="A6" s="301"/>
      <c r="B6" s="222" t="s">
        <v>57</v>
      </c>
      <c r="C6" s="145">
        <v>52281</v>
      </c>
      <c r="D6" s="145">
        <v>56274</v>
      </c>
      <c r="E6" s="145">
        <v>54963</v>
      </c>
      <c r="F6" s="145">
        <v>51575</v>
      </c>
      <c r="G6" s="145">
        <v>48887</v>
      </c>
      <c r="H6" s="145">
        <v>45420</v>
      </c>
      <c r="I6" s="145">
        <v>49085</v>
      </c>
      <c r="J6" s="145">
        <v>51124</v>
      </c>
      <c r="K6" s="145">
        <v>53528</v>
      </c>
      <c r="L6" s="145">
        <v>68719</v>
      </c>
      <c r="M6" s="145">
        <v>81918</v>
      </c>
      <c r="N6" s="145">
        <v>84988</v>
      </c>
      <c r="O6" s="145">
        <v>84009</v>
      </c>
      <c r="P6" s="145">
        <v>73559</v>
      </c>
      <c r="Q6" s="145">
        <v>68484</v>
      </c>
      <c r="R6" s="147">
        <v>64309</v>
      </c>
      <c r="S6" s="147">
        <v>61236</v>
      </c>
      <c r="T6" s="147">
        <v>56455</v>
      </c>
      <c r="U6" s="147">
        <v>51578</v>
      </c>
      <c r="V6" s="147">
        <v>48594</v>
      </c>
      <c r="W6" s="147">
        <v>48351</v>
      </c>
      <c r="X6" s="147">
        <v>46419</v>
      </c>
      <c r="Y6" s="338">
        <f>X6-W6</f>
        <v>-1932</v>
      </c>
      <c r="Z6" s="240">
        <f>X6*100/W6-100</f>
        <v>-3.9957808525159777</v>
      </c>
      <c r="AA6" s="144"/>
    </row>
    <row r="7" spans="1:27" ht="12.75">
      <c r="A7" s="301"/>
      <c r="B7" s="222" t="s">
        <v>58</v>
      </c>
      <c r="C7" s="145">
        <v>75826</v>
      </c>
      <c r="D7" s="145">
        <v>91868</v>
      </c>
      <c r="E7" s="145">
        <v>95563</v>
      </c>
      <c r="F7" s="145">
        <v>104675</v>
      </c>
      <c r="G7" s="145">
        <v>108145</v>
      </c>
      <c r="H7" s="145">
        <v>108991</v>
      </c>
      <c r="I7" s="145">
        <v>118335</v>
      </c>
      <c r="J7" s="145">
        <v>122667</v>
      </c>
      <c r="K7" s="145">
        <v>125005</v>
      </c>
      <c r="L7" s="145">
        <v>130019</v>
      </c>
      <c r="M7" s="145">
        <v>130560</v>
      </c>
      <c r="N7" s="145">
        <v>122338</v>
      </c>
      <c r="O7" s="145">
        <v>117172</v>
      </c>
      <c r="P7" s="145">
        <v>118691</v>
      </c>
      <c r="Q7" s="145">
        <v>117981</v>
      </c>
      <c r="R7" s="72">
        <v>118224</v>
      </c>
      <c r="S7" s="72">
        <v>115694</v>
      </c>
      <c r="T7" s="72">
        <v>113577</v>
      </c>
      <c r="U7" s="72">
        <v>103024</v>
      </c>
      <c r="V7" s="72">
        <v>100629</v>
      </c>
      <c r="W7" s="72">
        <v>100551</v>
      </c>
      <c r="X7" s="302">
        <v>100569</v>
      </c>
      <c r="Y7" s="339">
        <f>X7-W7</f>
        <v>18</v>
      </c>
      <c r="Z7" s="240">
        <f>X7*100/W7-100</f>
        <v>0.01790136348718363</v>
      </c>
      <c r="AA7" s="144"/>
    </row>
    <row r="8" spans="1:27" ht="12.75">
      <c r="A8" s="301"/>
      <c r="B8" s="232" t="s">
        <v>59</v>
      </c>
      <c r="C8" s="148">
        <f>C5+C6</f>
        <v>68084</v>
      </c>
      <c r="D8" s="148">
        <f aca="true" t="shared" si="0" ref="C8:L9">D5+D6</f>
        <v>70231</v>
      </c>
      <c r="E8" s="148">
        <f t="shared" si="0"/>
        <v>68870</v>
      </c>
      <c r="F8" s="148">
        <f t="shared" si="0"/>
        <v>64036</v>
      </c>
      <c r="G8" s="148">
        <f t="shared" si="0"/>
        <v>60826</v>
      </c>
      <c r="H8" s="148">
        <f t="shared" si="0"/>
        <v>56806</v>
      </c>
      <c r="I8" s="148">
        <f t="shared" si="0"/>
        <v>59431</v>
      </c>
      <c r="J8" s="148">
        <f t="shared" si="0"/>
        <v>62479</v>
      </c>
      <c r="K8" s="148">
        <f t="shared" si="0"/>
        <v>65702</v>
      </c>
      <c r="L8" s="148">
        <f t="shared" si="0"/>
        <v>82633</v>
      </c>
      <c r="M8" s="148">
        <v>95945</v>
      </c>
      <c r="N8" s="148">
        <v>99277</v>
      </c>
      <c r="O8" s="148">
        <v>96910</v>
      </c>
      <c r="P8" s="148">
        <v>85099</v>
      </c>
      <c r="Q8" s="148">
        <v>79672</v>
      </c>
      <c r="R8" s="148">
        <v>75051</v>
      </c>
      <c r="S8" s="148">
        <v>71029</v>
      </c>
      <c r="T8" s="148">
        <v>65354</v>
      </c>
      <c r="U8" s="72">
        <v>64730</v>
      </c>
      <c r="V8" s="148">
        <v>62498</v>
      </c>
      <c r="W8" s="148">
        <v>61725</v>
      </c>
      <c r="X8" s="303">
        <v>62817</v>
      </c>
      <c r="Y8" s="337">
        <f>X8-W8</f>
        <v>1092</v>
      </c>
      <c r="Z8" s="64">
        <f>X8*100/W8-100</f>
        <v>1.7691373025516413</v>
      </c>
      <c r="AA8" s="144"/>
    </row>
    <row r="9" spans="1:27" ht="12.75">
      <c r="A9" s="301"/>
      <c r="B9" s="243" t="s">
        <v>60</v>
      </c>
      <c r="C9" s="72">
        <f t="shared" si="0"/>
        <v>128107</v>
      </c>
      <c r="D9" s="72">
        <f t="shared" si="0"/>
        <v>148142</v>
      </c>
      <c r="E9" s="72">
        <f t="shared" si="0"/>
        <v>150526</v>
      </c>
      <c r="F9" s="72">
        <f t="shared" si="0"/>
        <v>156250</v>
      </c>
      <c r="G9" s="72">
        <f t="shared" si="0"/>
        <v>157032</v>
      </c>
      <c r="H9" s="72">
        <f t="shared" si="0"/>
        <v>154411</v>
      </c>
      <c r="I9" s="72">
        <f t="shared" si="0"/>
        <v>167420</v>
      </c>
      <c r="J9" s="72">
        <f t="shared" si="0"/>
        <v>173791</v>
      </c>
      <c r="K9" s="72">
        <f t="shared" si="0"/>
        <v>178533</v>
      </c>
      <c r="L9" s="72">
        <f t="shared" si="0"/>
        <v>198738</v>
      </c>
      <c r="M9" s="72">
        <v>212485</v>
      </c>
      <c r="N9" s="72">
        <v>207330</v>
      </c>
      <c r="O9" s="72">
        <v>201187</v>
      </c>
      <c r="P9" s="72">
        <v>192257</v>
      </c>
      <c r="Q9" s="72">
        <v>186477</v>
      </c>
      <c r="R9" s="72">
        <v>182537</v>
      </c>
      <c r="S9" s="72">
        <v>176938</v>
      </c>
      <c r="T9" s="72">
        <v>170037</v>
      </c>
      <c r="U9" s="72">
        <v>154608</v>
      </c>
      <c r="V9" s="72">
        <v>149229</v>
      </c>
      <c r="W9" s="72">
        <v>148905</v>
      </c>
      <c r="X9" s="302">
        <v>146994</v>
      </c>
      <c r="Y9" s="340">
        <f>X9-W9</f>
        <v>-1911</v>
      </c>
      <c r="Z9" s="64">
        <f>X9*100/W9-100</f>
        <v>-1.2833685907122003</v>
      </c>
      <c r="AA9" s="144"/>
    </row>
    <row r="10" spans="1:25" ht="12.75">
      <c r="A10" s="304"/>
      <c r="B10" s="344" t="s">
        <v>16</v>
      </c>
      <c r="C10" s="149"/>
      <c r="D10" s="149"/>
      <c r="E10" s="149"/>
      <c r="F10" s="149"/>
      <c r="G10" s="58"/>
      <c r="H10" s="58"/>
      <c r="I10" s="58"/>
      <c r="J10" s="58"/>
      <c r="K10" s="58"/>
      <c r="L10" s="58"/>
      <c r="M10" s="58"/>
      <c r="N10" s="58"/>
      <c r="O10" s="58"/>
      <c r="P10" s="58"/>
      <c r="Q10" s="58"/>
      <c r="R10" s="58"/>
      <c r="S10" s="58"/>
      <c r="T10" s="58"/>
      <c r="U10" s="58"/>
      <c r="V10" s="58"/>
      <c r="W10" s="58"/>
      <c r="X10" s="58"/>
      <c r="Y10" s="150"/>
    </row>
    <row r="11" spans="1:26" ht="12.75">
      <c r="A11" s="304"/>
      <c r="B11" s="304"/>
      <c r="C11" s="149"/>
      <c r="D11" s="149"/>
      <c r="E11" s="149"/>
      <c r="F11" s="149"/>
      <c r="G11" s="58"/>
      <c r="H11" s="58"/>
      <c r="I11" s="58"/>
      <c r="J11" s="58"/>
      <c r="K11" s="58"/>
      <c r="L11" s="58"/>
      <c r="M11" s="58"/>
      <c r="N11" s="58"/>
      <c r="O11" s="58"/>
      <c r="P11" s="58"/>
      <c r="Q11" s="58"/>
      <c r="R11" s="58"/>
      <c r="S11" s="58"/>
      <c r="T11" s="58"/>
      <c r="U11" s="58"/>
      <c r="V11" s="58"/>
      <c r="W11" s="58"/>
      <c r="X11" s="150"/>
      <c r="Y11" s="151"/>
      <c r="Z11" s="152"/>
    </row>
    <row r="12" spans="1:2" s="144" customFormat="1" ht="13.5">
      <c r="A12" s="143"/>
      <c r="B12" s="261" t="s">
        <v>61</v>
      </c>
    </row>
    <row r="13" spans="1:32" s="144" customFormat="1" ht="12.75">
      <c r="A13" s="143"/>
      <c r="B13" s="432"/>
      <c r="C13" s="408" t="s">
        <v>62</v>
      </c>
      <c r="D13" s="408"/>
      <c r="E13" s="408"/>
      <c r="F13" s="408"/>
      <c r="G13" s="408"/>
      <c r="H13" s="408"/>
      <c r="I13" s="408"/>
      <c r="J13" s="408"/>
      <c r="K13" s="408"/>
      <c r="L13" s="408"/>
      <c r="M13" s="408"/>
      <c r="N13" s="408"/>
      <c r="O13" s="408"/>
      <c r="P13" s="408"/>
      <c r="Q13" s="408"/>
      <c r="R13" s="408"/>
      <c r="S13" s="408"/>
      <c r="T13" s="408"/>
      <c r="U13" s="408"/>
      <c r="V13" s="408"/>
      <c r="W13" s="408"/>
      <c r="X13" s="408"/>
      <c r="Y13" s="412" t="s">
        <v>130</v>
      </c>
      <c r="AA13" s="305"/>
      <c r="AB13" s="305"/>
      <c r="AC13" s="305"/>
      <c r="AD13" s="305"/>
      <c r="AE13" s="305"/>
      <c r="AF13" s="305"/>
    </row>
    <row r="14" spans="1:25" ht="33.75" customHeight="1">
      <c r="A14" s="306"/>
      <c r="B14" s="433"/>
      <c r="C14" s="56">
        <v>2000</v>
      </c>
      <c r="D14" s="56">
        <v>2001</v>
      </c>
      <c r="E14" s="56">
        <v>2002</v>
      </c>
      <c r="F14" s="56">
        <v>2003</v>
      </c>
      <c r="G14" s="56">
        <v>2004</v>
      </c>
      <c r="H14" s="56">
        <v>2005</v>
      </c>
      <c r="I14" s="56">
        <v>2006</v>
      </c>
      <c r="J14" s="56">
        <v>2007</v>
      </c>
      <c r="K14" s="56">
        <v>2008</v>
      </c>
      <c r="L14" s="56">
        <v>2009</v>
      </c>
      <c r="M14" s="56">
        <v>2010</v>
      </c>
      <c r="N14" s="56">
        <v>2011</v>
      </c>
      <c r="O14" s="56">
        <v>2012</v>
      </c>
      <c r="P14" s="56">
        <v>2013</v>
      </c>
      <c r="Q14" s="56">
        <v>2014</v>
      </c>
      <c r="R14" s="56">
        <v>2015</v>
      </c>
      <c r="S14" s="56">
        <v>2016</v>
      </c>
      <c r="T14" s="56">
        <v>2017</v>
      </c>
      <c r="U14" s="56">
        <v>2018</v>
      </c>
      <c r="V14" s="56">
        <v>2019</v>
      </c>
      <c r="W14" s="56">
        <v>2020</v>
      </c>
      <c r="X14" s="56">
        <v>2021</v>
      </c>
      <c r="Y14" s="413"/>
    </row>
    <row r="15" spans="1:25" ht="12.75">
      <c r="A15" s="301"/>
      <c r="B15" s="231" t="s">
        <v>56</v>
      </c>
      <c r="C15" s="69">
        <f>C5*100/C8</f>
        <v>23.211033429293227</v>
      </c>
      <c r="D15" s="69">
        <f aca="true" t="shared" si="1" ref="D15:R15">D5*100/D8</f>
        <v>19.87299055972434</v>
      </c>
      <c r="E15" s="69">
        <f t="shared" si="1"/>
        <v>20.193117467692755</v>
      </c>
      <c r="F15" s="69">
        <f t="shared" si="1"/>
        <v>19.459366606283965</v>
      </c>
      <c r="G15" s="69">
        <f t="shared" si="1"/>
        <v>19.62811955413803</v>
      </c>
      <c r="H15" s="69">
        <f t="shared" si="1"/>
        <v>20.043657360138013</v>
      </c>
      <c r="I15" s="69">
        <f t="shared" si="1"/>
        <v>17.40842321347445</v>
      </c>
      <c r="J15" s="69">
        <f t="shared" si="1"/>
        <v>18.174106499783928</v>
      </c>
      <c r="K15" s="69">
        <f t="shared" si="1"/>
        <v>18.52911631304983</v>
      </c>
      <c r="L15" s="69">
        <f t="shared" si="1"/>
        <v>16.83830915009742</v>
      </c>
      <c r="M15" s="69">
        <f t="shared" si="1"/>
        <v>14.619834280056283</v>
      </c>
      <c r="N15" s="69">
        <f t="shared" si="1"/>
        <v>14.393061837082104</v>
      </c>
      <c r="O15" s="69">
        <f t="shared" si="1"/>
        <v>13.312351666494687</v>
      </c>
      <c r="P15" s="69">
        <f t="shared" si="1"/>
        <v>13.560676388676718</v>
      </c>
      <c r="Q15" s="69">
        <f t="shared" si="1"/>
        <v>14.04257455567828</v>
      </c>
      <c r="R15" s="69">
        <f t="shared" si="1"/>
        <v>14.312933871633955</v>
      </c>
      <c r="S15" s="69">
        <f aca="true" t="shared" si="2" ref="S15:X15">S5*100/S8</f>
        <v>13.787326303340889</v>
      </c>
      <c r="T15" s="69">
        <f t="shared" si="2"/>
        <v>13.616611072007835</v>
      </c>
      <c r="U15" s="69">
        <f t="shared" si="2"/>
        <v>20.318245017766106</v>
      </c>
      <c r="V15" s="69">
        <f t="shared" si="2"/>
        <v>22.247111907581044</v>
      </c>
      <c r="W15" s="69">
        <f t="shared" si="2"/>
        <v>21.66707168894289</v>
      </c>
      <c r="X15" s="69">
        <f t="shared" si="2"/>
        <v>26.104398490854386</v>
      </c>
      <c r="Y15" s="203">
        <f>X15-W15</f>
        <v>4.437326801911496</v>
      </c>
    </row>
    <row r="16" spans="1:25" ht="12.75">
      <c r="A16" s="301"/>
      <c r="B16" s="243" t="s">
        <v>58</v>
      </c>
      <c r="C16" s="70">
        <f>C7*100/C9</f>
        <v>59.18958370736962</v>
      </c>
      <c r="D16" s="70">
        <f aca="true" t="shared" si="3" ref="D16:R16">D7*100/D9</f>
        <v>62.01347355915271</v>
      </c>
      <c r="E16" s="70">
        <f t="shared" si="3"/>
        <v>63.48604227841037</v>
      </c>
      <c r="F16" s="70">
        <f t="shared" si="3"/>
        <v>66.992</v>
      </c>
      <c r="G16" s="70">
        <f t="shared" si="3"/>
        <v>68.86812878903663</v>
      </c>
      <c r="H16" s="70">
        <f t="shared" si="3"/>
        <v>70.5849971828432</v>
      </c>
      <c r="I16" s="70">
        <f t="shared" si="3"/>
        <v>70.68151953171665</v>
      </c>
      <c r="J16" s="70">
        <f t="shared" si="3"/>
        <v>70.58305666001117</v>
      </c>
      <c r="K16" s="70">
        <f t="shared" si="3"/>
        <v>70.01786784516028</v>
      </c>
      <c r="L16" s="70">
        <f t="shared" si="3"/>
        <v>65.42231480642856</v>
      </c>
      <c r="M16" s="70">
        <f t="shared" si="3"/>
        <v>61.444337247335106</v>
      </c>
      <c r="N16" s="70">
        <f t="shared" si="3"/>
        <v>59.00641489413013</v>
      </c>
      <c r="O16" s="70">
        <f t="shared" si="3"/>
        <v>58.24034356096567</v>
      </c>
      <c r="P16" s="70">
        <f t="shared" si="3"/>
        <v>61.735593502447244</v>
      </c>
      <c r="Q16" s="70">
        <f t="shared" si="3"/>
        <v>63.26839234865426</v>
      </c>
      <c r="R16" s="70">
        <f t="shared" si="3"/>
        <v>64.76714309975512</v>
      </c>
      <c r="S16" s="70">
        <f aca="true" t="shared" si="4" ref="S16:X16">S7*100/S9</f>
        <v>65.38674563971561</v>
      </c>
      <c r="T16" s="70">
        <f t="shared" si="4"/>
        <v>66.79546216411723</v>
      </c>
      <c r="U16" s="70">
        <f t="shared" si="4"/>
        <v>66.63562040774087</v>
      </c>
      <c r="V16" s="70">
        <f t="shared" si="4"/>
        <v>67.4326035824136</v>
      </c>
      <c r="W16" s="70">
        <f t="shared" si="4"/>
        <v>67.52694671099023</v>
      </c>
      <c r="X16" s="70">
        <f t="shared" si="4"/>
        <v>68.41707824809176</v>
      </c>
      <c r="Y16" s="204">
        <f>X16-W16</f>
        <v>0.8901315371015244</v>
      </c>
    </row>
    <row r="17" spans="1:25" ht="12.75">
      <c r="A17" s="304"/>
      <c r="B17" s="307"/>
      <c r="C17" s="73"/>
      <c r="D17" s="73"/>
      <c r="E17" s="73"/>
      <c r="F17" s="73"/>
      <c r="G17" s="73"/>
      <c r="H17" s="73"/>
      <c r="I17" s="73"/>
      <c r="J17" s="73"/>
      <c r="K17" s="73"/>
      <c r="L17" s="73"/>
      <c r="M17" s="73"/>
      <c r="N17" s="73"/>
      <c r="O17" s="73"/>
      <c r="P17" s="73"/>
      <c r="Q17" s="73"/>
      <c r="R17" s="73"/>
      <c r="S17" s="73"/>
      <c r="T17" s="73"/>
      <c r="U17" s="73"/>
      <c r="V17" s="73"/>
      <c r="W17" s="73"/>
      <c r="X17" s="144"/>
      <c r="Y17" s="144"/>
    </row>
    <row r="18" spans="1:26" ht="12.75">
      <c r="A18" s="16"/>
      <c r="B18" s="111" t="s">
        <v>18</v>
      </c>
      <c r="C18" s="152"/>
      <c r="D18" s="152"/>
      <c r="E18" s="152"/>
      <c r="F18" s="152"/>
      <c r="G18" s="152"/>
      <c r="H18" s="152"/>
      <c r="I18" s="152"/>
      <c r="J18" s="152"/>
      <c r="K18" s="152"/>
      <c r="L18" s="152"/>
      <c r="M18" s="152"/>
      <c r="N18" s="152"/>
      <c r="O18" s="152"/>
      <c r="P18" s="152"/>
      <c r="Q18" s="152"/>
      <c r="R18" s="152"/>
      <c r="S18" s="152"/>
      <c r="T18" s="152"/>
      <c r="U18" s="152"/>
      <c r="V18" s="152"/>
      <c r="W18" s="152"/>
      <c r="X18" s="152"/>
      <c r="Y18" s="144"/>
      <c r="Z18" s="152"/>
    </row>
    <row r="19" spans="1:37" ht="12.75">
      <c r="A19" s="111">
        <v>1</v>
      </c>
      <c r="B19" s="111" t="s">
        <v>63</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row>
    <row r="20" spans="1:37" ht="12.75">
      <c r="A20" s="111">
        <v>2</v>
      </c>
      <c r="B20" s="111" t="s">
        <v>64</v>
      </c>
      <c r="F20" s="153"/>
      <c r="G20" s="153"/>
      <c r="H20" s="153"/>
      <c r="I20" s="153"/>
      <c r="J20" s="153"/>
      <c r="K20" s="153"/>
      <c r="L20" s="153"/>
      <c r="M20" s="153"/>
      <c r="N20" s="153"/>
      <c r="O20" s="153"/>
      <c r="P20" s="153"/>
      <c r="Q20" s="153"/>
      <c r="R20" s="153"/>
      <c r="S20" s="153"/>
      <c r="T20" s="153"/>
      <c r="U20" s="152"/>
      <c r="V20" s="152"/>
      <c r="W20" s="152"/>
      <c r="X20" s="152"/>
      <c r="Y20" s="153"/>
      <c r="Z20" s="153"/>
      <c r="AA20" s="153"/>
      <c r="AB20" s="153"/>
      <c r="AC20" s="153"/>
      <c r="AD20" s="153"/>
      <c r="AE20" s="153"/>
      <c r="AF20" s="153"/>
      <c r="AG20" s="153"/>
      <c r="AH20" s="153"/>
      <c r="AI20" s="153"/>
      <c r="AJ20" s="153"/>
      <c r="AK20" s="153"/>
    </row>
    <row r="21" spans="1:37" ht="12.75">
      <c r="A21" s="111">
        <v>3</v>
      </c>
      <c r="B21" s="111" t="s">
        <v>122</v>
      </c>
      <c r="I21" s="153"/>
      <c r="J21" s="153"/>
      <c r="K21" s="153"/>
      <c r="L21" s="153"/>
      <c r="M21" s="153"/>
      <c r="N21" s="153"/>
      <c r="O21" s="153"/>
      <c r="P21" s="153"/>
      <c r="Q21" s="153"/>
      <c r="R21" s="153"/>
      <c r="S21" s="153"/>
      <c r="T21" s="153"/>
      <c r="U21" s="152"/>
      <c r="V21" s="152"/>
      <c r="W21" s="152"/>
      <c r="X21" s="152"/>
      <c r="Y21" s="153"/>
      <c r="Z21" s="153"/>
      <c r="AA21" s="153"/>
      <c r="AB21" s="153"/>
      <c r="AC21" s="153"/>
      <c r="AD21" s="153"/>
      <c r="AE21" s="153"/>
      <c r="AF21" s="153"/>
      <c r="AG21" s="153"/>
      <c r="AH21" s="153"/>
      <c r="AI21" s="153"/>
      <c r="AJ21" s="153"/>
      <c r="AK21" s="153"/>
    </row>
    <row r="22" spans="6:37" ht="12.75">
      <c r="F22" s="153"/>
      <c r="G22" s="153"/>
      <c r="H22" s="153"/>
      <c r="I22" s="153"/>
      <c r="J22" s="153"/>
      <c r="K22" s="153"/>
      <c r="L22" s="153"/>
      <c r="M22" s="153"/>
      <c r="N22" s="153"/>
      <c r="O22" s="153"/>
      <c r="P22" s="153"/>
      <c r="Q22" s="153"/>
      <c r="R22" s="153"/>
      <c r="S22" s="153"/>
      <c r="T22" s="153"/>
      <c r="U22" s="152"/>
      <c r="V22" s="152"/>
      <c r="W22" s="152"/>
      <c r="X22" s="152"/>
      <c r="Y22" s="153"/>
      <c r="Z22" s="153"/>
      <c r="AA22" s="153"/>
      <c r="AB22" s="153"/>
      <c r="AC22" s="153"/>
      <c r="AD22" s="153"/>
      <c r="AE22" s="153"/>
      <c r="AF22" s="153"/>
      <c r="AG22" s="153"/>
      <c r="AH22" s="153"/>
      <c r="AI22" s="153"/>
      <c r="AJ22" s="153"/>
      <c r="AK22" s="153"/>
    </row>
    <row r="23" spans="6:37" ht="12.75">
      <c r="F23" s="153"/>
      <c r="G23" s="153"/>
      <c r="H23" s="153"/>
      <c r="I23" s="153"/>
      <c r="J23" s="153"/>
      <c r="K23" s="153"/>
      <c r="L23" s="153"/>
      <c r="M23" s="153"/>
      <c r="N23" s="153"/>
      <c r="O23" s="153"/>
      <c r="P23" s="153"/>
      <c r="Q23" s="153"/>
      <c r="R23" s="153"/>
      <c r="S23" s="153"/>
      <c r="T23" s="153"/>
      <c r="U23" s="152"/>
      <c r="V23" s="152"/>
      <c r="W23" s="152"/>
      <c r="X23" s="152"/>
      <c r="Y23" s="153"/>
      <c r="Z23" s="153"/>
      <c r="AA23" s="153"/>
      <c r="AB23" s="153"/>
      <c r="AC23" s="153"/>
      <c r="AD23" s="153"/>
      <c r="AE23" s="153"/>
      <c r="AF23" s="153"/>
      <c r="AG23" s="153"/>
      <c r="AH23" s="153"/>
      <c r="AI23" s="153"/>
      <c r="AJ23" s="153"/>
      <c r="AK23" s="153"/>
    </row>
    <row r="24" spans="26:37" ht="12.75">
      <c r="Z24" s="153"/>
      <c r="AA24" s="153"/>
      <c r="AB24" s="153"/>
      <c r="AC24" s="153"/>
      <c r="AD24" s="153"/>
      <c r="AE24" s="153"/>
      <c r="AF24" s="153"/>
      <c r="AG24" s="153"/>
      <c r="AH24" s="153"/>
      <c r="AI24" s="153"/>
      <c r="AJ24" s="153"/>
      <c r="AK24" s="153"/>
    </row>
    <row r="25" spans="26:37" ht="12.75">
      <c r="Z25" s="153"/>
      <c r="AA25" s="153"/>
      <c r="AB25" s="153"/>
      <c r="AC25" s="153"/>
      <c r="AD25" s="153"/>
      <c r="AE25" s="153"/>
      <c r="AF25" s="153"/>
      <c r="AG25" s="153"/>
      <c r="AH25" s="153"/>
      <c r="AI25" s="153"/>
      <c r="AJ25" s="153"/>
      <c r="AK25" s="153"/>
    </row>
    <row r="26" spans="26:37" ht="12.75">
      <c r="Z26" s="153"/>
      <c r="AA26" s="153"/>
      <c r="AB26" s="153"/>
      <c r="AC26" s="153"/>
      <c r="AD26" s="153"/>
      <c r="AE26" s="153"/>
      <c r="AF26" s="153"/>
      <c r="AG26" s="153"/>
      <c r="AH26" s="153"/>
      <c r="AI26" s="153"/>
      <c r="AJ26" s="153"/>
      <c r="AK26" s="153"/>
    </row>
    <row r="27" spans="26:37" ht="12.75">
      <c r="Z27" s="153"/>
      <c r="AA27" s="153"/>
      <c r="AB27" s="153"/>
      <c r="AC27" s="153"/>
      <c r="AD27" s="153"/>
      <c r="AE27" s="153"/>
      <c r="AF27" s="153"/>
      <c r="AG27" s="153"/>
      <c r="AH27" s="153"/>
      <c r="AI27" s="153"/>
      <c r="AJ27" s="153"/>
      <c r="AK27" s="153"/>
    </row>
    <row r="28" spans="26:37" ht="12.75">
      <c r="Z28" s="153"/>
      <c r="AA28" s="153"/>
      <c r="AB28" s="153"/>
      <c r="AC28" s="153"/>
      <c r="AD28" s="153"/>
      <c r="AE28" s="153"/>
      <c r="AF28" s="153"/>
      <c r="AG28" s="153"/>
      <c r="AH28" s="153"/>
      <c r="AI28" s="153"/>
      <c r="AJ28" s="153"/>
      <c r="AK28" s="153"/>
    </row>
    <row r="29" spans="26:37" ht="12.75">
      <c r="Z29" s="153"/>
      <c r="AA29" s="153"/>
      <c r="AB29" s="153"/>
      <c r="AC29" s="153"/>
      <c r="AD29" s="153"/>
      <c r="AE29" s="153"/>
      <c r="AF29" s="153"/>
      <c r="AG29" s="153"/>
      <c r="AH29" s="153"/>
      <c r="AI29" s="153"/>
      <c r="AJ29" s="153"/>
      <c r="AK29" s="153"/>
    </row>
    <row r="30" spans="26:37" ht="12.75">
      <c r="Z30" s="153"/>
      <c r="AA30" s="153"/>
      <c r="AB30" s="153"/>
      <c r="AC30" s="153"/>
      <c r="AD30" s="153"/>
      <c r="AE30" s="153"/>
      <c r="AF30" s="153"/>
      <c r="AG30" s="153"/>
      <c r="AH30" s="153"/>
      <c r="AI30" s="153"/>
      <c r="AJ30" s="153"/>
      <c r="AK30" s="153"/>
    </row>
    <row r="31" spans="26:37" ht="12.75">
      <c r="Z31" s="153"/>
      <c r="AA31" s="153"/>
      <c r="AB31" s="153"/>
      <c r="AC31" s="153"/>
      <c r="AD31" s="153"/>
      <c r="AE31" s="153"/>
      <c r="AF31" s="153"/>
      <c r="AG31" s="153"/>
      <c r="AH31" s="153"/>
      <c r="AI31" s="153"/>
      <c r="AJ31" s="153"/>
      <c r="AK31" s="153"/>
    </row>
    <row r="32" spans="26:37" ht="12.75">
      <c r="Z32" s="153"/>
      <c r="AA32" s="153"/>
      <c r="AB32" s="153"/>
      <c r="AC32" s="153"/>
      <c r="AD32" s="153"/>
      <c r="AE32" s="153"/>
      <c r="AF32" s="153"/>
      <c r="AG32" s="153"/>
      <c r="AH32" s="153"/>
      <c r="AI32" s="153"/>
      <c r="AJ32" s="153"/>
      <c r="AK32" s="153"/>
    </row>
    <row r="33" spans="26:37" ht="12.75">
      <c r="Z33" s="153"/>
      <c r="AA33" s="153"/>
      <c r="AB33" s="153"/>
      <c r="AC33" s="153"/>
      <c r="AD33" s="153"/>
      <c r="AE33" s="153"/>
      <c r="AF33" s="153"/>
      <c r="AG33" s="153"/>
      <c r="AH33" s="153"/>
      <c r="AI33" s="153"/>
      <c r="AJ33" s="153"/>
      <c r="AK33" s="153"/>
    </row>
    <row r="34" spans="26:37" ht="12.75">
      <c r="Z34" s="153"/>
      <c r="AA34" s="153"/>
      <c r="AB34" s="153"/>
      <c r="AC34" s="153"/>
      <c r="AD34" s="153"/>
      <c r="AE34" s="153"/>
      <c r="AF34" s="153"/>
      <c r="AG34" s="153"/>
      <c r="AH34" s="153"/>
      <c r="AI34" s="153"/>
      <c r="AJ34" s="153"/>
      <c r="AK34" s="153"/>
    </row>
    <row r="35" spans="26:37" ht="12.75">
      <c r="Z35" s="153"/>
      <c r="AA35" s="153"/>
      <c r="AB35" s="153"/>
      <c r="AC35" s="153"/>
      <c r="AD35" s="153"/>
      <c r="AE35" s="153"/>
      <c r="AF35" s="153"/>
      <c r="AG35" s="153"/>
      <c r="AH35" s="153"/>
      <c r="AI35" s="153"/>
      <c r="AJ35" s="153"/>
      <c r="AK35" s="153"/>
    </row>
    <row r="36" spans="26:37" ht="12.75">
      <c r="Z36" s="153"/>
      <c r="AA36" s="153"/>
      <c r="AB36" s="153"/>
      <c r="AC36" s="153"/>
      <c r="AD36" s="153"/>
      <c r="AE36" s="153"/>
      <c r="AF36" s="153"/>
      <c r="AG36" s="153"/>
      <c r="AH36" s="153"/>
      <c r="AI36" s="153"/>
      <c r="AJ36" s="153"/>
      <c r="AK36" s="153"/>
    </row>
    <row r="37" spans="26:33" ht="12.75">
      <c r="Z37" s="153"/>
      <c r="AA37" s="153"/>
      <c r="AB37" s="153"/>
      <c r="AC37" s="153"/>
      <c r="AD37" s="153"/>
      <c r="AE37" s="153"/>
      <c r="AF37" s="153"/>
      <c r="AG37" s="153"/>
    </row>
    <row r="38" spans="26:33" ht="12.75">
      <c r="Z38" s="153"/>
      <c r="AA38" s="153"/>
      <c r="AB38" s="153"/>
      <c r="AC38" s="153"/>
      <c r="AD38" s="153"/>
      <c r="AE38" s="153"/>
      <c r="AF38" s="153"/>
      <c r="AG38" s="153"/>
    </row>
    <row r="39" spans="26:33" ht="12.75">
      <c r="Z39" s="153"/>
      <c r="AA39" s="153"/>
      <c r="AB39" s="153"/>
      <c r="AC39" s="153"/>
      <c r="AD39" s="153"/>
      <c r="AE39" s="153"/>
      <c r="AF39" s="153"/>
      <c r="AG39" s="153"/>
    </row>
    <row r="40" spans="26:33" ht="12.75">
      <c r="Z40" s="153"/>
      <c r="AA40" s="153"/>
      <c r="AB40" s="153"/>
      <c r="AC40" s="153"/>
      <c r="AD40" s="153"/>
      <c r="AE40" s="153"/>
      <c r="AF40" s="153"/>
      <c r="AG40" s="153"/>
    </row>
    <row r="41" spans="26:33" ht="12.75">
      <c r="Z41" s="153"/>
      <c r="AA41" s="153"/>
      <c r="AB41" s="153"/>
      <c r="AC41" s="153"/>
      <c r="AD41" s="153"/>
      <c r="AE41" s="153"/>
      <c r="AF41" s="153"/>
      <c r="AG41" s="153"/>
    </row>
    <row r="42" spans="26:33" ht="12.75">
      <c r="Z42" s="153"/>
      <c r="AA42" s="153"/>
      <c r="AB42" s="153"/>
      <c r="AC42" s="153"/>
      <c r="AD42" s="153"/>
      <c r="AE42" s="153"/>
      <c r="AF42" s="153"/>
      <c r="AG42" s="153"/>
    </row>
    <row r="43" spans="26:33" ht="12.75">
      <c r="Z43" s="153"/>
      <c r="AA43" s="153"/>
      <c r="AB43" s="153"/>
      <c r="AC43" s="153"/>
      <c r="AD43" s="153"/>
      <c r="AE43" s="153"/>
      <c r="AF43" s="153"/>
      <c r="AG43" s="153"/>
    </row>
    <row r="44" spans="26:33" ht="12.75">
      <c r="Z44" s="153"/>
      <c r="AA44" s="153"/>
      <c r="AB44" s="153"/>
      <c r="AC44" s="153"/>
      <c r="AD44" s="153"/>
      <c r="AE44" s="153"/>
      <c r="AF44" s="153"/>
      <c r="AG44" s="153"/>
    </row>
    <row r="45" spans="26:33" ht="12.75">
      <c r="Z45" s="153"/>
      <c r="AA45" s="153"/>
      <c r="AB45" s="153"/>
      <c r="AC45" s="153"/>
      <c r="AD45" s="153"/>
      <c r="AE45" s="153"/>
      <c r="AF45" s="153"/>
      <c r="AG45" s="153"/>
    </row>
    <row r="46" spans="26:33" ht="12.75">
      <c r="Z46" s="153"/>
      <c r="AA46" s="153"/>
      <c r="AB46" s="153"/>
      <c r="AC46" s="153"/>
      <c r="AD46" s="153"/>
      <c r="AE46" s="153"/>
      <c r="AF46" s="153"/>
      <c r="AG46" s="153"/>
    </row>
    <row r="47" spans="22:33" ht="12.75">
      <c r="V47" s="153"/>
      <c r="W47" s="153"/>
      <c r="X47" s="153"/>
      <c r="Y47" s="153"/>
      <c r="Z47" s="153"/>
      <c r="AA47" s="153"/>
      <c r="AB47" s="153"/>
      <c r="AC47" s="153"/>
      <c r="AD47" s="153"/>
      <c r="AE47" s="153"/>
      <c r="AF47" s="153"/>
      <c r="AG47" s="153"/>
    </row>
    <row r="48" spans="22:33" ht="12.75">
      <c r="V48" s="153"/>
      <c r="W48" s="153"/>
      <c r="X48" s="153"/>
      <c r="Y48" s="153"/>
      <c r="Z48" s="153"/>
      <c r="AA48" s="153"/>
      <c r="AB48" s="153"/>
      <c r="AC48" s="153"/>
      <c r="AD48" s="153"/>
      <c r="AE48" s="153"/>
      <c r="AF48" s="153"/>
      <c r="AG48" s="153"/>
    </row>
    <row r="49" spans="22:33" ht="12.75">
      <c r="V49" s="153"/>
      <c r="W49" s="153"/>
      <c r="X49" s="153"/>
      <c r="Y49" s="153"/>
      <c r="Z49" s="153"/>
      <c r="AA49" s="153"/>
      <c r="AB49" s="153"/>
      <c r="AC49" s="153"/>
      <c r="AD49" s="153"/>
      <c r="AE49" s="153"/>
      <c r="AF49" s="153"/>
      <c r="AG49" s="153"/>
    </row>
    <row r="50" spans="22:33" ht="12.75">
      <c r="V50" s="153"/>
      <c r="W50" s="153"/>
      <c r="X50" s="153"/>
      <c r="Y50" s="153"/>
      <c r="Z50" s="153"/>
      <c r="AA50" s="153"/>
      <c r="AB50" s="153"/>
      <c r="AC50" s="153"/>
      <c r="AD50" s="153"/>
      <c r="AE50" s="153"/>
      <c r="AF50" s="153"/>
      <c r="AG50" s="153"/>
    </row>
    <row r="51" spans="25:33" ht="12.75">
      <c r="Y51" s="153"/>
      <c r="Z51" s="153"/>
      <c r="AA51" s="153"/>
      <c r="AB51" s="153"/>
      <c r="AC51" s="153"/>
      <c r="AD51" s="153"/>
      <c r="AE51" s="153"/>
      <c r="AF51" s="153"/>
      <c r="AG51" s="153"/>
    </row>
    <row r="52" spans="25:33" ht="12.75">
      <c r="Y52" s="153"/>
      <c r="Z52" s="153"/>
      <c r="AA52" s="153"/>
      <c r="AB52" s="153"/>
      <c r="AC52" s="153"/>
      <c r="AD52" s="153"/>
      <c r="AE52" s="153"/>
      <c r="AF52" s="153"/>
      <c r="AG52" s="153"/>
    </row>
    <row r="53" spans="25:33" ht="12.75">
      <c r="Y53" s="153"/>
      <c r="Z53" s="153"/>
      <c r="AA53" s="153"/>
      <c r="AB53" s="153"/>
      <c r="AC53" s="153"/>
      <c r="AD53" s="153"/>
      <c r="AE53" s="153"/>
      <c r="AF53" s="153"/>
      <c r="AG53" s="153"/>
    </row>
    <row r="54" spans="22:33" ht="12.75">
      <c r="V54" s="153"/>
      <c r="W54" s="153"/>
      <c r="X54" s="153"/>
      <c r="Y54" s="153"/>
      <c r="Z54" s="153"/>
      <c r="AA54" s="153"/>
      <c r="AB54" s="153"/>
      <c r="AC54" s="153"/>
      <c r="AD54" s="153"/>
      <c r="AE54" s="153"/>
      <c r="AF54" s="153"/>
      <c r="AG54" s="153"/>
    </row>
    <row r="55" spans="22:33" ht="12.75">
      <c r="V55" s="153"/>
      <c r="W55" s="153"/>
      <c r="X55" s="153"/>
      <c r="Y55" s="153"/>
      <c r="Z55" s="153"/>
      <c r="AA55" s="153"/>
      <c r="AB55" s="153"/>
      <c r="AC55" s="153"/>
      <c r="AD55" s="153"/>
      <c r="AE55" s="153"/>
      <c r="AF55" s="153"/>
      <c r="AG55" s="153"/>
    </row>
    <row r="56" spans="22:33" ht="12.75">
      <c r="V56" s="153"/>
      <c r="W56" s="153"/>
      <c r="X56" s="153"/>
      <c r="Y56" s="153"/>
      <c r="Z56" s="153"/>
      <c r="AA56" s="153"/>
      <c r="AB56" s="153"/>
      <c r="AC56" s="153"/>
      <c r="AD56" s="153"/>
      <c r="AE56" s="153"/>
      <c r="AF56" s="153"/>
      <c r="AG56" s="153"/>
    </row>
    <row r="57" spans="22:33" ht="12.75">
      <c r="V57" s="153"/>
      <c r="W57" s="153"/>
      <c r="X57" s="153"/>
      <c r="Y57" s="153"/>
      <c r="Z57" s="153"/>
      <c r="AA57" s="153"/>
      <c r="AB57" s="153"/>
      <c r="AC57" s="153"/>
      <c r="AD57" s="153"/>
      <c r="AE57" s="153"/>
      <c r="AF57" s="153"/>
      <c r="AG57" s="153"/>
    </row>
    <row r="58" spans="25:33" ht="12.75">
      <c r="Y58" s="153"/>
      <c r="Z58" s="153"/>
      <c r="AA58" s="153"/>
      <c r="AB58" s="153"/>
      <c r="AC58" s="153"/>
      <c r="AD58" s="153"/>
      <c r="AE58" s="153"/>
      <c r="AF58" s="153"/>
      <c r="AG58" s="153"/>
    </row>
    <row r="59" spans="25:33" ht="12.75">
      <c r="Y59" s="153"/>
      <c r="Z59" s="153"/>
      <c r="AA59" s="153"/>
      <c r="AB59" s="153"/>
      <c r="AC59" s="153"/>
      <c r="AD59" s="153"/>
      <c r="AE59" s="153"/>
      <c r="AF59" s="153"/>
      <c r="AG59" s="153"/>
    </row>
    <row r="60" spans="25:33" ht="12.75">
      <c r="Y60" s="153"/>
      <c r="Z60" s="153"/>
      <c r="AA60" s="153"/>
      <c r="AB60" s="153"/>
      <c r="AC60" s="153"/>
      <c r="AD60" s="153"/>
      <c r="AE60" s="153"/>
      <c r="AF60" s="153"/>
      <c r="AG60" s="153"/>
    </row>
    <row r="61" spans="22:33" ht="12.75">
      <c r="V61" s="153"/>
      <c r="W61" s="153"/>
      <c r="X61" s="153"/>
      <c r="Y61" s="153"/>
      <c r="Z61" s="153"/>
      <c r="AA61" s="153"/>
      <c r="AB61" s="153"/>
      <c r="AC61" s="153"/>
      <c r="AD61" s="153"/>
      <c r="AE61" s="153"/>
      <c r="AF61" s="153"/>
      <c r="AG61" s="153"/>
    </row>
    <row r="62" spans="22:33" ht="12.75">
      <c r="V62" s="153"/>
      <c r="W62" s="153"/>
      <c r="X62" s="153"/>
      <c r="Y62" s="153"/>
      <c r="Z62" s="153"/>
      <c r="AA62" s="153"/>
      <c r="AB62" s="153"/>
      <c r="AC62" s="153"/>
      <c r="AD62" s="153"/>
      <c r="AE62" s="153"/>
      <c r="AF62" s="153"/>
      <c r="AG62" s="153"/>
    </row>
    <row r="63" spans="22:33" ht="12.75">
      <c r="V63" s="153"/>
      <c r="W63" s="153"/>
      <c r="X63" s="153"/>
      <c r="Y63" s="153"/>
      <c r="Z63" s="153"/>
      <c r="AA63" s="153"/>
      <c r="AB63" s="153"/>
      <c r="AC63" s="153"/>
      <c r="AD63" s="153"/>
      <c r="AE63" s="153"/>
      <c r="AF63" s="153"/>
      <c r="AG63" s="153"/>
    </row>
    <row r="64" spans="22:33" ht="12.75">
      <c r="V64" s="153"/>
      <c r="W64" s="153"/>
      <c r="X64" s="153"/>
      <c r="Y64" s="153"/>
      <c r="Z64" s="153"/>
      <c r="AA64" s="153"/>
      <c r="AB64" s="153"/>
      <c r="AC64" s="153"/>
      <c r="AD64" s="153"/>
      <c r="AE64" s="153"/>
      <c r="AF64" s="153"/>
      <c r="AG64" s="153"/>
    </row>
    <row r="65" spans="25:33" ht="12.75">
      <c r="Y65" s="153"/>
      <c r="Z65" s="153"/>
      <c r="AA65" s="153"/>
      <c r="AB65" s="153"/>
      <c r="AC65" s="153"/>
      <c r="AD65" s="153"/>
      <c r="AE65" s="153"/>
      <c r="AF65" s="153"/>
      <c r="AG65" s="153"/>
    </row>
    <row r="66" spans="25:33" ht="12.75">
      <c r="Y66" s="153"/>
      <c r="Z66" s="153"/>
      <c r="AA66" s="153"/>
      <c r="AB66" s="153"/>
      <c r="AC66" s="153"/>
      <c r="AD66" s="153"/>
      <c r="AE66" s="153"/>
      <c r="AF66" s="153"/>
      <c r="AG66" s="153"/>
    </row>
    <row r="67" spans="25:33" ht="12.75">
      <c r="Y67" s="153"/>
      <c r="Z67" s="153"/>
      <c r="AA67" s="153"/>
      <c r="AB67" s="153"/>
      <c r="AC67" s="153"/>
      <c r="AD67" s="153"/>
      <c r="AE67" s="153"/>
      <c r="AF67" s="153"/>
      <c r="AG67" s="153"/>
    </row>
    <row r="68" spans="22:33" ht="12.75">
      <c r="V68" s="153"/>
      <c r="W68" s="153"/>
      <c r="X68" s="153"/>
      <c r="Y68" s="153"/>
      <c r="Z68" s="153"/>
      <c r="AA68" s="153"/>
      <c r="AB68" s="153"/>
      <c r="AC68" s="153"/>
      <c r="AD68" s="153"/>
      <c r="AE68" s="153"/>
      <c r="AF68" s="153"/>
      <c r="AG68" s="153"/>
    </row>
    <row r="69" spans="22:33" ht="12.75">
      <c r="V69" s="153"/>
      <c r="W69" s="153"/>
      <c r="X69" s="153"/>
      <c r="Y69" s="153"/>
      <c r="Z69" s="153"/>
      <c r="AA69" s="153"/>
      <c r="AB69" s="153"/>
      <c r="AC69" s="153"/>
      <c r="AD69" s="153"/>
      <c r="AE69" s="153"/>
      <c r="AF69" s="153"/>
      <c r="AG69" s="153"/>
    </row>
    <row r="70" spans="22:33" ht="12.75">
      <c r="V70" s="153"/>
      <c r="W70" s="153"/>
      <c r="X70" s="153"/>
      <c r="Y70" s="153"/>
      <c r="Z70" s="153"/>
      <c r="AA70" s="153"/>
      <c r="AB70" s="153"/>
      <c r="AC70" s="153"/>
      <c r="AD70" s="153"/>
      <c r="AE70" s="153"/>
      <c r="AF70" s="153"/>
      <c r="AG70" s="153"/>
    </row>
    <row r="71" spans="22:33" ht="12.75">
      <c r="V71" s="153"/>
      <c r="W71" s="153"/>
      <c r="X71" s="153"/>
      <c r="Y71" s="153"/>
      <c r="Z71" s="153"/>
      <c r="AA71" s="153"/>
      <c r="AB71" s="153"/>
      <c r="AC71" s="153"/>
      <c r="AD71" s="153"/>
      <c r="AE71" s="153"/>
      <c r="AF71" s="153"/>
      <c r="AG71" s="153"/>
    </row>
    <row r="72" spans="25:33" ht="12.75">
      <c r="Y72" s="153"/>
      <c r="Z72" s="153"/>
      <c r="AA72" s="153"/>
      <c r="AB72" s="153"/>
      <c r="AC72" s="153"/>
      <c r="AD72" s="153"/>
      <c r="AE72" s="153"/>
      <c r="AF72" s="153"/>
      <c r="AG72" s="153"/>
    </row>
    <row r="73" spans="25:33" ht="12.75">
      <c r="Y73" s="153"/>
      <c r="Z73" s="153"/>
      <c r="AA73" s="153"/>
      <c r="AB73" s="153"/>
      <c r="AC73" s="153"/>
      <c r="AD73" s="153"/>
      <c r="AE73" s="153"/>
      <c r="AF73" s="153"/>
      <c r="AG73" s="153"/>
    </row>
    <row r="74" spans="25:33" ht="12.75">
      <c r="Y74" s="153"/>
      <c r="Z74" s="153"/>
      <c r="AA74" s="153"/>
      <c r="AB74" s="153"/>
      <c r="AC74" s="153"/>
      <c r="AD74" s="153"/>
      <c r="AE74" s="153"/>
      <c r="AF74" s="153"/>
      <c r="AG74" s="153"/>
    </row>
    <row r="75" spans="22:33" ht="12.75">
      <c r="V75" s="153"/>
      <c r="W75" s="153"/>
      <c r="X75" s="153"/>
      <c r="Y75" s="153"/>
      <c r="Z75" s="153"/>
      <c r="AA75" s="153"/>
      <c r="AB75" s="153"/>
      <c r="AC75" s="153"/>
      <c r="AD75" s="153"/>
      <c r="AE75" s="153"/>
      <c r="AF75" s="153"/>
      <c r="AG75" s="153"/>
    </row>
    <row r="76" spans="22:33" ht="12.75">
      <c r="V76" s="153"/>
      <c r="W76" s="153"/>
      <c r="X76" s="153"/>
      <c r="Y76" s="153"/>
      <c r="Z76" s="153"/>
      <c r="AA76" s="153"/>
      <c r="AB76" s="153"/>
      <c r="AC76" s="153"/>
      <c r="AD76" s="153"/>
      <c r="AE76" s="153"/>
      <c r="AF76" s="153"/>
      <c r="AG76" s="153"/>
    </row>
    <row r="77" spans="22:33" ht="12.75">
      <c r="V77" s="153"/>
      <c r="W77" s="153"/>
      <c r="X77" s="153"/>
      <c r="Y77" s="153"/>
      <c r="Z77" s="153"/>
      <c r="AA77" s="153"/>
      <c r="AB77" s="153"/>
      <c r="AC77" s="153"/>
      <c r="AD77" s="153"/>
      <c r="AE77" s="153"/>
      <c r="AF77" s="153"/>
      <c r="AG77" s="153"/>
    </row>
    <row r="78" spans="22:33" ht="12.75">
      <c r="V78" s="153"/>
      <c r="W78" s="153"/>
      <c r="X78" s="153"/>
      <c r="Y78" s="153"/>
      <c r="Z78" s="153"/>
      <c r="AA78" s="153"/>
      <c r="AB78" s="153"/>
      <c r="AC78" s="153"/>
      <c r="AD78" s="153"/>
      <c r="AE78" s="153"/>
      <c r="AF78" s="153"/>
      <c r="AG78" s="153"/>
    </row>
    <row r="79" spans="25:33" ht="12.75">
      <c r="Y79" s="153"/>
      <c r="Z79" s="153"/>
      <c r="AA79" s="153"/>
      <c r="AB79" s="153"/>
      <c r="AC79" s="153"/>
      <c r="AD79" s="153"/>
      <c r="AE79" s="153"/>
      <c r="AF79" s="153"/>
      <c r="AG79" s="153"/>
    </row>
    <row r="80" spans="25:33" ht="12.75">
      <c r="Y80" s="153"/>
      <c r="Z80" s="153"/>
      <c r="AA80" s="153"/>
      <c r="AB80" s="153"/>
      <c r="AC80" s="153"/>
      <c r="AD80" s="153"/>
      <c r="AE80" s="153"/>
      <c r="AF80" s="153"/>
      <c r="AG80" s="153"/>
    </row>
    <row r="81" spans="25:33" ht="12.75">
      <c r="Y81" s="153"/>
      <c r="Z81" s="153"/>
      <c r="AA81" s="153"/>
      <c r="AB81" s="153"/>
      <c r="AC81" s="153"/>
      <c r="AD81" s="153"/>
      <c r="AE81" s="153"/>
      <c r="AF81" s="153"/>
      <c r="AG81" s="153"/>
    </row>
    <row r="82" spans="22:33" ht="12.75">
      <c r="V82" s="153"/>
      <c r="W82" s="153"/>
      <c r="X82" s="153"/>
      <c r="Y82" s="153"/>
      <c r="Z82" s="153"/>
      <c r="AA82" s="153"/>
      <c r="AB82" s="153"/>
      <c r="AC82" s="153"/>
      <c r="AD82" s="153"/>
      <c r="AE82" s="153"/>
      <c r="AF82" s="153"/>
      <c r="AG82" s="153"/>
    </row>
    <row r="83" spans="22:33" ht="12.75">
      <c r="V83" s="153"/>
      <c r="W83" s="153"/>
      <c r="X83" s="153"/>
      <c r="Y83" s="153"/>
      <c r="Z83" s="153"/>
      <c r="AA83" s="153"/>
      <c r="AB83" s="153"/>
      <c r="AC83" s="153"/>
      <c r="AD83" s="153"/>
      <c r="AE83" s="153"/>
      <c r="AF83" s="153"/>
      <c r="AG83" s="153"/>
    </row>
    <row r="84" spans="22:33" ht="12.75">
      <c r="V84" s="153"/>
      <c r="W84" s="153"/>
      <c r="X84" s="153"/>
      <c r="Y84" s="153"/>
      <c r="Z84" s="153"/>
      <c r="AA84" s="153"/>
      <c r="AB84" s="153"/>
      <c r="AC84" s="153"/>
      <c r="AD84" s="153"/>
      <c r="AE84" s="153"/>
      <c r="AF84" s="153"/>
      <c r="AG84" s="153"/>
    </row>
    <row r="85" spans="22:33" ht="12.75">
      <c r="V85" s="153"/>
      <c r="W85" s="153"/>
      <c r="X85" s="153"/>
      <c r="Y85" s="153"/>
      <c r="Z85" s="153"/>
      <c r="AA85" s="153"/>
      <c r="AB85" s="153"/>
      <c r="AC85" s="153"/>
      <c r="AD85" s="153"/>
      <c r="AE85" s="153"/>
      <c r="AF85" s="153"/>
      <c r="AG85" s="153"/>
    </row>
    <row r="86" spans="25:33" ht="12.75">
      <c r="Y86" s="153"/>
      <c r="Z86" s="153"/>
      <c r="AA86" s="153"/>
      <c r="AB86" s="153"/>
      <c r="AC86" s="153"/>
      <c r="AD86" s="153"/>
      <c r="AE86" s="153"/>
      <c r="AF86" s="153"/>
      <c r="AG86" s="153"/>
    </row>
    <row r="87" spans="25:33" ht="12.75">
      <c r="Y87" s="153"/>
      <c r="Z87" s="153"/>
      <c r="AA87" s="153"/>
      <c r="AB87" s="153"/>
      <c r="AC87" s="153"/>
      <c r="AD87" s="153"/>
      <c r="AE87" s="153"/>
      <c r="AF87" s="153"/>
      <c r="AG87" s="153"/>
    </row>
    <row r="88" spans="25:33" ht="12.75">
      <c r="Y88" s="153"/>
      <c r="Z88" s="153"/>
      <c r="AA88" s="153"/>
      <c r="AB88" s="153"/>
      <c r="AC88" s="153"/>
      <c r="AD88" s="153"/>
      <c r="AE88" s="153"/>
      <c r="AF88" s="153"/>
      <c r="AG88" s="153"/>
    </row>
    <row r="89" spans="25:33" ht="12.75">
      <c r="Y89" s="153"/>
      <c r="Z89" s="153"/>
      <c r="AA89" s="153"/>
      <c r="AB89" s="153"/>
      <c r="AC89" s="153"/>
      <c r="AD89" s="153"/>
      <c r="AE89" s="153"/>
      <c r="AF89" s="153"/>
      <c r="AG89" s="153"/>
    </row>
    <row r="90" spans="25:33" ht="12.75">
      <c r="Y90" s="153"/>
      <c r="Z90" s="153"/>
      <c r="AA90" s="153"/>
      <c r="AB90" s="153"/>
      <c r="AC90" s="153"/>
      <c r="AD90" s="153"/>
      <c r="AE90" s="153"/>
      <c r="AF90" s="153"/>
      <c r="AG90" s="153"/>
    </row>
    <row r="91" spans="25:33" ht="12.75">
      <c r="Y91" s="153"/>
      <c r="Z91" s="153"/>
      <c r="AA91" s="153"/>
      <c r="AB91" s="153"/>
      <c r="AC91" s="153"/>
      <c r="AD91" s="153"/>
      <c r="AE91" s="153"/>
      <c r="AF91" s="153"/>
      <c r="AG91" s="153"/>
    </row>
    <row r="92" spans="25:33" ht="12.75">
      <c r="Y92" s="153"/>
      <c r="Z92" s="153"/>
      <c r="AA92" s="153"/>
      <c r="AB92" s="153"/>
      <c r="AC92" s="153"/>
      <c r="AD92" s="153"/>
      <c r="AE92" s="153"/>
      <c r="AF92" s="153"/>
      <c r="AG92" s="153"/>
    </row>
    <row r="93" spans="25:33" ht="12.75">
      <c r="Y93" s="153"/>
      <c r="Z93" s="153"/>
      <c r="AA93" s="153"/>
      <c r="AB93" s="153"/>
      <c r="AC93" s="153"/>
      <c r="AD93" s="153"/>
      <c r="AE93" s="153"/>
      <c r="AF93" s="153"/>
      <c r="AG93" s="153"/>
    </row>
    <row r="94" spans="25:33" ht="12.75">
      <c r="Y94" s="153"/>
      <c r="Z94" s="153"/>
      <c r="AA94" s="153"/>
      <c r="AB94" s="153"/>
      <c r="AC94" s="153"/>
      <c r="AD94" s="153"/>
      <c r="AE94" s="153"/>
      <c r="AF94" s="153"/>
      <c r="AG94" s="153"/>
    </row>
  </sheetData>
  <sheetProtection/>
  <mergeCells count="7">
    <mergeCell ref="Z3:Z4"/>
    <mergeCell ref="Y13:Y14"/>
    <mergeCell ref="C3:X3"/>
    <mergeCell ref="B3:B4"/>
    <mergeCell ref="B13:B14"/>
    <mergeCell ref="C13:X13"/>
    <mergeCell ref="Y3:Y4"/>
  </mergeCells>
  <printOptions/>
  <pageMargins left="0.8661417322834646" right="0.3937007874015748" top="0.9055118110236221" bottom="0.5118110236220472" header="0.5118110236220472"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theme="5" tint="0.5999900102615356"/>
  </sheetPr>
  <dimension ref="A1:AA163"/>
  <sheetViews>
    <sheetView zoomScalePageLayoutView="0" workbookViewId="0" topLeftCell="A1">
      <selection activeCell="A1" sqref="A1"/>
    </sheetView>
  </sheetViews>
  <sheetFormatPr defaultColWidth="9.140625" defaultRowHeight="15"/>
  <cols>
    <col min="1" max="1" width="2.7109375" style="112" customWidth="1"/>
    <col min="2" max="2" width="49.140625" style="112" customWidth="1"/>
    <col min="3" max="23" width="9.421875" style="112" customWidth="1"/>
    <col min="24" max="16384" width="9.140625" style="112" customWidth="1"/>
  </cols>
  <sheetData>
    <row r="1" spans="1:20" s="253" customFormat="1" ht="15" customHeight="1">
      <c r="A1" s="308"/>
      <c r="B1" s="261" t="s">
        <v>109</v>
      </c>
      <c r="C1" s="308"/>
      <c r="D1" s="308"/>
      <c r="E1" s="308"/>
      <c r="F1" s="308"/>
      <c r="G1" s="308"/>
      <c r="H1" s="308"/>
      <c r="I1" s="308"/>
      <c r="J1" s="308"/>
      <c r="K1" s="308"/>
      <c r="L1" s="308"/>
      <c r="M1" s="308"/>
      <c r="N1" s="308"/>
      <c r="O1" s="308"/>
      <c r="P1" s="308"/>
      <c r="Q1" s="308"/>
      <c r="R1" s="308"/>
      <c r="S1" s="308"/>
      <c r="T1" s="308"/>
    </row>
    <row r="2" spans="1:20" s="253" customFormat="1" ht="15" customHeight="1">
      <c r="A2" s="308"/>
      <c r="B2" s="261"/>
      <c r="C2" s="308"/>
      <c r="D2" s="308"/>
      <c r="E2" s="308"/>
      <c r="F2" s="308"/>
      <c r="G2" s="308"/>
      <c r="H2" s="308"/>
      <c r="I2" s="308"/>
      <c r="J2" s="308"/>
      <c r="K2" s="308"/>
      <c r="L2" s="308"/>
      <c r="M2" s="308"/>
      <c r="N2" s="308"/>
      <c r="O2" s="308"/>
      <c r="P2" s="308"/>
      <c r="Q2" s="308"/>
      <c r="R2" s="308"/>
      <c r="S2" s="308"/>
      <c r="T2" s="308"/>
    </row>
    <row r="3" spans="1:23" s="253" customFormat="1" ht="12.75">
      <c r="A3" s="309"/>
      <c r="B3" s="434"/>
      <c r="C3" s="436" t="s">
        <v>110</v>
      </c>
      <c r="D3" s="436"/>
      <c r="E3" s="436"/>
      <c r="F3" s="436"/>
      <c r="G3" s="436"/>
      <c r="H3" s="436"/>
      <c r="I3" s="436"/>
      <c r="J3" s="436"/>
      <c r="K3" s="436"/>
      <c r="L3" s="436"/>
      <c r="M3" s="436"/>
      <c r="N3" s="436"/>
      <c r="O3" s="436"/>
      <c r="P3" s="436"/>
      <c r="Q3" s="436"/>
      <c r="R3" s="436"/>
      <c r="S3" s="436"/>
      <c r="T3" s="436"/>
      <c r="U3" s="436"/>
      <c r="V3" s="391" t="s">
        <v>125</v>
      </c>
      <c r="W3" s="410" t="s">
        <v>126</v>
      </c>
    </row>
    <row r="4" spans="1:27" ht="27" customHeight="1">
      <c r="A4" s="310"/>
      <c r="B4" s="435"/>
      <c r="C4" s="154">
        <v>2003</v>
      </c>
      <c r="D4" s="155">
        <v>2004</v>
      </c>
      <c r="E4" s="155">
        <v>2005</v>
      </c>
      <c r="F4" s="155">
        <v>2006</v>
      </c>
      <c r="G4" s="155">
        <v>2007</v>
      </c>
      <c r="H4" s="155">
        <v>2008</v>
      </c>
      <c r="I4" s="155">
        <v>2009</v>
      </c>
      <c r="J4" s="155">
        <v>2010</v>
      </c>
      <c r="K4" s="155">
        <v>2011</v>
      </c>
      <c r="L4" s="155">
        <v>2012</v>
      </c>
      <c r="M4" s="155">
        <v>2013</v>
      </c>
      <c r="N4" s="155">
        <v>2014</v>
      </c>
      <c r="O4" s="155">
        <v>2015</v>
      </c>
      <c r="P4" s="155">
        <v>2016</v>
      </c>
      <c r="Q4" s="155">
        <v>2017</v>
      </c>
      <c r="R4" s="155">
        <v>2018</v>
      </c>
      <c r="S4" s="155">
        <v>2019</v>
      </c>
      <c r="T4" s="185">
        <v>2020</v>
      </c>
      <c r="U4" s="311">
        <v>2021</v>
      </c>
      <c r="V4" s="437"/>
      <c r="W4" s="411"/>
      <c r="X4" s="253"/>
      <c r="Y4" s="253"/>
      <c r="Z4" s="253"/>
      <c r="AA4" s="253"/>
    </row>
    <row r="5" spans="1:27" ht="12.75">
      <c r="A5" s="310"/>
      <c r="B5" s="312" t="s">
        <v>111</v>
      </c>
      <c r="C5" s="156">
        <v>42174</v>
      </c>
      <c r="D5" s="156">
        <v>40332</v>
      </c>
      <c r="E5" s="156">
        <v>38350</v>
      </c>
      <c r="F5" s="157">
        <v>39487</v>
      </c>
      <c r="G5" s="157">
        <v>40363</v>
      </c>
      <c r="H5" s="157">
        <v>42796</v>
      </c>
      <c r="I5" s="156">
        <v>52334</v>
      </c>
      <c r="J5" s="156">
        <v>61192</v>
      </c>
      <c r="K5" s="156">
        <v>60325</v>
      </c>
      <c r="L5" s="156">
        <v>57146</v>
      </c>
      <c r="M5" s="156">
        <v>47210</v>
      </c>
      <c r="N5" s="156">
        <v>44588</v>
      </c>
      <c r="O5" s="156">
        <v>43521</v>
      </c>
      <c r="P5" s="156">
        <v>41879</v>
      </c>
      <c r="Q5" s="156">
        <v>39290</v>
      </c>
      <c r="R5" s="156">
        <v>40634</v>
      </c>
      <c r="S5" s="156">
        <v>39712</v>
      </c>
      <c r="T5" s="157">
        <v>38751</v>
      </c>
      <c r="U5" s="313">
        <v>40392</v>
      </c>
      <c r="V5" s="59">
        <f>U5-T5</f>
        <v>1641</v>
      </c>
      <c r="W5" s="138">
        <f>U5*100/T5-100</f>
        <v>4.234729426337381</v>
      </c>
      <c r="X5" s="253"/>
      <c r="Y5" s="253"/>
      <c r="Z5" s="253"/>
      <c r="AA5" s="253"/>
    </row>
    <row r="6" spans="1:27" ht="12.75">
      <c r="A6" s="310"/>
      <c r="B6" s="312" t="s">
        <v>112</v>
      </c>
      <c r="C6" s="156">
        <v>21862</v>
      </c>
      <c r="D6" s="156">
        <v>20494</v>
      </c>
      <c r="E6" s="156">
        <v>18456</v>
      </c>
      <c r="F6" s="156">
        <v>19944</v>
      </c>
      <c r="G6" s="156">
        <v>22116</v>
      </c>
      <c r="H6" s="156">
        <v>22906</v>
      </c>
      <c r="I6" s="156">
        <v>30299</v>
      </c>
      <c r="J6" s="156">
        <v>34753</v>
      </c>
      <c r="K6" s="156">
        <v>38952</v>
      </c>
      <c r="L6" s="156">
        <v>39764</v>
      </c>
      <c r="M6" s="156">
        <v>37889</v>
      </c>
      <c r="N6" s="156">
        <v>35084</v>
      </c>
      <c r="O6" s="156">
        <v>31530</v>
      </c>
      <c r="P6" s="156">
        <v>29150</v>
      </c>
      <c r="Q6" s="156">
        <v>26064</v>
      </c>
      <c r="R6" s="156">
        <v>24096</v>
      </c>
      <c r="S6" s="156">
        <v>22786</v>
      </c>
      <c r="T6" s="156">
        <v>22974</v>
      </c>
      <c r="U6" s="156">
        <v>22425</v>
      </c>
      <c r="V6" s="60">
        <f>U6-T6</f>
        <v>-549</v>
      </c>
      <c r="W6" s="101">
        <f>U6*100/T6-100</f>
        <v>-2.3896578741185692</v>
      </c>
      <c r="X6" s="253"/>
      <c r="Y6" s="253"/>
      <c r="Z6" s="253"/>
      <c r="AA6" s="253"/>
    </row>
    <row r="7" spans="1:27" ht="12.75">
      <c r="A7" s="310"/>
      <c r="B7" s="312" t="s">
        <v>113</v>
      </c>
      <c r="C7" s="158">
        <v>57785</v>
      </c>
      <c r="D7" s="158">
        <v>57396</v>
      </c>
      <c r="E7" s="158">
        <v>55580</v>
      </c>
      <c r="F7" s="158">
        <v>61315</v>
      </c>
      <c r="G7" s="158">
        <v>65059</v>
      </c>
      <c r="H7" s="158">
        <v>65944</v>
      </c>
      <c r="I7" s="156">
        <v>66930</v>
      </c>
      <c r="J7" s="156">
        <v>66776</v>
      </c>
      <c r="K7" s="156">
        <v>62019</v>
      </c>
      <c r="L7" s="156">
        <v>61284</v>
      </c>
      <c r="M7" s="156">
        <v>65741</v>
      </c>
      <c r="N7" s="156">
        <v>68310</v>
      </c>
      <c r="O7" s="156">
        <v>69122</v>
      </c>
      <c r="P7" s="156">
        <v>68845</v>
      </c>
      <c r="Q7" s="156">
        <v>68097</v>
      </c>
      <c r="R7" s="156">
        <v>66171</v>
      </c>
      <c r="S7" s="156">
        <v>64121</v>
      </c>
      <c r="T7" s="156">
        <v>62988</v>
      </c>
      <c r="U7" s="156">
        <v>64041</v>
      </c>
      <c r="V7" s="244">
        <f>U7-T7</f>
        <v>1053</v>
      </c>
      <c r="W7" s="314">
        <f>U7*100/T7-100</f>
        <v>1.6717469994284642</v>
      </c>
      <c r="X7" s="253"/>
      <c r="Y7" s="253"/>
      <c r="Z7" s="253"/>
      <c r="AA7" s="253"/>
    </row>
    <row r="8" spans="1:27" ht="12.75">
      <c r="A8" s="310"/>
      <c r="B8" s="315" t="s">
        <v>59</v>
      </c>
      <c r="C8" s="123">
        <f>C5+C6</f>
        <v>64036</v>
      </c>
      <c r="D8" s="123">
        <f aca="true" t="shared" si="0" ref="D8:I9">D5+D6</f>
        <v>60826</v>
      </c>
      <c r="E8" s="123">
        <f t="shared" si="0"/>
        <v>56806</v>
      </c>
      <c r="F8" s="123">
        <f t="shared" si="0"/>
        <v>59431</v>
      </c>
      <c r="G8" s="123">
        <f t="shared" si="0"/>
        <v>62479</v>
      </c>
      <c r="H8" s="123">
        <f t="shared" si="0"/>
        <v>65702</v>
      </c>
      <c r="I8" s="123">
        <f t="shared" si="0"/>
        <v>82633</v>
      </c>
      <c r="J8" s="123">
        <f>J5+J6</f>
        <v>95945</v>
      </c>
      <c r="K8" s="123">
        <v>99277</v>
      </c>
      <c r="L8" s="123">
        <v>96910</v>
      </c>
      <c r="M8" s="123">
        <v>85099</v>
      </c>
      <c r="N8" s="123">
        <v>79672</v>
      </c>
      <c r="O8" s="123">
        <v>75051</v>
      </c>
      <c r="P8" s="123">
        <v>71029</v>
      </c>
      <c r="Q8" s="123">
        <v>65354</v>
      </c>
      <c r="R8" s="123">
        <v>64730</v>
      </c>
      <c r="S8" s="123">
        <v>62498</v>
      </c>
      <c r="T8" s="123">
        <v>61725</v>
      </c>
      <c r="U8" s="123">
        <v>62817</v>
      </c>
      <c r="V8" s="63">
        <f>U8-T8</f>
        <v>1092</v>
      </c>
      <c r="W8" s="64">
        <f>U8*100/T8-100</f>
        <v>1.7691373025516413</v>
      </c>
      <c r="X8" s="253"/>
      <c r="Y8" s="253"/>
      <c r="Z8" s="253"/>
      <c r="AA8" s="253"/>
    </row>
    <row r="9" spans="1:27" ht="12.75">
      <c r="A9" s="310"/>
      <c r="B9" s="315" t="s">
        <v>114</v>
      </c>
      <c r="C9" s="128">
        <f>C6+C7</f>
        <v>79647</v>
      </c>
      <c r="D9" s="128">
        <f t="shared" si="0"/>
        <v>77890</v>
      </c>
      <c r="E9" s="128">
        <f t="shared" si="0"/>
        <v>74036</v>
      </c>
      <c r="F9" s="128">
        <f t="shared" si="0"/>
        <v>81259</v>
      </c>
      <c r="G9" s="128">
        <f t="shared" si="0"/>
        <v>87175</v>
      </c>
      <c r="H9" s="128">
        <f t="shared" si="0"/>
        <v>88850</v>
      </c>
      <c r="I9" s="128">
        <f t="shared" si="0"/>
        <v>97229</v>
      </c>
      <c r="J9" s="128">
        <f>J6+J7</f>
        <v>101529</v>
      </c>
      <c r="K9" s="128">
        <f>K6+K7</f>
        <v>100971</v>
      </c>
      <c r="L9" s="128">
        <v>101048</v>
      </c>
      <c r="M9" s="128">
        <v>103630</v>
      </c>
      <c r="N9" s="128">
        <v>103394</v>
      </c>
      <c r="O9" s="128">
        <v>100652</v>
      </c>
      <c r="P9" s="128">
        <v>97995</v>
      </c>
      <c r="Q9" s="128">
        <v>94161</v>
      </c>
      <c r="R9" s="128">
        <v>90267</v>
      </c>
      <c r="S9" s="128">
        <v>86907</v>
      </c>
      <c r="T9" s="128">
        <v>85962</v>
      </c>
      <c r="U9" s="123">
        <v>86466</v>
      </c>
      <c r="V9" s="63">
        <f>U9-T9</f>
        <v>504</v>
      </c>
      <c r="W9" s="64">
        <f>U9*100/T9-100</f>
        <v>0.5863055768828076</v>
      </c>
      <c r="X9" s="253"/>
      <c r="Y9" s="253"/>
      <c r="Z9" s="253"/>
      <c r="AA9" s="253"/>
    </row>
    <row r="10" spans="2:27" ht="12.75">
      <c r="B10" s="344"/>
      <c r="U10" s="117"/>
      <c r="V10" s="253"/>
      <c r="W10" s="253"/>
      <c r="X10" s="253"/>
      <c r="Y10" s="253"/>
      <c r="Z10" s="253"/>
      <c r="AA10" s="253"/>
    </row>
    <row r="11" spans="1:27" ht="12.75">
      <c r="A11" s="16"/>
      <c r="B11" s="111" t="s">
        <v>18</v>
      </c>
      <c r="J11" s="121"/>
      <c r="V11" s="253"/>
      <c r="W11" s="253"/>
      <c r="X11" s="253"/>
      <c r="Y11" s="253"/>
      <c r="Z11" s="253"/>
      <c r="AA11" s="253"/>
    </row>
    <row r="12" spans="1:27" ht="12.75">
      <c r="A12" s="16">
        <v>1</v>
      </c>
      <c r="B12" s="111" t="s">
        <v>121</v>
      </c>
      <c r="J12" s="121"/>
      <c r="AA12" s="253"/>
    </row>
    <row r="13" spans="1:27" ht="12.75">
      <c r="A13" s="111">
        <v>2</v>
      </c>
      <c r="B13" s="111" t="s">
        <v>63</v>
      </c>
      <c r="J13" s="121"/>
      <c r="AA13" s="253"/>
    </row>
    <row r="14" spans="1:27" ht="12.75">
      <c r="A14" s="111">
        <v>3</v>
      </c>
      <c r="B14" s="111" t="s">
        <v>123</v>
      </c>
      <c r="C14" s="111"/>
      <c r="D14" s="111"/>
      <c r="E14" s="111"/>
      <c r="F14" s="111"/>
      <c r="G14" s="111"/>
      <c r="H14" s="111"/>
      <c r="J14" s="121"/>
      <c r="AA14" s="253"/>
    </row>
    <row r="15" spans="1:27" ht="12.75">
      <c r="A15" s="111"/>
      <c r="B15" s="111"/>
      <c r="J15" s="121"/>
      <c r="AA15" s="253"/>
    </row>
    <row r="16" spans="1:27" ht="12.75">
      <c r="A16" s="111"/>
      <c r="B16" s="111"/>
      <c r="C16" s="111"/>
      <c r="D16" s="111"/>
      <c r="E16" s="111"/>
      <c r="F16" s="111"/>
      <c r="G16" s="111"/>
      <c r="H16" s="111"/>
      <c r="I16" s="111"/>
      <c r="J16" s="111"/>
      <c r="K16" s="111"/>
      <c r="L16" s="111"/>
      <c r="M16" s="111"/>
      <c r="N16" s="111"/>
      <c r="O16" s="111"/>
      <c r="P16" s="111"/>
      <c r="Q16" s="111"/>
      <c r="R16" s="111"/>
      <c r="S16" s="111"/>
      <c r="T16" s="111"/>
      <c r="U16" s="111"/>
      <c r="AA16" s="253"/>
    </row>
    <row r="17" spans="1:27" ht="12.75">
      <c r="A17" s="111"/>
      <c r="B17" s="111"/>
      <c r="C17" s="111"/>
      <c r="D17" s="111"/>
      <c r="E17" s="111"/>
      <c r="F17" s="111"/>
      <c r="G17" s="111"/>
      <c r="H17" s="111"/>
      <c r="I17" s="111"/>
      <c r="J17" s="111"/>
      <c r="K17" s="111"/>
      <c r="L17" s="111"/>
      <c r="M17" s="111"/>
      <c r="N17" s="111"/>
      <c r="O17" s="111"/>
      <c r="P17" s="111"/>
      <c r="Q17" s="111"/>
      <c r="R17" s="111"/>
      <c r="S17" s="111"/>
      <c r="T17" s="111"/>
      <c r="U17" s="111"/>
      <c r="AA17" s="253"/>
    </row>
    <row r="18" spans="1:27" ht="12.75">
      <c r="A18" s="111"/>
      <c r="B18" s="111"/>
      <c r="C18" s="111"/>
      <c r="D18" s="111"/>
      <c r="E18" s="111"/>
      <c r="F18" s="111"/>
      <c r="G18" s="111"/>
      <c r="H18" s="111"/>
      <c r="I18" s="111"/>
      <c r="J18" s="111"/>
      <c r="K18" s="111"/>
      <c r="L18" s="111"/>
      <c r="M18" s="111"/>
      <c r="N18" s="111"/>
      <c r="O18" s="111"/>
      <c r="P18" s="111"/>
      <c r="Q18" s="111"/>
      <c r="R18" s="111"/>
      <c r="S18" s="111"/>
      <c r="T18" s="111"/>
      <c r="U18" s="111"/>
      <c r="AA18" s="253"/>
    </row>
    <row r="19" spans="1:27" ht="12.75">
      <c r="A19" s="111"/>
      <c r="B19" s="111"/>
      <c r="C19" s="111"/>
      <c r="D19" s="111"/>
      <c r="E19" s="111"/>
      <c r="F19" s="111"/>
      <c r="G19" s="111"/>
      <c r="H19" s="111"/>
      <c r="I19" s="111"/>
      <c r="J19" s="111"/>
      <c r="K19" s="111"/>
      <c r="L19" s="111"/>
      <c r="M19" s="111"/>
      <c r="N19" s="111"/>
      <c r="O19" s="111"/>
      <c r="P19" s="111"/>
      <c r="Q19" s="111"/>
      <c r="R19" s="111"/>
      <c r="S19" s="111"/>
      <c r="T19" s="111"/>
      <c r="U19" s="111"/>
      <c r="V19" s="253"/>
      <c r="W19" s="253"/>
      <c r="X19" s="253"/>
      <c r="Y19" s="253"/>
      <c r="Z19" s="253"/>
      <c r="AA19" s="253"/>
    </row>
    <row r="20" spans="1:27" ht="12.75">
      <c r="A20" s="111"/>
      <c r="B20" s="111"/>
      <c r="C20" s="111"/>
      <c r="D20" s="111"/>
      <c r="E20" s="111"/>
      <c r="F20" s="111"/>
      <c r="G20" s="111"/>
      <c r="H20" s="111"/>
      <c r="I20" s="111"/>
      <c r="J20" s="111"/>
      <c r="K20" s="111"/>
      <c r="L20" s="111"/>
      <c r="M20" s="111"/>
      <c r="N20" s="111"/>
      <c r="O20" s="111"/>
      <c r="P20" s="111"/>
      <c r="Q20" s="111"/>
      <c r="R20" s="111"/>
      <c r="S20" s="111"/>
      <c r="T20" s="111"/>
      <c r="U20" s="111"/>
      <c r="V20" s="253"/>
      <c r="W20" s="253"/>
      <c r="X20" s="253"/>
      <c r="Y20" s="253"/>
      <c r="Z20" s="253"/>
      <c r="AA20" s="253"/>
    </row>
    <row r="21" spans="1:27" ht="12.75">
      <c r="A21" s="111"/>
      <c r="B21" s="111"/>
      <c r="C21" s="111"/>
      <c r="D21" s="111"/>
      <c r="E21" s="111"/>
      <c r="F21" s="111"/>
      <c r="G21" s="111"/>
      <c r="H21" s="111"/>
      <c r="I21" s="111"/>
      <c r="J21" s="111"/>
      <c r="K21" s="111"/>
      <c r="L21" s="111"/>
      <c r="M21" s="111"/>
      <c r="N21" s="111"/>
      <c r="O21" s="111"/>
      <c r="P21" s="111"/>
      <c r="Q21" s="111"/>
      <c r="R21" s="111"/>
      <c r="S21" s="111"/>
      <c r="T21" s="111"/>
      <c r="U21" s="111"/>
      <c r="V21" s="253"/>
      <c r="W21" s="253"/>
      <c r="X21" s="253"/>
      <c r="Y21" s="253"/>
      <c r="Z21" s="253"/>
      <c r="AA21" s="253"/>
    </row>
    <row r="22" spans="1:27" ht="12.75">
      <c r="A22" s="111"/>
      <c r="B22" s="111"/>
      <c r="C22" s="111"/>
      <c r="D22" s="111"/>
      <c r="E22" s="111"/>
      <c r="F22" s="111"/>
      <c r="G22" s="111"/>
      <c r="H22" s="111"/>
      <c r="I22" s="111"/>
      <c r="J22" s="111"/>
      <c r="K22" s="111"/>
      <c r="L22" s="111"/>
      <c r="M22" s="111"/>
      <c r="N22" s="111"/>
      <c r="O22" s="111"/>
      <c r="P22" s="111"/>
      <c r="Q22" s="111"/>
      <c r="R22" s="111"/>
      <c r="S22" s="111"/>
      <c r="T22" s="111"/>
      <c r="U22" s="111"/>
      <c r="V22" s="253"/>
      <c r="W22" s="253"/>
      <c r="X22" s="253"/>
      <c r="Y22" s="253"/>
      <c r="Z22" s="253"/>
      <c r="AA22" s="253"/>
    </row>
    <row r="23" spans="1:27" ht="12.75">
      <c r="A23" s="111"/>
      <c r="B23" s="111"/>
      <c r="C23" s="111"/>
      <c r="D23" s="111"/>
      <c r="E23" s="111"/>
      <c r="F23" s="111"/>
      <c r="G23" s="111"/>
      <c r="H23" s="111"/>
      <c r="I23" s="111"/>
      <c r="J23" s="111"/>
      <c r="K23" s="111"/>
      <c r="L23" s="111"/>
      <c r="M23" s="111"/>
      <c r="N23" s="111"/>
      <c r="O23" s="111"/>
      <c r="P23" s="111"/>
      <c r="Q23" s="111"/>
      <c r="R23" s="111"/>
      <c r="S23" s="111"/>
      <c r="T23" s="111"/>
      <c r="U23" s="111"/>
      <c r="V23" s="253"/>
      <c r="W23" s="253"/>
      <c r="X23" s="253"/>
      <c r="Y23" s="253"/>
      <c r="Z23" s="253"/>
      <c r="AA23" s="253"/>
    </row>
    <row r="24" spans="1:27" ht="12.75">
      <c r="A24" s="111"/>
      <c r="B24" s="111"/>
      <c r="C24" s="111"/>
      <c r="D24" s="111"/>
      <c r="E24" s="111"/>
      <c r="F24" s="111"/>
      <c r="G24" s="111"/>
      <c r="H24" s="111"/>
      <c r="I24" s="111"/>
      <c r="J24" s="111"/>
      <c r="K24" s="111"/>
      <c r="L24" s="111"/>
      <c r="M24" s="111"/>
      <c r="N24" s="111"/>
      <c r="O24" s="111"/>
      <c r="P24" s="111"/>
      <c r="Q24" s="111"/>
      <c r="R24" s="111"/>
      <c r="S24" s="111"/>
      <c r="T24" s="111"/>
      <c r="U24" s="111"/>
      <c r="V24" s="253"/>
      <c r="W24" s="253"/>
      <c r="X24" s="253"/>
      <c r="Y24" s="253"/>
      <c r="Z24" s="253"/>
      <c r="AA24" s="253"/>
    </row>
    <row r="25" spans="1:27" ht="12.75">
      <c r="A25" s="111"/>
      <c r="B25" s="111"/>
      <c r="C25" s="111"/>
      <c r="D25" s="111"/>
      <c r="E25" s="111"/>
      <c r="F25" s="111"/>
      <c r="G25" s="111"/>
      <c r="H25" s="111"/>
      <c r="I25" s="111"/>
      <c r="J25" s="111"/>
      <c r="K25" s="111"/>
      <c r="L25" s="111"/>
      <c r="M25" s="111"/>
      <c r="N25" s="111"/>
      <c r="O25" s="111"/>
      <c r="P25" s="111"/>
      <c r="Q25" s="111"/>
      <c r="R25" s="111"/>
      <c r="S25" s="111"/>
      <c r="T25" s="111"/>
      <c r="U25" s="111"/>
      <c r="V25" s="253"/>
      <c r="W25" s="253"/>
      <c r="X25" s="253"/>
      <c r="Y25" s="253"/>
      <c r="Z25" s="253"/>
      <c r="AA25" s="253"/>
    </row>
    <row r="26" spans="1:27" ht="12.75">
      <c r="A26" s="111"/>
      <c r="B26" s="111"/>
      <c r="C26" s="111"/>
      <c r="D26" s="111"/>
      <c r="E26" s="111"/>
      <c r="F26" s="111"/>
      <c r="G26" s="111"/>
      <c r="H26" s="111"/>
      <c r="I26" s="111"/>
      <c r="J26" s="111"/>
      <c r="K26" s="111"/>
      <c r="L26" s="111"/>
      <c r="M26" s="111"/>
      <c r="N26" s="111"/>
      <c r="O26" s="111"/>
      <c r="P26" s="111"/>
      <c r="Q26" s="111"/>
      <c r="R26" s="111"/>
      <c r="S26" s="111"/>
      <c r="T26" s="111"/>
      <c r="U26" s="111"/>
      <c r="V26" s="253"/>
      <c r="W26" s="253"/>
      <c r="X26" s="253"/>
      <c r="Y26" s="253"/>
      <c r="Z26" s="253"/>
      <c r="AA26" s="253"/>
    </row>
    <row r="27" spans="1:27" ht="12.75">
      <c r="A27" s="111"/>
      <c r="B27" s="111"/>
      <c r="C27" s="111"/>
      <c r="D27" s="111"/>
      <c r="E27" s="111"/>
      <c r="F27" s="111"/>
      <c r="G27" s="111"/>
      <c r="H27" s="111"/>
      <c r="I27" s="111"/>
      <c r="J27" s="111"/>
      <c r="K27" s="111"/>
      <c r="L27" s="111"/>
      <c r="M27" s="111"/>
      <c r="N27" s="111"/>
      <c r="O27" s="111"/>
      <c r="P27" s="111"/>
      <c r="Q27" s="111"/>
      <c r="R27" s="111"/>
      <c r="S27" s="111"/>
      <c r="T27" s="111"/>
      <c r="U27" s="111"/>
      <c r="V27" s="253"/>
      <c r="W27" s="253"/>
      <c r="X27" s="253"/>
      <c r="Y27" s="253"/>
      <c r="Z27" s="253"/>
      <c r="AA27" s="253"/>
    </row>
    <row r="28" spans="1:27" ht="12.75">
      <c r="A28" s="111"/>
      <c r="B28" s="111"/>
      <c r="C28" s="111"/>
      <c r="D28" s="111"/>
      <c r="E28" s="111"/>
      <c r="F28" s="111"/>
      <c r="G28" s="111"/>
      <c r="H28" s="111"/>
      <c r="I28" s="111"/>
      <c r="J28" s="111"/>
      <c r="K28" s="111"/>
      <c r="L28" s="111"/>
      <c r="M28" s="111"/>
      <c r="N28" s="111"/>
      <c r="O28" s="111"/>
      <c r="P28" s="111"/>
      <c r="Q28" s="111"/>
      <c r="R28" s="111"/>
      <c r="S28" s="111"/>
      <c r="T28" s="111"/>
      <c r="U28" s="111"/>
      <c r="V28" s="253"/>
      <c r="W28" s="253"/>
      <c r="X28" s="253"/>
      <c r="Y28" s="253"/>
      <c r="Z28" s="253"/>
      <c r="AA28" s="253"/>
    </row>
    <row r="29" spans="22:27" ht="10.5">
      <c r="V29" s="253"/>
      <c r="W29" s="253"/>
      <c r="X29" s="253"/>
      <c r="Y29" s="253"/>
      <c r="Z29" s="253"/>
      <c r="AA29" s="253"/>
    </row>
    <row r="30" s="253" customFormat="1" ht="10.5"/>
    <row r="31" spans="1:21" ht="10.5">
      <c r="A31" s="253"/>
      <c r="B31" s="253"/>
      <c r="C31" s="253"/>
      <c r="D31" s="253"/>
      <c r="E31" s="253"/>
      <c r="F31" s="253"/>
      <c r="G31" s="253"/>
      <c r="H31" s="253"/>
      <c r="I31" s="253"/>
      <c r="J31" s="253"/>
      <c r="K31" s="253"/>
      <c r="L31" s="253"/>
      <c r="M31" s="253"/>
      <c r="N31" s="253"/>
      <c r="O31" s="253"/>
      <c r="P31" s="253"/>
      <c r="Q31" s="253"/>
      <c r="R31" s="253"/>
      <c r="S31" s="253"/>
      <c r="T31" s="253"/>
      <c r="U31" s="253"/>
    </row>
    <row r="32" spans="1:21" ht="10.5">
      <c r="A32" s="253"/>
      <c r="B32" s="253"/>
      <c r="C32" s="253"/>
      <c r="D32" s="253"/>
      <c r="E32" s="253"/>
      <c r="F32" s="253"/>
      <c r="G32" s="253"/>
      <c r="H32" s="253"/>
      <c r="I32" s="253"/>
      <c r="J32" s="253"/>
      <c r="K32" s="253"/>
      <c r="L32" s="253"/>
      <c r="M32" s="253"/>
      <c r="N32" s="253"/>
      <c r="O32" s="253"/>
      <c r="P32" s="253"/>
      <c r="Q32" s="253"/>
      <c r="R32" s="253"/>
      <c r="S32" s="253"/>
      <c r="T32" s="253"/>
      <c r="U32" s="253"/>
    </row>
    <row r="33" spans="1:21" ht="10.5">
      <c r="A33" s="253"/>
      <c r="B33" s="253"/>
      <c r="C33" s="253"/>
      <c r="D33" s="253"/>
      <c r="E33" s="253"/>
      <c r="F33" s="253"/>
      <c r="G33" s="253"/>
      <c r="H33" s="253"/>
      <c r="I33" s="253"/>
      <c r="J33" s="253"/>
      <c r="K33" s="253"/>
      <c r="L33" s="253"/>
      <c r="M33" s="253"/>
      <c r="N33" s="253"/>
      <c r="O33" s="253"/>
      <c r="P33" s="253"/>
      <c r="Q33" s="253"/>
      <c r="R33" s="253"/>
      <c r="S33" s="253"/>
      <c r="T33" s="253"/>
      <c r="U33" s="253"/>
    </row>
    <row r="34" spans="1:21" ht="10.5">
      <c r="A34" s="253"/>
      <c r="B34" s="253"/>
      <c r="C34" s="253"/>
      <c r="D34" s="253"/>
      <c r="E34" s="253"/>
      <c r="F34" s="253"/>
      <c r="G34" s="253"/>
      <c r="H34" s="253"/>
      <c r="I34" s="253"/>
      <c r="J34" s="253"/>
      <c r="K34" s="253"/>
      <c r="L34" s="253"/>
      <c r="M34" s="253"/>
      <c r="N34" s="253"/>
      <c r="O34" s="253"/>
      <c r="P34" s="253"/>
      <c r="Q34" s="253"/>
      <c r="R34" s="253"/>
      <c r="S34" s="253"/>
      <c r="T34" s="253"/>
      <c r="U34" s="253"/>
    </row>
    <row r="35" spans="1:15" ht="12.75">
      <c r="A35" s="253"/>
      <c r="B35" s="111"/>
      <c r="J35" s="121"/>
      <c r="M35" s="121"/>
      <c r="N35" s="121"/>
      <c r="O35" s="121"/>
    </row>
    <row r="36" spans="1:10" ht="12.75">
      <c r="A36" s="253"/>
      <c r="B36" s="111"/>
      <c r="J36" s="121"/>
    </row>
    <row r="37" spans="1:10" ht="12.75">
      <c r="A37" s="253"/>
      <c r="B37" s="111"/>
      <c r="J37" s="121"/>
    </row>
    <row r="38" spans="1:10" ht="12.75">
      <c r="A38" s="253"/>
      <c r="B38" s="111"/>
      <c r="J38" s="121"/>
    </row>
    <row r="39" spans="1:10" ht="12.75">
      <c r="A39" s="253"/>
      <c r="B39" s="111"/>
      <c r="J39" s="121"/>
    </row>
    <row r="40" spans="1:10" ht="12.75">
      <c r="A40" s="253"/>
      <c r="B40" s="111"/>
      <c r="J40" s="121"/>
    </row>
    <row r="41" spans="1:10" ht="12.75">
      <c r="A41" s="253"/>
      <c r="B41" s="111"/>
      <c r="J41" s="121"/>
    </row>
    <row r="42" spans="1:10" ht="12.75">
      <c r="A42" s="253"/>
      <c r="B42" s="111"/>
      <c r="J42" s="121"/>
    </row>
    <row r="43" spans="1:10" ht="12.75">
      <c r="A43" s="253"/>
      <c r="B43" s="111"/>
      <c r="J43" s="121"/>
    </row>
    <row r="44" spans="1:10" ht="12.75">
      <c r="A44" s="253"/>
      <c r="B44" s="111"/>
      <c r="J44" s="121"/>
    </row>
    <row r="45" spans="1:10" ht="12.75">
      <c r="A45" s="253"/>
      <c r="B45" s="111"/>
      <c r="J45" s="121"/>
    </row>
    <row r="46" spans="1:10" ht="12.75">
      <c r="A46" s="253"/>
      <c r="B46" s="111"/>
      <c r="J46" s="121"/>
    </row>
    <row r="47" spans="1:10" ht="12.75">
      <c r="A47" s="253"/>
      <c r="B47" s="111"/>
      <c r="J47" s="121"/>
    </row>
    <row r="48" spans="1:10" ht="12.75">
      <c r="A48" s="253"/>
      <c r="B48" s="111"/>
      <c r="J48" s="121"/>
    </row>
    <row r="49" spans="1:10" ht="12.75">
      <c r="A49" s="253"/>
      <c r="B49" s="111"/>
      <c r="J49" s="121"/>
    </row>
    <row r="50" spans="1:10" ht="12.75">
      <c r="A50" s="253"/>
      <c r="B50" s="111"/>
      <c r="J50" s="121"/>
    </row>
    <row r="51" spans="1:10" ht="12.75">
      <c r="A51" s="253"/>
      <c r="B51" s="111"/>
      <c r="J51" s="121"/>
    </row>
    <row r="52" spans="1:10" ht="12.75">
      <c r="A52" s="253"/>
      <c r="B52" s="111"/>
      <c r="J52" s="121"/>
    </row>
    <row r="53" spans="1:10" ht="12.75">
      <c r="A53" s="253"/>
      <c r="B53" s="111"/>
      <c r="J53" s="121"/>
    </row>
    <row r="54" spans="1:10" ht="12.75">
      <c r="A54" s="253"/>
      <c r="B54" s="111"/>
      <c r="J54" s="121"/>
    </row>
    <row r="55" spans="1:10" ht="12.75">
      <c r="A55" s="253"/>
      <c r="B55" s="111"/>
      <c r="J55" s="121"/>
    </row>
    <row r="56" spans="1:10" ht="12.75">
      <c r="A56" s="253"/>
      <c r="B56" s="111"/>
      <c r="J56" s="121"/>
    </row>
    <row r="57" spans="1:10" ht="12.75">
      <c r="A57" s="253"/>
      <c r="B57" s="111"/>
      <c r="J57" s="121"/>
    </row>
    <row r="58" spans="1:10" ht="12.75">
      <c r="A58" s="253"/>
      <c r="B58" s="111"/>
      <c r="J58" s="121"/>
    </row>
    <row r="59" spans="1:10" ht="12.75">
      <c r="A59" s="253"/>
      <c r="B59" s="111"/>
      <c r="J59" s="121"/>
    </row>
    <row r="60" spans="1:10" ht="12.75">
      <c r="A60" s="253"/>
      <c r="B60" s="111"/>
      <c r="J60" s="121"/>
    </row>
    <row r="61" spans="1:10" ht="12.75">
      <c r="A61" s="253"/>
      <c r="B61" s="111"/>
      <c r="J61" s="121"/>
    </row>
    <row r="62" spans="1:10" ht="12.75">
      <c r="A62" s="253"/>
      <c r="B62" s="111"/>
      <c r="J62" s="121"/>
    </row>
    <row r="63" spans="1:10" ht="12.75">
      <c r="A63" s="253"/>
      <c r="B63" s="111"/>
      <c r="J63" s="121"/>
    </row>
    <row r="64" spans="1:10" ht="12.75">
      <c r="A64" s="253"/>
      <c r="B64" s="111"/>
      <c r="J64" s="121"/>
    </row>
    <row r="65" spans="1:10" ht="12.75">
      <c r="A65" s="253"/>
      <c r="B65" s="111"/>
      <c r="J65" s="121"/>
    </row>
    <row r="66" spans="1:10" ht="12.75">
      <c r="A66" s="253"/>
      <c r="B66" s="111"/>
      <c r="J66" s="121"/>
    </row>
    <row r="67" spans="1:10" ht="12.75">
      <c r="A67" s="253"/>
      <c r="B67" s="111"/>
      <c r="J67" s="121"/>
    </row>
    <row r="68" spans="1:10" ht="12.75">
      <c r="A68" s="253"/>
      <c r="B68" s="111"/>
      <c r="J68" s="121"/>
    </row>
    <row r="69" spans="1:10" ht="12.75">
      <c r="A69" s="253"/>
      <c r="B69" s="111"/>
      <c r="J69" s="121"/>
    </row>
    <row r="70" spans="1:10" ht="12.75">
      <c r="A70" s="253"/>
      <c r="B70" s="111"/>
      <c r="J70" s="121"/>
    </row>
    <row r="71" spans="1:10" ht="12.75">
      <c r="A71" s="253"/>
      <c r="B71" s="111"/>
      <c r="J71" s="121"/>
    </row>
    <row r="72" spans="1:10" ht="12.75">
      <c r="A72" s="253"/>
      <c r="B72" s="111"/>
      <c r="J72" s="121"/>
    </row>
    <row r="73" spans="1:10" ht="12.75">
      <c r="A73" s="253"/>
      <c r="B73" s="111"/>
      <c r="J73" s="121"/>
    </row>
    <row r="74" spans="1:10" ht="12.75">
      <c r="A74" s="253"/>
      <c r="B74" s="111"/>
      <c r="J74" s="121"/>
    </row>
    <row r="75" spans="1:10" ht="12.75">
      <c r="A75" s="253"/>
      <c r="B75" s="111"/>
      <c r="J75" s="121"/>
    </row>
    <row r="76" spans="1:10" ht="12.75">
      <c r="A76" s="253"/>
      <c r="B76" s="111"/>
      <c r="J76" s="121"/>
    </row>
    <row r="77" spans="1:10" ht="12.75">
      <c r="A77" s="253"/>
      <c r="B77" s="111"/>
      <c r="J77" s="121"/>
    </row>
    <row r="78" spans="1:10" ht="12.75">
      <c r="A78" s="253"/>
      <c r="B78" s="111"/>
      <c r="J78" s="121"/>
    </row>
    <row r="79" spans="1:10" ht="12.75">
      <c r="A79" s="253"/>
      <c r="B79" s="111"/>
      <c r="J79" s="121"/>
    </row>
    <row r="80" spans="1:10" ht="12.75">
      <c r="A80" s="253"/>
      <c r="B80" s="111"/>
      <c r="J80" s="121"/>
    </row>
    <row r="81" spans="1:10" ht="12.75">
      <c r="A81" s="253"/>
      <c r="B81" s="111"/>
      <c r="J81" s="121"/>
    </row>
    <row r="82" spans="1:10" ht="12.75">
      <c r="A82" s="253"/>
      <c r="B82" s="111"/>
      <c r="J82" s="121"/>
    </row>
    <row r="83" spans="1:10" ht="12.75">
      <c r="A83" s="253"/>
      <c r="B83" s="111"/>
      <c r="J83" s="121"/>
    </row>
    <row r="84" spans="1:10" ht="12.75">
      <c r="A84" s="253"/>
      <c r="B84" s="111"/>
      <c r="J84" s="121"/>
    </row>
    <row r="85" spans="1:10" ht="12.75">
      <c r="A85" s="253"/>
      <c r="B85" s="111"/>
      <c r="J85" s="121"/>
    </row>
    <row r="86" spans="1:10" ht="12.75">
      <c r="A86" s="253"/>
      <c r="B86" s="111"/>
      <c r="J86" s="121"/>
    </row>
    <row r="87" spans="1:10" ht="12.75">
      <c r="A87" s="253"/>
      <c r="B87" s="111"/>
      <c r="J87" s="121"/>
    </row>
    <row r="88" spans="1:10" ht="12.75">
      <c r="A88" s="253"/>
      <c r="B88" s="111"/>
      <c r="J88" s="121"/>
    </row>
    <row r="89" spans="1:10" ht="12.75">
      <c r="A89" s="253"/>
      <c r="B89" s="111"/>
      <c r="J89" s="121"/>
    </row>
    <row r="90" spans="1:10" ht="12.75">
      <c r="A90" s="253"/>
      <c r="B90" s="111"/>
      <c r="J90" s="121"/>
    </row>
    <row r="91" spans="1:10" ht="12.75">
      <c r="A91" s="253"/>
      <c r="B91" s="111"/>
      <c r="J91" s="121"/>
    </row>
    <row r="92" spans="1:10" ht="12.75">
      <c r="A92" s="253"/>
      <c r="B92" s="111"/>
      <c r="J92" s="121"/>
    </row>
    <row r="93" spans="1:10" ht="12.75">
      <c r="A93" s="253"/>
      <c r="B93" s="111"/>
      <c r="J93" s="121"/>
    </row>
    <row r="94" spans="1:10" ht="12.75">
      <c r="A94" s="253"/>
      <c r="B94" s="111"/>
      <c r="J94" s="121"/>
    </row>
    <row r="95" spans="1:10" ht="12.75">
      <c r="A95" s="253"/>
      <c r="B95" s="111"/>
      <c r="J95" s="121"/>
    </row>
    <row r="96" spans="1:10" ht="12.75">
      <c r="A96" s="253"/>
      <c r="B96" s="111"/>
      <c r="J96" s="121"/>
    </row>
    <row r="97" spans="1:10" ht="12.75">
      <c r="A97" s="253"/>
      <c r="B97" s="111"/>
      <c r="J97" s="121"/>
    </row>
    <row r="98" spans="1:10" ht="12.75">
      <c r="A98" s="253"/>
      <c r="B98" s="111"/>
      <c r="J98" s="121"/>
    </row>
    <row r="99" spans="1:10" ht="12.75">
      <c r="A99" s="253"/>
      <c r="B99" s="111"/>
      <c r="J99" s="121"/>
    </row>
    <row r="100" spans="1:10" ht="12.75">
      <c r="A100" s="253"/>
      <c r="B100" s="111"/>
      <c r="J100" s="121"/>
    </row>
    <row r="101" spans="1:10" ht="12.75">
      <c r="A101" s="253"/>
      <c r="B101" s="111"/>
      <c r="J101" s="121"/>
    </row>
    <row r="102" spans="1:10" ht="12.75">
      <c r="A102" s="253"/>
      <c r="B102" s="111"/>
      <c r="J102" s="121"/>
    </row>
    <row r="103" spans="1:10" ht="12.75">
      <c r="A103" s="253"/>
      <c r="B103" s="111"/>
      <c r="J103" s="121"/>
    </row>
    <row r="104" spans="1:10" ht="12.75">
      <c r="A104" s="253"/>
      <c r="B104" s="111"/>
      <c r="J104" s="121"/>
    </row>
    <row r="105" spans="1:10" ht="12.75">
      <c r="A105" s="253"/>
      <c r="B105" s="111"/>
      <c r="J105" s="121"/>
    </row>
    <row r="106" spans="1:10" ht="12.75">
      <c r="A106" s="253"/>
      <c r="B106" s="111"/>
      <c r="J106" s="121"/>
    </row>
    <row r="107" spans="1:10" ht="12.75">
      <c r="A107" s="253"/>
      <c r="B107" s="111"/>
      <c r="J107" s="121"/>
    </row>
    <row r="108" spans="1:10" ht="12.75">
      <c r="A108" s="253"/>
      <c r="B108" s="111"/>
      <c r="J108" s="121"/>
    </row>
    <row r="109" spans="1:10" ht="12.75">
      <c r="A109" s="253"/>
      <c r="B109" s="111"/>
      <c r="J109" s="121"/>
    </row>
    <row r="110" spans="1:10" ht="12.75">
      <c r="A110" s="253"/>
      <c r="B110" s="111"/>
      <c r="J110" s="121"/>
    </row>
    <row r="111" spans="1:10" ht="12.75">
      <c r="A111" s="253"/>
      <c r="B111" s="111"/>
      <c r="J111" s="121"/>
    </row>
    <row r="112" spans="1:10" ht="12.75">
      <c r="A112" s="253"/>
      <c r="B112" s="111"/>
      <c r="J112" s="121"/>
    </row>
    <row r="113" spans="1:10" ht="12.75">
      <c r="A113" s="253"/>
      <c r="B113" s="111"/>
      <c r="J113" s="121"/>
    </row>
    <row r="114" spans="1:10" ht="12.75">
      <c r="A114" s="253"/>
      <c r="B114" s="111"/>
      <c r="J114" s="121"/>
    </row>
    <row r="115" spans="1:10" ht="12.75">
      <c r="A115" s="253"/>
      <c r="B115" s="111"/>
      <c r="J115" s="121"/>
    </row>
    <row r="116" spans="1:10" ht="12.75">
      <c r="A116" s="253"/>
      <c r="B116" s="111"/>
      <c r="J116" s="121"/>
    </row>
    <row r="117" spans="1:10" ht="12.75">
      <c r="A117" s="253"/>
      <c r="B117" s="111"/>
      <c r="J117" s="121"/>
    </row>
    <row r="118" spans="1:10" ht="12.75">
      <c r="A118" s="253"/>
      <c r="B118" s="111"/>
      <c r="J118" s="121"/>
    </row>
    <row r="119" spans="1:10" ht="12.75">
      <c r="A119" s="253"/>
      <c r="B119" s="111"/>
      <c r="J119" s="121"/>
    </row>
    <row r="120" spans="1:10" ht="12.75">
      <c r="A120" s="253"/>
      <c r="B120" s="111"/>
      <c r="J120" s="121"/>
    </row>
    <row r="121" spans="1:10" ht="12.75">
      <c r="A121" s="253"/>
      <c r="B121" s="111"/>
      <c r="J121" s="121"/>
    </row>
    <row r="122" spans="1:10" ht="12.75">
      <c r="A122" s="253"/>
      <c r="B122" s="111"/>
      <c r="J122" s="121"/>
    </row>
    <row r="123" spans="1:10" ht="12.75">
      <c r="A123" s="253"/>
      <c r="B123" s="111"/>
      <c r="J123" s="121"/>
    </row>
    <row r="124" spans="1:10" ht="12.75">
      <c r="A124" s="253"/>
      <c r="B124" s="111"/>
      <c r="J124" s="121"/>
    </row>
    <row r="125" spans="1:10" ht="12.75">
      <c r="A125" s="253"/>
      <c r="B125" s="111"/>
      <c r="J125" s="121"/>
    </row>
    <row r="126" spans="1:10" ht="12.75">
      <c r="A126" s="253"/>
      <c r="B126" s="111"/>
      <c r="J126" s="121"/>
    </row>
    <row r="127" spans="1:10" ht="12.75">
      <c r="A127" s="253"/>
      <c r="B127" s="111"/>
      <c r="J127" s="121"/>
    </row>
    <row r="128" spans="1:10" ht="12.75">
      <c r="A128" s="253"/>
      <c r="B128" s="111"/>
      <c r="J128" s="121"/>
    </row>
    <row r="129" spans="1:10" ht="12.75">
      <c r="A129" s="253"/>
      <c r="B129" s="111"/>
      <c r="J129" s="121"/>
    </row>
    <row r="130" spans="1:10" ht="12.75">
      <c r="A130" s="253"/>
      <c r="B130" s="111"/>
      <c r="J130" s="121"/>
    </row>
    <row r="131" spans="1:10" ht="12.75">
      <c r="A131" s="253"/>
      <c r="B131" s="111"/>
      <c r="J131" s="121"/>
    </row>
    <row r="132" spans="1:10" ht="12.75">
      <c r="A132" s="253"/>
      <c r="B132" s="111"/>
      <c r="J132" s="121"/>
    </row>
    <row r="133" spans="1:10" ht="12.75">
      <c r="A133" s="253"/>
      <c r="B133" s="111"/>
      <c r="J133" s="121"/>
    </row>
    <row r="134" spans="1:10" ht="12.75">
      <c r="A134" s="253"/>
      <c r="B134" s="111"/>
      <c r="J134" s="121"/>
    </row>
    <row r="135" spans="1:10" ht="12.75">
      <c r="A135" s="253"/>
      <c r="B135" s="111"/>
      <c r="J135" s="121"/>
    </row>
    <row r="136" spans="1:10" ht="12.75">
      <c r="A136" s="253"/>
      <c r="B136" s="111"/>
      <c r="J136" s="121"/>
    </row>
    <row r="137" spans="1:10" ht="12.75">
      <c r="A137" s="253"/>
      <c r="B137" s="111"/>
      <c r="J137" s="121"/>
    </row>
    <row r="138" spans="1:10" ht="12.75">
      <c r="A138" s="253"/>
      <c r="B138" s="111"/>
      <c r="J138" s="121"/>
    </row>
    <row r="139" spans="1:10" ht="12.75">
      <c r="A139" s="253"/>
      <c r="B139" s="111"/>
      <c r="J139" s="121"/>
    </row>
    <row r="140" spans="1:10" ht="12.75">
      <c r="A140" s="253"/>
      <c r="B140" s="111"/>
      <c r="J140" s="121"/>
    </row>
    <row r="141" spans="1:10" ht="12.75">
      <c r="A141" s="253"/>
      <c r="B141" s="111"/>
      <c r="J141" s="121"/>
    </row>
    <row r="142" spans="1:10" ht="12.75">
      <c r="A142" s="253"/>
      <c r="B142" s="111"/>
      <c r="J142" s="121"/>
    </row>
    <row r="143" spans="1:10" ht="12.75">
      <c r="A143" s="253"/>
      <c r="B143" s="111"/>
      <c r="J143" s="121"/>
    </row>
    <row r="144" spans="1:10" ht="12.75">
      <c r="A144" s="253"/>
      <c r="B144" s="111"/>
      <c r="J144" s="121"/>
    </row>
    <row r="145" spans="1:10" ht="12.75">
      <c r="A145" s="253"/>
      <c r="B145" s="111"/>
      <c r="J145" s="121"/>
    </row>
    <row r="146" spans="1:10" ht="12.75">
      <c r="A146" s="253"/>
      <c r="B146" s="111"/>
      <c r="J146" s="121"/>
    </row>
    <row r="147" spans="1:10" ht="12.75">
      <c r="A147" s="253"/>
      <c r="B147" s="111"/>
      <c r="J147" s="121"/>
    </row>
    <row r="148" spans="1:10" ht="12.75">
      <c r="A148" s="253"/>
      <c r="B148" s="111"/>
      <c r="J148" s="121"/>
    </row>
    <row r="149" spans="1:10" ht="12.75">
      <c r="A149" s="253"/>
      <c r="B149" s="111"/>
      <c r="J149" s="121"/>
    </row>
    <row r="150" spans="1:10" ht="12.75">
      <c r="A150" s="253"/>
      <c r="B150" s="111"/>
      <c r="J150" s="121"/>
    </row>
    <row r="151" spans="1:10" ht="12.75">
      <c r="A151" s="253"/>
      <c r="B151" s="111"/>
      <c r="J151" s="121"/>
    </row>
    <row r="152" spans="1:10" ht="12.75">
      <c r="A152" s="253"/>
      <c r="B152" s="111"/>
      <c r="J152" s="121"/>
    </row>
    <row r="153" spans="1:10" ht="12.75">
      <c r="A153" s="253"/>
      <c r="B153" s="111"/>
      <c r="J153" s="121"/>
    </row>
    <row r="154" spans="1:10" ht="12.75">
      <c r="A154" s="253"/>
      <c r="B154" s="111"/>
      <c r="J154" s="121"/>
    </row>
    <row r="155" spans="1:10" ht="12.75">
      <c r="A155" s="253"/>
      <c r="B155" s="111"/>
      <c r="J155" s="121"/>
    </row>
    <row r="156" spans="1:10" ht="12.75">
      <c r="A156" s="253"/>
      <c r="B156" s="111"/>
      <c r="J156" s="121"/>
    </row>
    <row r="157" spans="1:10" ht="12.75">
      <c r="A157" s="253"/>
      <c r="B157" s="111"/>
      <c r="J157" s="121"/>
    </row>
    <row r="158" spans="1:10" ht="12.75">
      <c r="A158" s="253"/>
      <c r="B158" s="111"/>
      <c r="J158" s="121"/>
    </row>
    <row r="159" spans="1:10" ht="12.75">
      <c r="A159" s="253"/>
      <c r="B159" s="111"/>
      <c r="J159" s="121"/>
    </row>
    <row r="160" spans="1:10" ht="12.75">
      <c r="A160" s="253"/>
      <c r="B160" s="111"/>
      <c r="J160" s="121"/>
    </row>
    <row r="161" spans="1:10" ht="12.75">
      <c r="A161" s="253"/>
      <c r="B161" s="111"/>
      <c r="J161" s="121"/>
    </row>
    <row r="162" spans="1:10" ht="12.75">
      <c r="A162" s="253"/>
      <c r="B162" s="111"/>
      <c r="J162" s="121"/>
    </row>
    <row r="163" spans="1:10" ht="12.75">
      <c r="A163" s="253"/>
      <c r="B163" s="111"/>
      <c r="J163" s="121"/>
    </row>
  </sheetData>
  <sheetProtection/>
  <mergeCells count="4">
    <mergeCell ref="B3:B4"/>
    <mergeCell ref="C3:U3"/>
    <mergeCell ref="V3:V4"/>
    <mergeCell ref="W3:W4"/>
  </mergeCells>
  <printOptions/>
  <pageMargins left="0.7480314960629921" right="0.7480314960629921" top="1.21" bottom="0.5118110236220472" header="0.5118110236220472"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1:BF73"/>
  <sheetViews>
    <sheetView zoomScalePageLayoutView="0" workbookViewId="0" topLeftCell="A1">
      <selection activeCell="A1" sqref="A1"/>
    </sheetView>
  </sheetViews>
  <sheetFormatPr defaultColWidth="31.140625" defaultRowHeight="15"/>
  <cols>
    <col min="1" max="1" width="2.7109375" style="11" customWidth="1"/>
    <col min="2" max="2" width="14.7109375" style="11" customWidth="1"/>
    <col min="3" max="24" width="8.8515625" style="11" customWidth="1"/>
    <col min="25" max="25" width="10.421875" style="11" customWidth="1"/>
    <col min="26" max="26" width="11.421875" style="11" customWidth="1"/>
    <col min="27" max="16384" width="31.140625" style="11" customWidth="1"/>
  </cols>
  <sheetData>
    <row r="1" spans="1:25" ht="15" customHeight="1">
      <c r="A1" s="362"/>
      <c r="B1" s="201" t="s">
        <v>12</v>
      </c>
      <c r="C1" s="68"/>
      <c r="D1" s="68"/>
      <c r="E1" s="68"/>
      <c r="F1" s="68"/>
      <c r="G1" s="68"/>
      <c r="H1" s="68"/>
      <c r="I1" s="68"/>
      <c r="J1" s="68"/>
      <c r="K1" s="68"/>
      <c r="L1" s="68"/>
      <c r="M1" s="68"/>
      <c r="N1" s="68"/>
      <c r="O1" s="68"/>
      <c r="P1" s="68"/>
      <c r="Q1" s="68"/>
      <c r="R1" s="68"/>
      <c r="S1" s="68"/>
      <c r="T1" s="68"/>
      <c r="U1" s="68"/>
      <c r="V1" s="68"/>
      <c r="W1" s="68"/>
      <c r="X1" s="68"/>
      <c r="Y1" s="68"/>
    </row>
    <row r="2" spans="1:25" ht="15" customHeight="1">
      <c r="A2" s="362"/>
      <c r="B2" s="202"/>
      <c r="C2" s="68"/>
      <c r="D2" s="68"/>
      <c r="E2" s="68"/>
      <c r="F2" s="68"/>
      <c r="G2" s="68"/>
      <c r="H2" s="68"/>
      <c r="I2" s="68"/>
      <c r="J2" s="68"/>
      <c r="K2" s="68"/>
      <c r="L2" s="68"/>
      <c r="M2" s="68"/>
      <c r="N2" s="68"/>
      <c r="O2" s="68"/>
      <c r="P2" s="68"/>
      <c r="Q2" s="68"/>
      <c r="R2" s="68"/>
      <c r="S2" s="68"/>
      <c r="T2" s="68"/>
      <c r="U2" s="68"/>
      <c r="V2" s="68"/>
      <c r="W2" s="68"/>
      <c r="X2" s="68"/>
      <c r="Y2" s="68"/>
    </row>
    <row r="3" spans="1:26" ht="12.75">
      <c r="A3" s="362"/>
      <c r="B3" s="387"/>
      <c r="C3" s="384"/>
      <c r="D3" s="385"/>
      <c r="E3" s="385"/>
      <c r="F3" s="385"/>
      <c r="G3" s="385"/>
      <c r="H3" s="385"/>
      <c r="I3" s="385"/>
      <c r="J3" s="385"/>
      <c r="K3" s="385"/>
      <c r="L3" s="385"/>
      <c r="M3" s="385"/>
      <c r="N3" s="385"/>
      <c r="O3" s="385"/>
      <c r="P3" s="385"/>
      <c r="Q3" s="385"/>
      <c r="R3" s="385"/>
      <c r="S3" s="385"/>
      <c r="T3" s="385"/>
      <c r="U3" s="385"/>
      <c r="V3" s="385"/>
      <c r="W3" s="385"/>
      <c r="X3" s="386"/>
      <c r="Y3" s="382" t="s">
        <v>125</v>
      </c>
      <c r="Z3" s="382" t="s">
        <v>126</v>
      </c>
    </row>
    <row r="4" spans="1:26" ht="29.25" customHeight="1">
      <c r="A4" s="362"/>
      <c r="B4" s="388"/>
      <c r="C4" s="363">
        <v>2000</v>
      </c>
      <c r="D4" s="363">
        <v>2001</v>
      </c>
      <c r="E4" s="363">
        <v>2002</v>
      </c>
      <c r="F4" s="363">
        <v>2003</v>
      </c>
      <c r="G4" s="363">
        <v>2004</v>
      </c>
      <c r="H4" s="363">
        <v>2005</v>
      </c>
      <c r="I4" s="363">
        <v>2006</v>
      </c>
      <c r="J4" s="363">
        <v>2007</v>
      </c>
      <c r="K4" s="363">
        <v>2008</v>
      </c>
      <c r="L4" s="363">
        <v>2009</v>
      </c>
      <c r="M4" s="363">
        <v>2010</v>
      </c>
      <c r="N4" s="363">
        <v>2011</v>
      </c>
      <c r="O4" s="363">
        <v>2012</v>
      </c>
      <c r="P4" s="363">
        <v>2013</v>
      </c>
      <c r="Q4" s="363">
        <v>2014</v>
      </c>
      <c r="R4" s="363">
        <v>2015</v>
      </c>
      <c r="S4" s="363">
        <v>2016</v>
      </c>
      <c r="T4" s="363">
        <v>2017</v>
      </c>
      <c r="U4" s="363">
        <v>2018</v>
      </c>
      <c r="V4" s="363">
        <v>2019</v>
      </c>
      <c r="W4" s="364">
        <v>2020</v>
      </c>
      <c r="X4" s="363">
        <v>2021</v>
      </c>
      <c r="Y4" s="389"/>
      <c r="Z4" s="383"/>
    </row>
    <row r="5" spans="1:26" ht="12.75">
      <c r="A5" s="362"/>
      <c r="B5" s="365" t="s">
        <v>13</v>
      </c>
      <c r="C5" s="366">
        <v>34580</v>
      </c>
      <c r="D5" s="366">
        <v>35427</v>
      </c>
      <c r="E5" s="366">
        <v>34852</v>
      </c>
      <c r="F5" s="366">
        <v>32954</v>
      </c>
      <c r="G5" s="366">
        <v>32068</v>
      </c>
      <c r="H5" s="366">
        <v>30290</v>
      </c>
      <c r="I5" s="366">
        <v>31840</v>
      </c>
      <c r="J5" s="366">
        <v>33759</v>
      </c>
      <c r="K5" s="366">
        <v>35511</v>
      </c>
      <c r="L5" s="366">
        <v>43728</v>
      </c>
      <c r="M5" s="366">
        <v>50845</v>
      </c>
      <c r="N5" s="366">
        <v>52822</v>
      </c>
      <c r="O5" s="366">
        <v>51998</v>
      </c>
      <c r="P5" s="366">
        <v>46082</v>
      </c>
      <c r="Q5" s="366">
        <v>43882</v>
      </c>
      <c r="R5" s="366">
        <v>42091</v>
      </c>
      <c r="S5" s="366">
        <v>40753</v>
      </c>
      <c r="T5" s="366">
        <v>38230</v>
      </c>
      <c r="U5" s="366">
        <v>38472</v>
      </c>
      <c r="V5" s="366">
        <v>37550</v>
      </c>
      <c r="W5" s="367">
        <v>36942</v>
      </c>
      <c r="X5" s="366">
        <v>37482</v>
      </c>
      <c r="Y5" s="352">
        <f>X5-W5</f>
        <v>540</v>
      </c>
      <c r="Z5" s="353">
        <f>(Y5/W5)*100</f>
        <v>1.4617508526879974</v>
      </c>
    </row>
    <row r="6" spans="1:26" ht="12.75">
      <c r="A6" s="362"/>
      <c r="B6" s="365" t="s">
        <v>14</v>
      </c>
      <c r="C6" s="366">
        <v>33506</v>
      </c>
      <c r="D6" s="366">
        <v>34808</v>
      </c>
      <c r="E6" s="366">
        <v>34025</v>
      </c>
      <c r="F6" s="366">
        <v>31099</v>
      </c>
      <c r="G6" s="366">
        <v>28890</v>
      </c>
      <c r="H6" s="366">
        <v>26521</v>
      </c>
      <c r="I6" s="366">
        <v>27619</v>
      </c>
      <c r="J6" s="366">
        <v>28746</v>
      </c>
      <c r="K6" s="366">
        <v>30194</v>
      </c>
      <c r="L6" s="366">
        <v>38910</v>
      </c>
      <c r="M6" s="366">
        <v>45103</v>
      </c>
      <c r="N6" s="366">
        <v>46455</v>
      </c>
      <c r="O6" s="366">
        <v>44912</v>
      </c>
      <c r="P6" s="366">
        <v>39017</v>
      </c>
      <c r="Q6" s="366">
        <v>35790</v>
      </c>
      <c r="R6" s="366">
        <v>32960</v>
      </c>
      <c r="S6" s="366">
        <v>30276</v>
      </c>
      <c r="T6" s="366">
        <v>27124</v>
      </c>
      <c r="U6" s="366">
        <v>26258</v>
      </c>
      <c r="V6" s="366">
        <v>24938</v>
      </c>
      <c r="W6" s="366">
        <v>24580</v>
      </c>
      <c r="X6" s="366">
        <v>24909</v>
      </c>
      <c r="Y6" s="354">
        <f>X6-W6</f>
        <v>329</v>
      </c>
      <c r="Z6" s="355">
        <f>(Y6/W6)*100</f>
        <v>1.3384865744507728</v>
      </c>
    </row>
    <row r="7" spans="1:26" ht="12.75">
      <c r="A7" s="362"/>
      <c r="B7" s="365" t="s">
        <v>132</v>
      </c>
      <c r="C7" s="366"/>
      <c r="D7" s="366"/>
      <c r="E7" s="366"/>
      <c r="F7" s="366"/>
      <c r="G7" s="366"/>
      <c r="H7" s="366"/>
      <c r="I7" s="366"/>
      <c r="J7" s="366"/>
      <c r="K7" s="366"/>
      <c r="L7" s="366"/>
      <c r="M7" s="366"/>
      <c r="N7" s="366"/>
      <c r="O7" s="366"/>
      <c r="P7" s="366"/>
      <c r="Q7" s="366"/>
      <c r="R7" s="366"/>
      <c r="S7" s="366"/>
      <c r="T7" s="366"/>
      <c r="U7" s="366"/>
      <c r="V7" s="366"/>
      <c r="W7" s="366"/>
      <c r="X7" s="366">
        <v>423</v>
      </c>
      <c r="Y7" s="354"/>
      <c r="Z7" s="356"/>
    </row>
    <row r="8" spans="1:26" ht="12.75">
      <c r="A8" s="362"/>
      <c r="B8" s="368" t="s">
        <v>15</v>
      </c>
      <c r="C8" s="369">
        <v>68086</v>
      </c>
      <c r="D8" s="369">
        <v>70235</v>
      </c>
      <c r="E8" s="369">
        <v>68877</v>
      </c>
      <c r="F8" s="369">
        <v>64053</v>
      </c>
      <c r="G8" s="369">
        <v>60958</v>
      </c>
      <c r="H8" s="369">
        <v>56811</v>
      </c>
      <c r="I8" s="369">
        <v>59459</v>
      </c>
      <c r="J8" s="369">
        <v>62505</v>
      </c>
      <c r="K8" s="369">
        <v>65705</v>
      </c>
      <c r="L8" s="369">
        <v>82638</v>
      </c>
      <c r="M8" s="369">
        <v>95948</v>
      </c>
      <c r="N8" s="369">
        <v>99277</v>
      </c>
      <c r="O8" s="369">
        <v>96910</v>
      </c>
      <c r="P8" s="369">
        <v>85099</v>
      </c>
      <c r="Q8" s="369">
        <v>79672</v>
      </c>
      <c r="R8" s="369">
        <v>75051</v>
      </c>
      <c r="S8" s="369">
        <v>71029</v>
      </c>
      <c r="T8" s="369">
        <v>65354</v>
      </c>
      <c r="U8" s="369">
        <v>64730</v>
      </c>
      <c r="V8" s="369">
        <v>62498</v>
      </c>
      <c r="W8" s="369">
        <v>61723</v>
      </c>
      <c r="X8" s="369">
        <v>62814</v>
      </c>
      <c r="Y8" s="357">
        <f>X8-W8</f>
        <v>1091</v>
      </c>
      <c r="Z8" s="356">
        <f>(Y8/W8)*100</f>
        <v>1.7675744860100773</v>
      </c>
    </row>
    <row r="9" spans="1:27" ht="12.75">
      <c r="A9" s="362"/>
      <c r="B9" s="370" t="s">
        <v>16</v>
      </c>
      <c r="C9" s="370"/>
      <c r="D9" s="370"/>
      <c r="E9" s="370"/>
      <c r="F9" s="370"/>
      <c r="G9" s="370"/>
      <c r="H9" s="370"/>
      <c r="I9" s="370"/>
      <c r="J9" s="370"/>
      <c r="K9" s="370"/>
      <c r="L9" s="370"/>
      <c r="M9" s="370"/>
      <c r="N9" s="370"/>
      <c r="O9" s="370"/>
      <c r="P9" s="370"/>
      <c r="Q9" s="370"/>
      <c r="R9" s="370"/>
      <c r="S9" s="370"/>
      <c r="T9" s="370"/>
      <c r="U9" s="370"/>
      <c r="V9" s="370"/>
      <c r="W9" s="370"/>
      <c r="X9" s="370"/>
      <c r="Y9" s="371"/>
      <c r="AA9" s="372"/>
    </row>
    <row r="10" spans="1:27" ht="12.75">
      <c r="A10" s="362"/>
      <c r="C10" s="18"/>
      <c r="D10" s="18"/>
      <c r="E10" s="18"/>
      <c r="F10" s="18"/>
      <c r="G10" s="18"/>
      <c r="H10" s="18"/>
      <c r="I10" s="18"/>
      <c r="J10" s="18"/>
      <c r="K10" s="18"/>
      <c r="L10" s="18"/>
      <c r="M10" s="18"/>
      <c r="N10" s="18"/>
      <c r="O10" s="18"/>
      <c r="P10" s="18"/>
      <c r="Q10" s="18"/>
      <c r="R10" s="18"/>
      <c r="S10" s="18"/>
      <c r="T10" s="18"/>
      <c r="U10" s="18"/>
      <c r="V10" s="18"/>
      <c r="W10" s="18"/>
      <c r="X10" s="18"/>
      <c r="Y10" s="18"/>
      <c r="Z10" s="372"/>
      <c r="AA10" s="372"/>
    </row>
    <row r="11" spans="26:27" ht="12.75">
      <c r="Z11" s="372"/>
      <c r="AA11" s="372"/>
    </row>
    <row r="12" ht="13.5">
      <c r="B12" s="201" t="s">
        <v>17</v>
      </c>
    </row>
    <row r="13" ht="10.5">
      <c r="B13" s="205"/>
    </row>
    <row r="14" spans="2:24" ht="12.75">
      <c r="B14" s="387"/>
      <c r="C14" s="390"/>
      <c r="D14" s="390"/>
      <c r="E14" s="390"/>
      <c r="F14" s="390"/>
      <c r="G14" s="390"/>
      <c r="H14" s="390"/>
      <c r="I14" s="390"/>
      <c r="J14" s="390"/>
      <c r="K14" s="390"/>
      <c r="L14" s="390"/>
      <c r="M14" s="390"/>
      <c r="N14" s="390"/>
      <c r="O14" s="390"/>
      <c r="P14" s="390"/>
      <c r="Q14" s="390"/>
      <c r="R14" s="390"/>
      <c r="S14" s="390"/>
      <c r="T14" s="390"/>
      <c r="U14" s="390"/>
      <c r="V14" s="390"/>
      <c r="W14" s="390"/>
      <c r="X14" s="390"/>
    </row>
    <row r="15" spans="2:32" s="206" customFormat="1" ht="12.75">
      <c r="B15" s="388"/>
      <c r="C15" s="373">
        <v>2000</v>
      </c>
      <c r="D15" s="373">
        <v>2001</v>
      </c>
      <c r="E15" s="373">
        <v>2002</v>
      </c>
      <c r="F15" s="373">
        <v>2003</v>
      </c>
      <c r="G15" s="373">
        <v>2004</v>
      </c>
      <c r="H15" s="373">
        <v>2005</v>
      </c>
      <c r="I15" s="373">
        <v>2006</v>
      </c>
      <c r="J15" s="373">
        <v>2007</v>
      </c>
      <c r="K15" s="373">
        <v>2008</v>
      </c>
      <c r="L15" s="373">
        <v>2009</v>
      </c>
      <c r="M15" s="373">
        <v>2010</v>
      </c>
      <c r="N15" s="373">
        <v>2011</v>
      </c>
      <c r="O15" s="373">
        <v>2012</v>
      </c>
      <c r="P15" s="373">
        <v>2013</v>
      </c>
      <c r="Q15" s="373">
        <v>2014</v>
      </c>
      <c r="R15" s="373">
        <v>2015</v>
      </c>
      <c r="S15" s="373">
        <v>2016</v>
      </c>
      <c r="T15" s="373">
        <v>2017</v>
      </c>
      <c r="U15" s="373">
        <v>2018</v>
      </c>
      <c r="V15" s="373">
        <v>2019</v>
      </c>
      <c r="W15" s="363">
        <v>2020</v>
      </c>
      <c r="X15" s="374">
        <v>2021</v>
      </c>
      <c r="Y15" s="19"/>
      <c r="Z15" s="19"/>
      <c r="AA15" s="19"/>
      <c r="AB15" s="19"/>
      <c r="AC15" s="19"/>
      <c r="AD15" s="19"/>
      <c r="AE15" s="19"/>
      <c r="AF15" s="19"/>
    </row>
    <row r="16" spans="2:26" ht="12.75">
      <c r="B16" s="375" t="s">
        <v>13</v>
      </c>
      <c r="C16" s="345">
        <f aca="true" t="shared" si="0" ref="C16:X16">(C5/C$8)*100</f>
        <v>50.788708398202274</v>
      </c>
      <c r="D16" s="345">
        <f t="shared" si="0"/>
        <v>50.440663486865525</v>
      </c>
      <c r="E16" s="345">
        <f t="shared" si="0"/>
        <v>50.600345543505085</v>
      </c>
      <c r="F16" s="345">
        <f t="shared" si="0"/>
        <v>51.4480196087615</v>
      </c>
      <c r="G16" s="345">
        <f t="shared" si="0"/>
        <v>52.606712818662025</v>
      </c>
      <c r="H16" s="345">
        <f t="shared" si="0"/>
        <v>53.317139286405805</v>
      </c>
      <c r="I16" s="345">
        <f t="shared" si="0"/>
        <v>53.549504700718146</v>
      </c>
      <c r="J16" s="345">
        <f t="shared" si="0"/>
        <v>54.01007919366451</v>
      </c>
      <c r="K16" s="345">
        <f t="shared" si="0"/>
        <v>54.04611521193212</v>
      </c>
      <c r="L16" s="345">
        <f t="shared" si="0"/>
        <v>52.9151237929282</v>
      </c>
      <c r="M16" s="345">
        <f t="shared" si="0"/>
        <v>52.992245799808224</v>
      </c>
      <c r="N16" s="345">
        <f t="shared" si="0"/>
        <v>53.20668432768919</v>
      </c>
      <c r="O16" s="345">
        <f t="shared" si="0"/>
        <v>53.65596945619647</v>
      </c>
      <c r="P16" s="345">
        <f t="shared" si="0"/>
        <v>54.151047603379595</v>
      </c>
      <c r="Q16" s="345">
        <f t="shared" si="0"/>
        <v>55.07832111657797</v>
      </c>
      <c r="R16" s="345">
        <f t="shared" si="0"/>
        <v>56.08319675953685</v>
      </c>
      <c r="S16" s="345">
        <f t="shared" si="0"/>
        <v>57.37515662616678</v>
      </c>
      <c r="T16" s="345">
        <f t="shared" si="0"/>
        <v>58.49680203201029</v>
      </c>
      <c r="U16" s="345">
        <f t="shared" si="0"/>
        <v>59.43457438591071</v>
      </c>
      <c r="V16" s="345">
        <f t="shared" si="0"/>
        <v>60.08192262152389</v>
      </c>
      <c r="W16" s="345">
        <f t="shared" si="0"/>
        <v>59.85127100108549</v>
      </c>
      <c r="X16" s="346">
        <f t="shared" si="0"/>
        <v>59.67141083198013</v>
      </c>
      <c r="Y16" s="8"/>
      <c r="Z16" s="208"/>
    </row>
    <row r="17" spans="2:26" ht="12.75">
      <c r="B17" s="365" t="s">
        <v>14</v>
      </c>
      <c r="C17" s="347">
        <f aca="true" t="shared" si="1" ref="C17:X17">(C6/C$8)*100</f>
        <v>49.211291601797726</v>
      </c>
      <c r="D17" s="347">
        <f t="shared" si="1"/>
        <v>49.559336513134475</v>
      </c>
      <c r="E17" s="347">
        <f t="shared" si="1"/>
        <v>49.399654456494915</v>
      </c>
      <c r="F17" s="347">
        <f t="shared" si="1"/>
        <v>48.5519803912385</v>
      </c>
      <c r="G17" s="347">
        <f t="shared" si="1"/>
        <v>47.393287181337975</v>
      </c>
      <c r="H17" s="347">
        <f t="shared" si="1"/>
        <v>46.682860713594195</v>
      </c>
      <c r="I17" s="347">
        <f t="shared" si="1"/>
        <v>46.450495299281854</v>
      </c>
      <c r="J17" s="347">
        <f t="shared" si="1"/>
        <v>45.98992080633549</v>
      </c>
      <c r="K17" s="347">
        <f t="shared" si="1"/>
        <v>45.95388478806788</v>
      </c>
      <c r="L17" s="347">
        <f t="shared" si="1"/>
        <v>47.08487620707181</v>
      </c>
      <c r="M17" s="347">
        <f t="shared" si="1"/>
        <v>47.00775420019177</v>
      </c>
      <c r="N17" s="347">
        <f t="shared" si="1"/>
        <v>46.79331567231081</v>
      </c>
      <c r="O17" s="347">
        <f t="shared" si="1"/>
        <v>46.34403054380353</v>
      </c>
      <c r="P17" s="347">
        <f t="shared" si="1"/>
        <v>45.848952396620405</v>
      </c>
      <c r="Q17" s="347">
        <f t="shared" si="1"/>
        <v>44.921678883422025</v>
      </c>
      <c r="R17" s="347">
        <f t="shared" si="1"/>
        <v>43.91680324046315</v>
      </c>
      <c r="S17" s="347">
        <f t="shared" si="1"/>
        <v>42.62484337383322</v>
      </c>
      <c r="T17" s="347">
        <f t="shared" si="1"/>
        <v>41.50319796798972</v>
      </c>
      <c r="U17" s="347">
        <f t="shared" si="1"/>
        <v>40.56542561408929</v>
      </c>
      <c r="V17" s="347">
        <f t="shared" si="1"/>
        <v>39.90207686645973</v>
      </c>
      <c r="W17" s="347">
        <f t="shared" si="1"/>
        <v>39.82308053723895</v>
      </c>
      <c r="X17" s="348">
        <f t="shared" si="1"/>
        <v>39.6551724137931</v>
      </c>
      <c r="Y17" s="8"/>
      <c r="Z17" s="208"/>
    </row>
    <row r="18" spans="2:26" ht="12.75">
      <c r="B18" s="376" t="s">
        <v>132</v>
      </c>
      <c r="C18" s="347"/>
      <c r="D18" s="347"/>
      <c r="E18" s="347"/>
      <c r="F18" s="347"/>
      <c r="G18" s="347"/>
      <c r="H18" s="347"/>
      <c r="I18" s="347"/>
      <c r="J18" s="347"/>
      <c r="K18" s="347"/>
      <c r="L18" s="347"/>
      <c r="M18" s="347"/>
      <c r="N18" s="347"/>
      <c r="O18" s="347"/>
      <c r="P18" s="347"/>
      <c r="Q18" s="347"/>
      <c r="R18" s="347"/>
      <c r="S18" s="347"/>
      <c r="T18" s="347"/>
      <c r="U18" s="347"/>
      <c r="V18" s="347"/>
      <c r="W18" s="347"/>
      <c r="X18" s="348">
        <f>(X7/X$8)*100</f>
        <v>0.6734167542267647</v>
      </c>
      <c r="Y18" s="8"/>
      <c r="Z18" s="208"/>
    </row>
    <row r="19" spans="2:25" ht="12.75">
      <c r="B19" s="377" t="s">
        <v>15</v>
      </c>
      <c r="C19" s="349">
        <f aca="true" t="shared" si="2" ref="C19:W19">SUM(C16:C18)</f>
        <v>100</v>
      </c>
      <c r="D19" s="350">
        <f t="shared" si="2"/>
        <v>100</v>
      </c>
      <c r="E19" s="350">
        <f t="shared" si="2"/>
        <v>100</v>
      </c>
      <c r="F19" s="350">
        <f t="shared" si="2"/>
        <v>100</v>
      </c>
      <c r="G19" s="350">
        <f t="shared" si="2"/>
        <v>100</v>
      </c>
      <c r="H19" s="350">
        <f t="shared" si="2"/>
        <v>100</v>
      </c>
      <c r="I19" s="350">
        <f t="shared" si="2"/>
        <v>100</v>
      </c>
      <c r="J19" s="350">
        <f t="shared" si="2"/>
        <v>100</v>
      </c>
      <c r="K19" s="350">
        <f t="shared" si="2"/>
        <v>100</v>
      </c>
      <c r="L19" s="350">
        <f t="shared" si="2"/>
        <v>100</v>
      </c>
      <c r="M19" s="350">
        <f t="shared" si="2"/>
        <v>100</v>
      </c>
      <c r="N19" s="350">
        <f t="shared" si="2"/>
        <v>100</v>
      </c>
      <c r="O19" s="350">
        <f t="shared" si="2"/>
        <v>100</v>
      </c>
      <c r="P19" s="350">
        <f t="shared" si="2"/>
        <v>100</v>
      </c>
      <c r="Q19" s="350">
        <f t="shared" si="2"/>
        <v>100</v>
      </c>
      <c r="R19" s="350">
        <f t="shared" si="2"/>
        <v>100</v>
      </c>
      <c r="S19" s="350">
        <f t="shared" si="2"/>
        <v>100</v>
      </c>
      <c r="T19" s="350">
        <f t="shared" si="2"/>
        <v>100</v>
      </c>
      <c r="U19" s="350">
        <f t="shared" si="2"/>
        <v>100</v>
      </c>
      <c r="V19" s="350">
        <f t="shared" si="2"/>
        <v>99.98399948798362</v>
      </c>
      <c r="W19" s="350">
        <f t="shared" si="2"/>
        <v>99.67435153832444</v>
      </c>
      <c r="X19" s="351">
        <f>SUM(X16:X18)</f>
        <v>100</v>
      </c>
      <c r="Y19" s="8"/>
    </row>
    <row r="20" ht="12.75">
      <c r="R20" s="378"/>
    </row>
    <row r="21" ht="12.75">
      <c r="C21" s="372"/>
    </row>
    <row r="22" spans="2:3" ht="12.75">
      <c r="B22" s="372" t="s">
        <v>18</v>
      </c>
      <c r="C22" s="379"/>
    </row>
    <row r="23" spans="1:3" ht="12.75">
      <c r="A23" s="372">
        <v>1</v>
      </c>
      <c r="B23" s="372" t="s">
        <v>138</v>
      </c>
      <c r="C23" s="372"/>
    </row>
    <row r="24" spans="1:23" ht="12.75">
      <c r="A24" s="372">
        <v>2</v>
      </c>
      <c r="B24" s="372" t="s">
        <v>139</v>
      </c>
      <c r="C24" s="372"/>
      <c r="W24" s="18"/>
    </row>
    <row r="25" spans="1:25" ht="12.75">
      <c r="A25" s="372"/>
      <c r="B25" s="372"/>
      <c r="C25" s="372"/>
      <c r="D25" s="372"/>
      <c r="E25" s="372"/>
      <c r="F25" s="372"/>
      <c r="G25" s="372"/>
      <c r="H25" s="372"/>
      <c r="I25" s="372"/>
      <c r="J25" s="372"/>
      <c r="K25" s="372"/>
      <c r="L25" s="372"/>
      <c r="M25" s="372"/>
      <c r="N25" s="372"/>
      <c r="O25" s="372"/>
      <c r="P25" s="372"/>
      <c r="Q25" s="372"/>
      <c r="R25" s="372"/>
      <c r="S25" s="372"/>
      <c r="T25" s="372"/>
      <c r="U25" s="372"/>
      <c r="V25" s="372"/>
      <c r="W25" s="18"/>
      <c r="X25" s="372"/>
      <c r="Y25" s="372"/>
    </row>
    <row r="26" spans="1:57" s="13" customFormat="1" ht="12.75">
      <c r="A26" s="372"/>
      <c r="B26" s="372"/>
      <c r="C26" s="372"/>
      <c r="D26" s="372"/>
      <c r="E26" s="372"/>
      <c r="F26" s="372"/>
      <c r="G26" s="372"/>
      <c r="H26" s="372"/>
      <c r="I26" s="372"/>
      <c r="J26" s="372"/>
      <c r="K26" s="372"/>
      <c r="L26" s="372"/>
      <c r="M26" s="372"/>
      <c r="N26" s="372"/>
      <c r="O26" s="372"/>
      <c r="P26" s="372"/>
      <c r="Q26" s="372"/>
      <c r="R26" s="372"/>
      <c r="S26" s="372"/>
      <c r="T26" s="372"/>
      <c r="U26" s="372"/>
      <c r="V26" s="372"/>
      <c r="W26" s="18"/>
      <c r="X26" s="372"/>
      <c r="Y26" s="372"/>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1:58" s="13" customFormat="1" ht="12.75">
      <c r="A27" s="372"/>
      <c r="B27" s="372"/>
      <c r="C27" s="372"/>
      <c r="D27" s="372"/>
      <c r="E27" s="372"/>
      <c r="F27" s="372"/>
      <c r="G27" s="372"/>
      <c r="H27" s="372"/>
      <c r="I27" s="372"/>
      <c r="J27" s="372"/>
      <c r="K27" s="372"/>
      <c r="L27" s="372"/>
      <c r="M27" s="372"/>
      <c r="N27" s="372"/>
      <c r="O27" s="372"/>
      <c r="P27" s="372"/>
      <c r="Q27" s="372"/>
      <c r="R27" s="372"/>
      <c r="S27" s="372"/>
      <c r="T27" s="372"/>
      <c r="U27" s="372"/>
      <c r="V27" s="372"/>
      <c r="W27" s="18"/>
      <c r="X27" s="372"/>
      <c r="Y27" s="372"/>
      <c r="Z27" s="11"/>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80"/>
    </row>
    <row r="28" spans="1:58" s="381" customFormat="1" ht="12.75">
      <c r="A28" s="372"/>
      <c r="B28" s="372"/>
      <c r="C28" s="372"/>
      <c r="D28" s="372"/>
      <c r="E28" s="372"/>
      <c r="F28" s="372"/>
      <c r="G28" s="372"/>
      <c r="H28" s="372"/>
      <c r="I28" s="372"/>
      <c r="J28" s="372"/>
      <c r="K28" s="372"/>
      <c r="L28" s="372"/>
      <c r="M28" s="372"/>
      <c r="N28" s="372"/>
      <c r="O28" s="372"/>
      <c r="P28" s="372"/>
      <c r="Q28" s="372"/>
      <c r="R28" s="372"/>
      <c r="S28" s="372"/>
      <c r="T28" s="372"/>
      <c r="U28" s="372"/>
      <c r="V28" s="372"/>
      <c r="W28" s="18"/>
      <c r="X28" s="372"/>
      <c r="Y28" s="372"/>
      <c r="Z28" s="11"/>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80"/>
    </row>
    <row r="29" spans="1:58" s="13" customFormat="1" ht="12.75">
      <c r="A29" s="372"/>
      <c r="B29" s="372"/>
      <c r="C29" s="372"/>
      <c r="D29" s="372"/>
      <c r="E29" s="372"/>
      <c r="F29" s="372"/>
      <c r="G29" s="372"/>
      <c r="H29" s="372"/>
      <c r="I29" s="372"/>
      <c r="J29" s="372"/>
      <c r="K29" s="372"/>
      <c r="L29" s="372"/>
      <c r="M29" s="372"/>
      <c r="N29" s="372"/>
      <c r="O29" s="372"/>
      <c r="P29" s="372"/>
      <c r="Q29" s="372"/>
      <c r="R29" s="372"/>
      <c r="S29" s="372"/>
      <c r="T29" s="372"/>
      <c r="U29" s="372"/>
      <c r="V29" s="372"/>
      <c r="W29" s="18"/>
      <c r="X29" s="372"/>
      <c r="Y29" s="372"/>
      <c r="Z29" s="11"/>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80"/>
    </row>
    <row r="30" spans="1:58" s="13" customFormat="1" ht="12.75">
      <c r="A30" s="372"/>
      <c r="B30" s="372"/>
      <c r="C30" s="372"/>
      <c r="D30" s="372"/>
      <c r="E30" s="372"/>
      <c r="F30" s="372"/>
      <c r="G30" s="372"/>
      <c r="H30" s="372"/>
      <c r="I30" s="372"/>
      <c r="J30" s="372"/>
      <c r="K30" s="372"/>
      <c r="L30" s="372"/>
      <c r="M30" s="372"/>
      <c r="N30" s="372"/>
      <c r="O30" s="372"/>
      <c r="P30" s="372"/>
      <c r="Q30" s="372"/>
      <c r="R30" s="372"/>
      <c r="S30" s="372"/>
      <c r="T30" s="372"/>
      <c r="U30" s="372"/>
      <c r="V30" s="372"/>
      <c r="W30" s="18"/>
      <c r="X30" s="372"/>
      <c r="Y30" s="372"/>
      <c r="Z30" s="11"/>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80"/>
    </row>
    <row r="31" spans="1:58" s="13" customFormat="1" ht="12.75">
      <c r="A31" s="372"/>
      <c r="B31" s="372"/>
      <c r="C31" s="372"/>
      <c r="D31" s="372"/>
      <c r="E31" s="372"/>
      <c r="F31" s="372"/>
      <c r="G31" s="372"/>
      <c r="H31" s="372"/>
      <c r="I31" s="372"/>
      <c r="J31" s="372"/>
      <c r="K31" s="372"/>
      <c r="L31" s="372"/>
      <c r="M31" s="372"/>
      <c r="N31" s="372"/>
      <c r="O31" s="372"/>
      <c r="P31" s="372"/>
      <c r="Q31" s="372"/>
      <c r="R31" s="372"/>
      <c r="S31" s="372"/>
      <c r="T31" s="372"/>
      <c r="U31" s="372"/>
      <c r="V31" s="372"/>
      <c r="W31" s="18"/>
      <c r="X31" s="372"/>
      <c r="Y31" s="372"/>
      <c r="Z31" s="11"/>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80"/>
    </row>
    <row r="32" spans="1:58" s="13" customFormat="1" ht="12.75">
      <c r="A32" s="372"/>
      <c r="B32" s="372"/>
      <c r="C32" s="372"/>
      <c r="D32" s="372"/>
      <c r="E32" s="372"/>
      <c r="F32" s="372"/>
      <c r="G32" s="372"/>
      <c r="H32" s="372"/>
      <c r="I32" s="372"/>
      <c r="J32" s="372"/>
      <c r="K32" s="372"/>
      <c r="L32" s="372"/>
      <c r="M32" s="372"/>
      <c r="N32" s="372"/>
      <c r="O32" s="372"/>
      <c r="P32" s="372"/>
      <c r="Q32" s="372"/>
      <c r="R32" s="372"/>
      <c r="S32" s="372"/>
      <c r="T32" s="372"/>
      <c r="U32" s="372"/>
      <c r="V32" s="372"/>
      <c r="W32" s="18"/>
      <c r="X32" s="372"/>
      <c r="Y32" s="372"/>
      <c r="Z32" s="11"/>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80"/>
    </row>
    <row r="33" spans="1:58" ht="12.75">
      <c r="A33" s="372"/>
      <c r="B33" s="372"/>
      <c r="C33" s="372"/>
      <c r="D33" s="372"/>
      <c r="E33" s="372"/>
      <c r="F33" s="372"/>
      <c r="G33" s="372"/>
      <c r="H33" s="372"/>
      <c r="I33" s="372"/>
      <c r="J33" s="372"/>
      <c r="K33" s="372"/>
      <c r="L33" s="372"/>
      <c r="M33" s="372"/>
      <c r="N33" s="372"/>
      <c r="O33" s="372"/>
      <c r="P33" s="372"/>
      <c r="Q33" s="372"/>
      <c r="R33" s="372"/>
      <c r="S33" s="372"/>
      <c r="T33" s="372"/>
      <c r="U33" s="372"/>
      <c r="V33" s="372"/>
      <c r="W33" s="18"/>
      <c r="X33" s="372"/>
      <c r="Y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row>
    <row r="34" spans="1:58" ht="12.75">
      <c r="A34" s="372"/>
      <c r="B34" s="372"/>
      <c r="C34" s="372"/>
      <c r="D34" s="372"/>
      <c r="E34" s="372"/>
      <c r="F34" s="372"/>
      <c r="G34" s="372"/>
      <c r="H34" s="372"/>
      <c r="I34" s="372"/>
      <c r="J34" s="372"/>
      <c r="K34" s="372"/>
      <c r="L34" s="372"/>
      <c r="M34" s="372"/>
      <c r="N34" s="372"/>
      <c r="O34" s="372"/>
      <c r="P34" s="372"/>
      <c r="Q34" s="372"/>
      <c r="R34" s="372"/>
      <c r="S34" s="372"/>
      <c r="T34" s="372"/>
      <c r="U34" s="372"/>
      <c r="V34" s="372"/>
      <c r="W34" s="18"/>
      <c r="X34" s="372"/>
      <c r="Y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row>
    <row r="35" spans="1:58" ht="12.75">
      <c r="A35" s="372"/>
      <c r="B35" s="372"/>
      <c r="C35" s="372"/>
      <c r="D35" s="372"/>
      <c r="E35" s="372"/>
      <c r="F35" s="372"/>
      <c r="G35" s="372"/>
      <c r="H35" s="372"/>
      <c r="I35" s="372"/>
      <c r="J35" s="372"/>
      <c r="K35" s="372"/>
      <c r="L35" s="372"/>
      <c r="M35" s="372"/>
      <c r="N35" s="372"/>
      <c r="O35" s="372"/>
      <c r="P35" s="372"/>
      <c r="Q35" s="372"/>
      <c r="R35" s="372"/>
      <c r="S35" s="372"/>
      <c r="T35" s="372"/>
      <c r="U35" s="372"/>
      <c r="V35" s="372"/>
      <c r="W35" s="18"/>
      <c r="X35" s="372"/>
      <c r="Y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row>
    <row r="36" spans="1:58" ht="12.75">
      <c r="A36" s="372"/>
      <c r="B36" s="372"/>
      <c r="C36" s="372"/>
      <c r="D36" s="372"/>
      <c r="E36" s="372"/>
      <c r="F36" s="372"/>
      <c r="G36" s="372"/>
      <c r="H36" s="372"/>
      <c r="I36" s="372"/>
      <c r="J36" s="372"/>
      <c r="K36" s="372"/>
      <c r="L36" s="372"/>
      <c r="M36" s="372"/>
      <c r="N36" s="372"/>
      <c r="O36" s="372"/>
      <c r="P36" s="372"/>
      <c r="Q36" s="372"/>
      <c r="R36" s="372"/>
      <c r="S36" s="372"/>
      <c r="T36" s="372"/>
      <c r="U36" s="372"/>
      <c r="V36" s="372"/>
      <c r="W36" s="18"/>
      <c r="X36" s="372"/>
      <c r="Y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row>
    <row r="37" spans="1:58" ht="12.75">
      <c r="A37" s="372"/>
      <c r="B37" s="372"/>
      <c r="C37" s="372"/>
      <c r="D37" s="372"/>
      <c r="E37" s="372"/>
      <c r="F37" s="372"/>
      <c r="G37" s="372"/>
      <c r="H37" s="372"/>
      <c r="I37" s="372"/>
      <c r="J37" s="372"/>
      <c r="K37" s="372"/>
      <c r="L37" s="372"/>
      <c r="M37" s="372"/>
      <c r="N37" s="372"/>
      <c r="O37" s="372"/>
      <c r="P37" s="372"/>
      <c r="Q37" s="372"/>
      <c r="R37" s="372"/>
      <c r="S37" s="372"/>
      <c r="T37" s="372"/>
      <c r="U37" s="372"/>
      <c r="V37" s="372"/>
      <c r="W37" s="18"/>
      <c r="X37" s="372"/>
      <c r="Y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row>
    <row r="38" spans="1:58" ht="12.75">
      <c r="A38" s="372"/>
      <c r="B38" s="372"/>
      <c r="C38" s="372"/>
      <c r="D38" s="372"/>
      <c r="E38" s="372"/>
      <c r="F38" s="372"/>
      <c r="G38" s="372"/>
      <c r="H38" s="372"/>
      <c r="I38" s="372"/>
      <c r="J38" s="372"/>
      <c r="K38" s="372"/>
      <c r="L38" s="372"/>
      <c r="M38" s="372"/>
      <c r="N38" s="372"/>
      <c r="O38" s="372"/>
      <c r="P38" s="372"/>
      <c r="Q38" s="372"/>
      <c r="R38" s="372"/>
      <c r="S38" s="372"/>
      <c r="T38" s="372"/>
      <c r="U38" s="372"/>
      <c r="V38" s="372"/>
      <c r="W38" s="18"/>
      <c r="X38" s="372"/>
      <c r="Y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row>
    <row r="39" spans="1:58" ht="12.75">
      <c r="A39" s="372"/>
      <c r="B39" s="372"/>
      <c r="C39" s="372"/>
      <c r="D39" s="372"/>
      <c r="E39" s="372"/>
      <c r="F39" s="372"/>
      <c r="G39" s="372"/>
      <c r="H39" s="372"/>
      <c r="I39" s="372"/>
      <c r="J39" s="372"/>
      <c r="K39" s="372"/>
      <c r="L39" s="372"/>
      <c r="M39" s="372"/>
      <c r="N39" s="372"/>
      <c r="O39" s="372"/>
      <c r="P39" s="372"/>
      <c r="Q39" s="372"/>
      <c r="R39" s="372"/>
      <c r="S39" s="372"/>
      <c r="T39" s="372"/>
      <c r="U39" s="372"/>
      <c r="V39" s="372"/>
      <c r="W39" s="18"/>
      <c r="X39" s="372"/>
      <c r="Y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row>
    <row r="40" spans="1:58" ht="12.75">
      <c r="A40" s="372"/>
      <c r="B40" s="372"/>
      <c r="C40" s="372"/>
      <c r="D40" s="372"/>
      <c r="E40" s="372"/>
      <c r="F40" s="372"/>
      <c r="G40" s="372"/>
      <c r="H40" s="372"/>
      <c r="I40" s="372"/>
      <c r="J40" s="372"/>
      <c r="K40" s="372"/>
      <c r="L40" s="372"/>
      <c r="M40" s="372"/>
      <c r="N40" s="372"/>
      <c r="O40" s="372"/>
      <c r="P40" s="372"/>
      <c r="Q40" s="372"/>
      <c r="R40" s="372"/>
      <c r="S40" s="372"/>
      <c r="T40" s="372"/>
      <c r="U40" s="372"/>
      <c r="V40" s="372"/>
      <c r="W40" s="18"/>
      <c r="X40" s="372"/>
      <c r="Y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row>
    <row r="41" spans="1:25" ht="12.75">
      <c r="A41" s="372"/>
      <c r="B41" s="372"/>
      <c r="C41" s="372"/>
      <c r="D41" s="372"/>
      <c r="E41" s="372"/>
      <c r="F41" s="372"/>
      <c r="G41" s="372"/>
      <c r="H41" s="372"/>
      <c r="I41" s="372"/>
      <c r="J41" s="372"/>
      <c r="K41" s="372"/>
      <c r="L41" s="372"/>
      <c r="M41" s="372"/>
      <c r="N41" s="372"/>
      <c r="O41" s="372"/>
      <c r="P41" s="372"/>
      <c r="Q41" s="372"/>
      <c r="R41" s="372"/>
      <c r="S41" s="372"/>
      <c r="T41" s="372"/>
      <c r="U41" s="372"/>
      <c r="V41" s="372"/>
      <c r="W41" s="18"/>
      <c r="X41" s="372"/>
      <c r="Y41" s="372"/>
    </row>
    <row r="42" spans="1:25" ht="12.75">
      <c r="A42" s="372"/>
      <c r="B42" s="372"/>
      <c r="C42" s="372"/>
      <c r="D42" s="372"/>
      <c r="E42" s="372"/>
      <c r="F42" s="372"/>
      <c r="G42" s="372"/>
      <c r="H42" s="372"/>
      <c r="I42" s="372"/>
      <c r="J42" s="372"/>
      <c r="K42" s="372"/>
      <c r="L42" s="372"/>
      <c r="M42" s="372"/>
      <c r="N42" s="372"/>
      <c r="O42" s="372"/>
      <c r="P42" s="372"/>
      <c r="Q42" s="372"/>
      <c r="R42" s="372"/>
      <c r="S42" s="372"/>
      <c r="T42" s="372"/>
      <c r="U42" s="372"/>
      <c r="V42" s="372"/>
      <c r="W42" s="18"/>
      <c r="X42" s="372"/>
      <c r="Y42" s="372"/>
    </row>
    <row r="43" spans="1:25" ht="12.75">
      <c r="A43" s="372"/>
      <c r="B43" s="372"/>
      <c r="C43" s="372"/>
      <c r="D43" s="372"/>
      <c r="E43" s="372"/>
      <c r="F43" s="372"/>
      <c r="G43" s="372"/>
      <c r="H43" s="372"/>
      <c r="I43" s="372"/>
      <c r="J43" s="372"/>
      <c r="K43" s="372"/>
      <c r="L43" s="372"/>
      <c r="M43" s="372"/>
      <c r="N43" s="372"/>
      <c r="O43" s="372"/>
      <c r="P43" s="372"/>
      <c r="Q43" s="372"/>
      <c r="R43" s="372"/>
      <c r="S43" s="372"/>
      <c r="T43" s="372"/>
      <c r="U43" s="372"/>
      <c r="V43" s="372"/>
      <c r="W43" s="18"/>
      <c r="X43" s="372"/>
      <c r="Y43" s="372"/>
    </row>
    <row r="44" spans="1:25" ht="12.75">
      <c r="A44" s="372"/>
      <c r="B44" s="372"/>
      <c r="C44" s="372"/>
      <c r="D44" s="372"/>
      <c r="E44" s="372"/>
      <c r="F44" s="372"/>
      <c r="G44" s="372"/>
      <c r="H44" s="372"/>
      <c r="I44" s="372"/>
      <c r="J44" s="372"/>
      <c r="K44" s="372"/>
      <c r="L44" s="372"/>
      <c r="M44" s="372"/>
      <c r="N44" s="372"/>
      <c r="O44" s="372"/>
      <c r="P44" s="372"/>
      <c r="Q44" s="372"/>
      <c r="R44" s="372"/>
      <c r="S44" s="372"/>
      <c r="T44" s="372"/>
      <c r="U44" s="372"/>
      <c r="V44" s="372"/>
      <c r="W44" s="18"/>
      <c r="X44" s="372"/>
      <c r="Y44" s="372"/>
    </row>
    <row r="45" spans="1:25" ht="12.75">
      <c r="A45" s="372"/>
      <c r="B45" s="372"/>
      <c r="C45" s="372"/>
      <c r="D45" s="372"/>
      <c r="E45" s="372"/>
      <c r="F45" s="372"/>
      <c r="G45" s="372"/>
      <c r="H45" s="372"/>
      <c r="I45" s="372"/>
      <c r="J45" s="372"/>
      <c r="K45" s="372"/>
      <c r="L45" s="372"/>
      <c r="M45" s="372"/>
      <c r="N45" s="372"/>
      <c r="O45" s="372"/>
      <c r="P45" s="372"/>
      <c r="Q45" s="372"/>
      <c r="R45" s="372"/>
      <c r="S45" s="372"/>
      <c r="T45" s="372"/>
      <c r="U45" s="372"/>
      <c r="V45" s="372"/>
      <c r="W45" s="18"/>
      <c r="X45" s="372"/>
      <c r="Y45" s="372"/>
    </row>
    <row r="46" spans="1:25" ht="12.75">
      <c r="A46" s="372"/>
      <c r="B46" s="372"/>
      <c r="C46" s="372"/>
      <c r="D46" s="372"/>
      <c r="E46" s="372"/>
      <c r="F46" s="372"/>
      <c r="G46" s="372"/>
      <c r="H46" s="372"/>
      <c r="I46" s="372"/>
      <c r="J46" s="372"/>
      <c r="K46" s="372"/>
      <c r="L46" s="372"/>
      <c r="M46" s="372"/>
      <c r="N46" s="372"/>
      <c r="O46" s="372"/>
      <c r="P46" s="372"/>
      <c r="Q46" s="372"/>
      <c r="R46" s="372"/>
      <c r="S46" s="372"/>
      <c r="T46" s="372"/>
      <c r="U46" s="372"/>
      <c r="V46" s="372"/>
      <c r="W46" s="18"/>
      <c r="X46" s="372"/>
      <c r="Y46" s="372"/>
    </row>
    <row r="47" spans="1:25" ht="12.75">
      <c r="A47" s="372"/>
      <c r="B47" s="372"/>
      <c r="C47" s="372"/>
      <c r="D47" s="372"/>
      <c r="E47" s="372"/>
      <c r="F47" s="372"/>
      <c r="G47" s="372"/>
      <c r="H47" s="372"/>
      <c r="I47" s="372"/>
      <c r="J47" s="372"/>
      <c r="K47" s="372"/>
      <c r="L47" s="372"/>
      <c r="M47" s="372"/>
      <c r="N47" s="372"/>
      <c r="O47" s="372"/>
      <c r="P47" s="372"/>
      <c r="Q47" s="372"/>
      <c r="R47" s="372"/>
      <c r="S47" s="372"/>
      <c r="T47" s="372"/>
      <c r="U47" s="372"/>
      <c r="V47" s="372"/>
      <c r="W47" s="18"/>
      <c r="X47" s="372"/>
      <c r="Y47" s="372"/>
    </row>
    <row r="48" spans="1:25" ht="12.75">
      <c r="A48" s="372"/>
      <c r="B48" s="372"/>
      <c r="C48" s="372"/>
      <c r="D48" s="372"/>
      <c r="E48" s="372"/>
      <c r="F48" s="372"/>
      <c r="G48" s="372"/>
      <c r="H48" s="372"/>
      <c r="I48" s="372"/>
      <c r="J48" s="372"/>
      <c r="K48" s="372"/>
      <c r="L48" s="372"/>
      <c r="M48" s="372"/>
      <c r="N48" s="372"/>
      <c r="O48" s="372"/>
      <c r="P48" s="372"/>
      <c r="Q48" s="372"/>
      <c r="R48" s="372"/>
      <c r="S48" s="372"/>
      <c r="T48" s="372"/>
      <c r="U48" s="372"/>
      <c r="V48" s="372"/>
      <c r="W48" s="18"/>
      <c r="X48" s="372"/>
      <c r="Y48" s="372"/>
    </row>
    <row r="49" spans="1:25" ht="12.75">
      <c r="A49" s="372"/>
      <c r="B49" s="372"/>
      <c r="C49" s="372"/>
      <c r="D49" s="372"/>
      <c r="E49" s="372"/>
      <c r="F49" s="372"/>
      <c r="G49" s="372"/>
      <c r="H49" s="372"/>
      <c r="I49" s="372"/>
      <c r="J49" s="372"/>
      <c r="K49" s="372"/>
      <c r="L49" s="372"/>
      <c r="M49" s="372"/>
      <c r="N49" s="372"/>
      <c r="O49" s="372"/>
      <c r="P49" s="372"/>
      <c r="Q49" s="372"/>
      <c r="R49" s="372"/>
      <c r="S49" s="372"/>
      <c r="T49" s="372"/>
      <c r="U49" s="372"/>
      <c r="V49" s="372"/>
      <c r="W49" s="18"/>
      <c r="X49" s="372"/>
      <c r="Y49" s="372"/>
    </row>
    <row r="50" spans="1:25" ht="12.75">
      <c r="A50" s="372"/>
      <c r="B50" s="372"/>
      <c r="C50" s="372"/>
      <c r="D50" s="372"/>
      <c r="E50" s="372"/>
      <c r="F50" s="372"/>
      <c r="G50" s="372"/>
      <c r="H50" s="372"/>
      <c r="I50" s="372"/>
      <c r="J50" s="372"/>
      <c r="K50" s="372"/>
      <c r="L50" s="372"/>
      <c r="M50" s="372"/>
      <c r="N50" s="372"/>
      <c r="O50" s="372"/>
      <c r="P50" s="372"/>
      <c r="Q50" s="372"/>
      <c r="R50" s="372"/>
      <c r="S50" s="372"/>
      <c r="T50" s="372"/>
      <c r="U50" s="372"/>
      <c r="V50" s="372"/>
      <c r="W50" s="18"/>
      <c r="X50" s="372"/>
      <c r="Y50" s="372"/>
    </row>
    <row r="51" spans="1:25" ht="12.75">
      <c r="A51" s="372"/>
      <c r="B51" s="372"/>
      <c r="C51" s="372"/>
      <c r="D51" s="372"/>
      <c r="E51" s="372"/>
      <c r="F51" s="372"/>
      <c r="G51" s="372"/>
      <c r="H51" s="372"/>
      <c r="I51" s="372"/>
      <c r="J51" s="372"/>
      <c r="K51" s="372"/>
      <c r="L51" s="372"/>
      <c r="M51" s="372"/>
      <c r="N51" s="372"/>
      <c r="O51" s="372"/>
      <c r="P51" s="372"/>
      <c r="Q51" s="372"/>
      <c r="R51" s="372"/>
      <c r="S51" s="372"/>
      <c r="T51" s="372"/>
      <c r="U51" s="372"/>
      <c r="V51" s="372"/>
      <c r="W51" s="18"/>
      <c r="X51" s="372"/>
      <c r="Y51" s="372"/>
    </row>
    <row r="52" spans="1:25" ht="12.75">
      <c r="A52" s="372"/>
      <c r="B52" s="372"/>
      <c r="C52" s="372"/>
      <c r="D52" s="372"/>
      <c r="E52" s="372"/>
      <c r="F52" s="372"/>
      <c r="G52" s="372"/>
      <c r="H52" s="372"/>
      <c r="I52" s="372"/>
      <c r="J52" s="372"/>
      <c r="K52" s="372"/>
      <c r="L52" s="372"/>
      <c r="M52" s="372"/>
      <c r="N52" s="372"/>
      <c r="O52" s="372"/>
      <c r="P52" s="372"/>
      <c r="Q52" s="372"/>
      <c r="R52" s="372"/>
      <c r="S52" s="372"/>
      <c r="T52" s="372"/>
      <c r="U52" s="372"/>
      <c r="V52" s="372"/>
      <c r="W52" s="18"/>
      <c r="X52" s="372"/>
      <c r="Y52" s="372"/>
    </row>
    <row r="53" spans="1:25" ht="12.75">
      <c r="A53" s="372"/>
      <c r="B53" s="372"/>
      <c r="C53" s="372"/>
      <c r="D53" s="372"/>
      <c r="E53" s="372"/>
      <c r="F53" s="372"/>
      <c r="G53" s="372"/>
      <c r="H53" s="372"/>
      <c r="I53" s="372"/>
      <c r="J53" s="372"/>
      <c r="K53" s="372"/>
      <c r="L53" s="372"/>
      <c r="M53" s="372"/>
      <c r="N53" s="372"/>
      <c r="O53" s="372"/>
      <c r="P53" s="372"/>
      <c r="Q53" s="372"/>
      <c r="R53" s="372"/>
      <c r="S53" s="372"/>
      <c r="T53" s="372"/>
      <c r="U53" s="372"/>
      <c r="V53" s="372"/>
      <c r="W53" s="18"/>
      <c r="X53" s="372"/>
      <c r="Y53" s="372"/>
    </row>
    <row r="54" spans="1:25" ht="12.75">
      <c r="A54" s="372"/>
      <c r="B54" s="372"/>
      <c r="C54" s="372"/>
      <c r="D54" s="372"/>
      <c r="E54" s="372"/>
      <c r="F54" s="372"/>
      <c r="G54" s="372"/>
      <c r="H54" s="372"/>
      <c r="I54" s="372"/>
      <c r="J54" s="372"/>
      <c r="K54" s="372"/>
      <c r="L54" s="372"/>
      <c r="M54" s="372"/>
      <c r="N54" s="372"/>
      <c r="O54" s="372"/>
      <c r="P54" s="372"/>
      <c r="Q54" s="372"/>
      <c r="R54" s="372"/>
      <c r="S54" s="372"/>
      <c r="T54" s="372"/>
      <c r="U54" s="372"/>
      <c r="V54" s="372"/>
      <c r="W54" s="18"/>
      <c r="X54" s="372"/>
      <c r="Y54" s="372"/>
    </row>
    <row r="55" spans="1:25" ht="12.75">
      <c r="A55" s="372"/>
      <c r="B55" s="372"/>
      <c r="C55" s="372"/>
      <c r="D55" s="372"/>
      <c r="E55" s="372"/>
      <c r="F55" s="372"/>
      <c r="G55" s="372"/>
      <c r="H55" s="372"/>
      <c r="I55" s="372"/>
      <c r="J55" s="372"/>
      <c r="K55" s="372"/>
      <c r="L55" s="372"/>
      <c r="M55" s="372"/>
      <c r="N55" s="372"/>
      <c r="O55" s="372"/>
      <c r="P55" s="372"/>
      <c r="Q55" s="372"/>
      <c r="R55" s="372"/>
      <c r="S55" s="372"/>
      <c r="T55" s="372"/>
      <c r="U55" s="372"/>
      <c r="V55" s="372"/>
      <c r="W55" s="18"/>
      <c r="X55" s="372"/>
      <c r="Y55" s="372"/>
    </row>
    <row r="56" spans="1:25" ht="12.75">
      <c r="A56" s="372"/>
      <c r="B56" s="372"/>
      <c r="C56" s="372"/>
      <c r="D56" s="372"/>
      <c r="E56" s="372"/>
      <c r="F56" s="372"/>
      <c r="G56" s="372"/>
      <c r="H56" s="372"/>
      <c r="I56" s="372"/>
      <c r="J56" s="372"/>
      <c r="K56" s="372"/>
      <c r="L56" s="372"/>
      <c r="M56" s="372"/>
      <c r="N56" s="372"/>
      <c r="O56" s="372"/>
      <c r="P56" s="372"/>
      <c r="Q56" s="372"/>
      <c r="R56" s="372"/>
      <c r="S56" s="372"/>
      <c r="T56" s="372"/>
      <c r="U56" s="372"/>
      <c r="V56" s="372"/>
      <c r="W56" s="18"/>
      <c r="X56" s="372"/>
      <c r="Y56" s="372"/>
    </row>
    <row r="57" spans="1:25" ht="12.75">
      <c r="A57" s="372"/>
      <c r="B57" s="372"/>
      <c r="C57" s="372"/>
      <c r="D57" s="372"/>
      <c r="E57" s="372"/>
      <c r="F57" s="372"/>
      <c r="G57" s="372"/>
      <c r="H57" s="372"/>
      <c r="I57" s="372"/>
      <c r="J57" s="372"/>
      <c r="K57" s="372"/>
      <c r="L57" s="372"/>
      <c r="M57" s="372"/>
      <c r="N57" s="372"/>
      <c r="O57" s="372"/>
      <c r="P57" s="372"/>
      <c r="Q57" s="372"/>
      <c r="R57" s="372"/>
      <c r="S57" s="372"/>
      <c r="T57" s="372"/>
      <c r="U57" s="372"/>
      <c r="V57" s="372"/>
      <c r="W57" s="18"/>
      <c r="X57" s="372"/>
      <c r="Y57" s="372"/>
    </row>
    <row r="58" spans="1:25" ht="12.75">
      <c r="A58" s="372"/>
      <c r="B58" s="372"/>
      <c r="C58" s="372"/>
      <c r="D58" s="372"/>
      <c r="E58" s="372"/>
      <c r="F58" s="372"/>
      <c r="G58" s="372"/>
      <c r="H58" s="372"/>
      <c r="I58" s="372"/>
      <c r="J58" s="372"/>
      <c r="K58" s="372"/>
      <c r="L58" s="372"/>
      <c r="M58" s="372"/>
      <c r="N58" s="372"/>
      <c r="O58" s="372"/>
      <c r="P58" s="372"/>
      <c r="Q58" s="372"/>
      <c r="R58" s="372"/>
      <c r="S58" s="372"/>
      <c r="T58" s="372"/>
      <c r="U58" s="372"/>
      <c r="V58" s="372"/>
      <c r="W58" s="18"/>
      <c r="X58" s="372"/>
      <c r="Y58" s="372"/>
    </row>
    <row r="59" spans="1:25" ht="12.75">
      <c r="A59" s="372"/>
      <c r="B59" s="372"/>
      <c r="C59" s="372"/>
      <c r="D59" s="372"/>
      <c r="E59" s="372"/>
      <c r="F59" s="372"/>
      <c r="G59" s="372"/>
      <c r="H59" s="372"/>
      <c r="I59" s="372"/>
      <c r="J59" s="372"/>
      <c r="K59" s="372"/>
      <c r="L59" s="372"/>
      <c r="M59" s="372"/>
      <c r="N59" s="372"/>
      <c r="O59" s="372"/>
      <c r="P59" s="372"/>
      <c r="Q59" s="372"/>
      <c r="R59" s="372"/>
      <c r="S59" s="372"/>
      <c r="T59" s="372"/>
      <c r="U59" s="372"/>
      <c r="V59" s="372"/>
      <c r="W59" s="18"/>
      <c r="X59" s="372"/>
      <c r="Y59" s="372"/>
    </row>
    <row r="60" spans="1:25" ht="12.75">
      <c r="A60" s="372"/>
      <c r="B60" s="372"/>
      <c r="C60" s="372"/>
      <c r="D60" s="372"/>
      <c r="E60" s="372"/>
      <c r="F60" s="372"/>
      <c r="G60" s="372"/>
      <c r="H60" s="372"/>
      <c r="I60" s="372"/>
      <c r="J60" s="372"/>
      <c r="K60" s="372"/>
      <c r="L60" s="372"/>
      <c r="M60" s="372"/>
      <c r="N60" s="372"/>
      <c r="O60" s="372"/>
      <c r="P60" s="372"/>
      <c r="Q60" s="372"/>
      <c r="R60" s="372"/>
      <c r="S60" s="372"/>
      <c r="T60" s="372"/>
      <c r="U60" s="372"/>
      <c r="V60" s="372"/>
      <c r="W60" s="18"/>
      <c r="X60" s="372"/>
      <c r="Y60" s="372"/>
    </row>
    <row r="61" spans="1:25" ht="12.75">
      <c r="A61" s="372"/>
      <c r="B61" s="372"/>
      <c r="C61" s="372"/>
      <c r="D61" s="372"/>
      <c r="E61" s="372"/>
      <c r="F61" s="372"/>
      <c r="G61" s="372"/>
      <c r="H61" s="372"/>
      <c r="I61" s="372"/>
      <c r="J61" s="372"/>
      <c r="K61" s="372"/>
      <c r="L61" s="372"/>
      <c r="M61" s="372"/>
      <c r="N61" s="372"/>
      <c r="O61" s="372"/>
      <c r="P61" s="372"/>
      <c r="Q61" s="372"/>
      <c r="R61" s="372"/>
      <c r="S61" s="372"/>
      <c r="T61" s="372"/>
      <c r="U61" s="372"/>
      <c r="V61" s="372"/>
      <c r="W61" s="18"/>
      <c r="X61" s="372"/>
      <c r="Y61" s="372"/>
    </row>
    <row r="62" spans="1:25" ht="12.75">
      <c r="A62" s="372"/>
      <c r="B62" s="372"/>
      <c r="C62" s="372"/>
      <c r="D62" s="372"/>
      <c r="E62" s="372"/>
      <c r="F62" s="372"/>
      <c r="G62" s="372"/>
      <c r="H62" s="372"/>
      <c r="I62" s="372"/>
      <c r="J62" s="372"/>
      <c r="K62" s="372"/>
      <c r="L62" s="372"/>
      <c r="M62" s="372"/>
      <c r="N62" s="372"/>
      <c r="O62" s="372"/>
      <c r="P62" s="372"/>
      <c r="Q62" s="372"/>
      <c r="R62" s="372"/>
      <c r="S62" s="372"/>
      <c r="T62" s="372"/>
      <c r="U62" s="372"/>
      <c r="V62" s="372"/>
      <c r="W62" s="18"/>
      <c r="X62" s="372"/>
      <c r="Y62" s="372"/>
    </row>
    <row r="63" spans="1:25" ht="12.75">
      <c r="A63" s="372"/>
      <c r="B63" s="372"/>
      <c r="C63" s="372"/>
      <c r="D63" s="372"/>
      <c r="E63" s="372"/>
      <c r="F63" s="372"/>
      <c r="G63" s="372"/>
      <c r="H63" s="372"/>
      <c r="I63" s="372"/>
      <c r="J63" s="372"/>
      <c r="K63" s="372"/>
      <c r="L63" s="372"/>
      <c r="M63" s="372"/>
      <c r="N63" s="372"/>
      <c r="O63" s="372"/>
      <c r="P63" s="372"/>
      <c r="Q63" s="372"/>
      <c r="R63" s="372"/>
      <c r="S63" s="372"/>
      <c r="T63" s="372"/>
      <c r="U63" s="372"/>
      <c r="V63" s="372"/>
      <c r="W63" s="18"/>
      <c r="X63" s="372"/>
      <c r="Y63" s="372"/>
    </row>
    <row r="64" spans="1:25" ht="12.75">
      <c r="A64" s="372"/>
      <c r="B64" s="372"/>
      <c r="C64" s="372"/>
      <c r="D64" s="372"/>
      <c r="E64" s="372"/>
      <c r="F64" s="372"/>
      <c r="G64" s="372"/>
      <c r="H64" s="372"/>
      <c r="I64" s="372"/>
      <c r="J64" s="372"/>
      <c r="K64" s="372"/>
      <c r="L64" s="372"/>
      <c r="M64" s="372"/>
      <c r="N64" s="372"/>
      <c r="O64" s="372"/>
      <c r="P64" s="372"/>
      <c r="Q64" s="372"/>
      <c r="R64" s="372"/>
      <c r="S64" s="372"/>
      <c r="T64" s="372"/>
      <c r="U64" s="372"/>
      <c r="V64" s="372"/>
      <c r="W64" s="18"/>
      <c r="X64" s="372"/>
      <c r="Y64" s="372"/>
    </row>
    <row r="65" spans="1:25" ht="12.75">
      <c r="A65" s="372"/>
      <c r="B65" s="372"/>
      <c r="C65" s="372"/>
      <c r="D65" s="372"/>
      <c r="E65" s="372"/>
      <c r="F65" s="372"/>
      <c r="G65" s="372"/>
      <c r="H65" s="372"/>
      <c r="I65" s="372"/>
      <c r="J65" s="372"/>
      <c r="K65" s="372"/>
      <c r="L65" s="372"/>
      <c r="M65" s="372"/>
      <c r="N65" s="372"/>
      <c r="O65" s="372"/>
      <c r="P65" s="372"/>
      <c r="Q65" s="372"/>
      <c r="R65" s="372"/>
      <c r="S65" s="372"/>
      <c r="T65" s="372"/>
      <c r="U65" s="372"/>
      <c r="V65" s="372"/>
      <c r="W65" s="18"/>
      <c r="X65" s="372"/>
      <c r="Y65" s="372"/>
    </row>
    <row r="66" spans="1:25" ht="12.75">
      <c r="A66" s="372"/>
      <c r="B66" s="372"/>
      <c r="C66" s="372"/>
      <c r="D66" s="372"/>
      <c r="E66" s="372"/>
      <c r="F66" s="372"/>
      <c r="G66" s="372"/>
      <c r="H66" s="372"/>
      <c r="I66" s="372"/>
      <c r="J66" s="372"/>
      <c r="K66" s="372"/>
      <c r="L66" s="372"/>
      <c r="M66" s="372"/>
      <c r="N66" s="372"/>
      <c r="O66" s="372"/>
      <c r="P66" s="372"/>
      <c r="Q66" s="372"/>
      <c r="R66" s="372"/>
      <c r="S66" s="372"/>
      <c r="T66" s="372"/>
      <c r="U66" s="372"/>
      <c r="V66" s="372"/>
      <c r="W66" s="18"/>
      <c r="X66" s="372"/>
      <c r="Y66" s="372"/>
    </row>
    <row r="67" spans="1:25" ht="12.75">
      <c r="A67" s="372"/>
      <c r="B67" s="372"/>
      <c r="C67" s="372"/>
      <c r="D67" s="372"/>
      <c r="E67" s="372"/>
      <c r="F67" s="372"/>
      <c r="G67" s="372"/>
      <c r="H67" s="372"/>
      <c r="I67" s="372"/>
      <c r="J67" s="372"/>
      <c r="K67" s="372"/>
      <c r="L67" s="372"/>
      <c r="M67" s="372"/>
      <c r="N67" s="372"/>
      <c r="O67" s="372"/>
      <c r="P67" s="372"/>
      <c r="Q67" s="372"/>
      <c r="R67" s="372"/>
      <c r="S67" s="372"/>
      <c r="T67" s="372"/>
      <c r="U67" s="372"/>
      <c r="V67" s="372"/>
      <c r="W67" s="18"/>
      <c r="X67" s="372"/>
      <c r="Y67" s="372"/>
    </row>
    <row r="68" spans="1:25" ht="12.75">
      <c r="A68" s="372"/>
      <c r="B68" s="372"/>
      <c r="C68" s="372"/>
      <c r="D68" s="372"/>
      <c r="E68" s="372"/>
      <c r="F68" s="372"/>
      <c r="G68" s="372"/>
      <c r="H68" s="372"/>
      <c r="I68" s="372"/>
      <c r="J68" s="372"/>
      <c r="K68" s="372"/>
      <c r="L68" s="372"/>
      <c r="M68" s="372"/>
      <c r="N68" s="372"/>
      <c r="O68" s="372"/>
      <c r="P68" s="372"/>
      <c r="Q68" s="372"/>
      <c r="R68" s="372"/>
      <c r="S68" s="372"/>
      <c r="T68" s="372"/>
      <c r="U68" s="372"/>
      <c r="V68" s="372"/>
      <c r="W68" s="18"/>
      <c r="X68" s="372"/>
      <c r="Y68" s="372"/>
    </row>
    <row r="69" spans="1:25" ht="12.75">
      <c r="A69" s="372"/>
      <c r="B69" s="372"/>
      <c r="C69" s="372"/>
      <c r="D69" s="372"/>
      <c r="E69" s="372"/>
      <c r="F69" s="372"/>
      <c r="G69" s="372"/>
      <c r="H69" s="372"/>
      <c r="I69" s="372"/>
      <c r="J69" s="372"/>
      <c r="K69" s="372"/>
      <c r="L69" s="372"/>
      <c r="M69" s="372"/>
      <c r="N69" s="372"/>
      <c r="O69" s="372"/>
      <c r="P69" s="372"/>
      <c r="Q69" s="372"/>
      <c r="R69" s="372"/>
      <c r="S69" s="372"/>
      <c r="T69" s="372"/>
      <c r="U69" s="372"/>
      <c r="V69" s="372"/>
      <c r="W69" s="18"/>
      <c r="X69" s="372"/>
      <c r="Y69" s="372"/>
    </row>
    <row r="70" spans="1:25" ht="12.75">
      <c r="A70" s="372"/>
      <c r="B70" s="372"/>
      <c r="C70" s="372"/>
      <c r="D70" s="372"/>
      <c r="E70" s="372"/>
      <c r="F70" s="372"/>
      <c r="G70" s="372"/>
      <c r="H70" s="372"/>
      <c r="I70" s="372"/>
      <c r="J70" s="372"/>
      <c r="K70" s="372"/>
      <c r="L70" s="372"/>
      <c r="M70" s="372"/>
      <c r="N70" s="372"/>
      <c r="O70" s="372"/>
      <c r="P70" s="372"/>
      <c r="Q70" s="372"/>
      <c r="R70" s="372"/>
      <c r="S70" s="372"/>
      <c r="T70" s="372"/>
      <c r="U70" s="372"/>
      <c r="V70" s="372"/>
      <c r="W70" s="18"/>
      <c r="X70" s="372"/>
      <c r="Y70" s="372"/>
    </row>
    <row r="71" spans="1:25" ht="12.75">
      <c r="A71" s="372"/>
      <c r="B71" s="372"/>
      <c r="C71" s="372"/>
      <c r="D71" s="372"/>
      <c r="E71" s="372"/>
      <c r="F71" s="372"/>
      <c r="G71" s="372"/>
      <c r="H71" s="372"/>
      <c r="I71" s="372"/>
      <c r="J71" s="372"/>
      <c r="K71" s="372"/>
      <c r="L71" s="372"/>
      <c r="M71" s="372"/>
      <c r="N71" s="372"/>
      <c r="O71" s="372"/>
      <c r="P71" s="372"/>
      <c r="Q71" s="372"/>
      <c r="R71" s="372"/>
      <c r="S71" s="372"/>
      <c r="T71" s="372"/>
      <c r="U71" s="372"/>
      <c r="V71" s="372"/>
      <c r="W71" s="18"/>
      <c r="X71" s="372"/>
      <c r="Y71" s="372"/>
    </row>
    <row r="72" spans="1:25" ht="12.75">
      <c r="A72" s="372"/>
      <c r="B72" s="372"/>
      <c r="C72" s="372"/>
      <c r="D72" s="372"/>
      <c r="E72" s="372"/>
      <c r="F72" s="372"/>
      <c r="G72" s="372"/>
      <c r="H72" s="372"/>
      <c r="I72" s="372"/>
      <c r="J72" s="372"/>
      <c r="K72" s="372"/>
      <c r="L72" s="372"/>
      <c r="M72" s="372"/>
      <c r="N72" s="372"/>
      <c r="O72" s="372"/>
      <c r="P72" s="372"/>
      <c r="Q72" s="372"/>
      <c r="R72" s="372"/>
      <c r="S72" s="372"/>
      <c r="T72" s="372"/>
      <c r="U72" s="372"/>
      <c r="V72" s="372"/>
      <c r="W72" s="18"/>
      <c r="X72" s="372"/>
      <c r="Y72" s="372"/>
    </row>
    <row r="73" ht="12.75">
      <c r="C73" s="372"/>
    </row>
  </sheetData>
  <sheetProtection/>
  <mergeCells count="6">
    <mergeCell ref="Z3:Z4"/>
    <mergeCell ref="C3:X3"/>
    <mergeCell ref="B3:B4"/>
    <mergeCell ref="B14:B15"/>
    <mergeCell ref="Y3:Y4"/>
    <mergeCell ref="C14:X14"/>
  </mergeCells>
  <printOptions/>
  <pageMargins left="1.05" right="0.7480314960629921" top="1.0236220472440944" bottom="0.5118110236220472" header="0.5118110236220472"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5" tint="0.5999900102615356"/>
  </sheetPr>
  <dimension ref="A1:BK39"/>
  <sheetViews>
    <sheetView zoomScaleSheetLayoutView="100" zoomScalePageLayoutView="0" workbookViewId="0" topLeftCell="A1">
      <selection activeCell="A1" sqref="A1"/>
    </sheetView>
  </sheetViews>
  <sheetFormatPr defaultColWidth="9.140625" defaultRowHeight="15"/>
  <cols>
    <col min="1" max="1" width="2.7109375" style="51" customWidth="1"/>
    <col min="2" max="2" width="26.28125" style="51" customWidth="1"/>
    <col min="3" max="53" width="7.8515625" style="51" bestFit="1" customWidth="1"/>
    <col min="54" max="54" width="7.140625" style="327" bestFit="1" customWidth="1"/>
    <col min="55" max="56" width="6.421875" style="327" bestFit="1" customWidth="1"/>
    <col min="57" max="57" width="7.140625" style="327" bestFit="1" customWidth="1"/>
    <col min="58" max="58" width="6.421875" style="327" customWidth="1"/>
    <col min="59" max="59" width="8.421875" style="327" customWidth="1"/>
    <col min="60" max="60" width="6.421875" style="327" bestFit="1" customWidth="1"/>
    <col min="61" max="63" width="9.00390625" style="327" customWidth="1"/>
    <col min="64" max="16384" width="9.140625" style="51" customWidth="1"/>
  </cols>
  <sheetData>
    <row r="1" spans="1:63" s="74" customFormat="1" ht="15" customHeight="1">
      <c r="A1" s="209"/>
      <c r="B1" s="210" t="s">
        <v>19</v>
      </c>
      <c r="C1" s="300"/>
      <c r="D1" s="300"/>
      <c r="E1" s="300"/>
      <c r="F1" s="300"/>
      <c r="G1" s="300"/>
      <c r="H1" s="300"/>
      <c r="I1" s="300"/>
      <c r="J1" s="300"/>
      <c r="K1" s="300"/>
      <c r="L1" s="359"/>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17"/>
      <c r="BC1" s="317"/>
      <c r="BD1" s="317"/>
      <c r="BE1" s="317"/>
      <c r="BF1" s="317"/>
      <c r="BG1" s="317"/>
      <c r="BH1" s="317"/>
      <c r="BI1" s="318"/>
      <c r="BJ1" s="318"/>
      <c r="BK1" s="318"/>
    </row>
    <row r="2" spans="1:63" s="360" customFormat="1" ht="15" customHeight="1">
      <c r="A2" s="359"/>
      <c r="B2" s="361"/>
      <c r="C2" s="211"/>
      <c r="D2" s="211"/>
      <c r="E2" s="211"/>
      <c r="F2" s="211"/>
      <c r="G2" s="211"/>
      <c r="H2" s="211"/>
      <c r="I2" s="211"/>
      <c r="J2" s="211"/>
      <c r="K2" s="211"/>
      <c r="L2" s="212"/>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316"/>
      <c r="BC2" s="316"/>
      <c r="BD2" s="316"/>
      <c r="BE2" s="317"/>
      <c r="BF2" s="317"/>
      <c r="BG2" s="317"/>
      <c r="BH2" s="317"/>
      <c r="BI2" s="317"/>
      <c r="BJ2" s="317"/>
      <c r="BK2" s="317"/>
    </row>
    <row r="3" spans="1:63" ht="12.75">
      <c r="A3" s="214"/>
      <c r="B3" s="403"/>
      <c r="C3" s="399" t="s">
        <v>20</v>
      </c>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7"/>
      <c r="BI3" s="391" t="s">
        <v>133</v>
      </c>
      <c r="BJ3" s="392"/>
      <c r="BK3" s="393"/>
    </row>
    <row r="4" spans="1:63" s="74" customFormat="1" ht="30.75" customHeight="1">
      <c r="A4" s="209"/>
      <c r="B4" s="404"/>
      <c r="C4" s="399">
        <v>2003</v>
      </c>
      <c r="D4" s="400"/>
      <c r="E4" s="401"/>
      <c r="F4" s="399">
        <v>2004</v>
      </c>
      <c r="G4" s="400"/>
      <c r="H4" s="401"/>
      <c r="I4" s="399">
        <v>2005</v>
      </c>
      <c r="J4" s="400"/>
      <c r="K4" s="401"/>
      <c r="L4" s="409">
        <v>2006</v>
      </c>
      <c r="M4" s="400"/>
      <c r="N4" s="401"/>
      <c r="O4" s="399">
        <v>2007</v>
      </c>
      <c r="P4" s="400"/>
      <c r="Q4" s="401"/>
      <c r="R4" s="399">
        <v>2008</v>
      </c>
      <c r="S4" s="400"/>
      <c r="T4" s="401"/>
      <c r="U4" s="402">
        <v>2009</v>
      </c>
      <c r="V4" s="400"/>
      <c r="W4" s="401"/>
      <c r="X4" s="399">
        <v>2010</v>
      </c>
      <c r="Y4" s="400"/>
      <c r="Z4" s="401"/>
      <c r="AA4" s="399">
        <v>2011</v>
      </c>
      <c r="AB4" s="400"/>
      <c r="AC4" s="401"/>
      <c r="AD4" s="399">
        <v>2012</v>
      </c>
      <c r="AE4" s="400"/>
      <c r="AF4" s="401"/>
      <c r="AG4" s="399">
        <v>2013</v>
      </c>
      <c r="AH4" s="400"/>
      <c r="AI4" s="401"/>
      <c r="AJ4" s="399">
        <v>2014</v>
      </c>
      <c r="AK4" s="400"/>
      <c r="AL4" s="401"/>
      <c r="AM4" s="402">
        <v>2015</v>
      </c>
      <c r="AN4" s="400"/>
      <c r="AO4" s="401"/>
      <c r="AP4" s="402">
        <v>2016</v>
      </c>
      <c r="AQ4" s="400"/>
      <c r="AR4" s="401"/>
      <c r="AS4" s="402">
        <v>2017</v>
      </c>
      <c r="AT4" s="400"/>
      <c r="AU4" s="401"/>
      <c r="AV4" s="402">
        <v>2018</v>
      </c>
      <c r="AW4" s="400"/>
      <c r="AX4" s="401"/>
      <c r="AY4" s="402">
        <v>2019</v>
      </c>
      <c r="AZ4" s="400"/>
      <c r="BA4" s="401"/>
      <c r="BB4" s="402">
        <v>2020</v>
      </c>
      <c r="BC4" s="400"/>
      <c r="BD4" s="401"/>
      <c r="BE4" s="399">
        <v>2021</v>
      </c>
      <c r="BF4" s="402"/>
      <c r="BG4" s="402"/>
      <c r="BH4" s="407"/>
      <c r="BI4" s="394"/>
      <c r="BJ4" s="395"/>
      <c r="BK4" s="396"/>
    </row>
    <row r="5" spans="1:63" ht="27.75">
      <c r="A5" s="214"/>
      <c r="B5" s="405"/>
      <c r="C5" s="22" t="s">
        <v>13</v>
      </c>
      <c r="D5" s="23" t="s">
        <v>14</v>
      </c>
      <c r="E5" s="24" t="s">
        <v>15</v>
      </c>
      <c r="F5" s="22" t="s">
        <v>13</v>
      </c>
      <c r="G5" s="23" t="s">
        <v>14</v>
      </c>
      <c r="H5" s="24" t="s">
        <v>15</v>
      </c>
      <c r="I5" s="22" t="s">
        <v>13</v>
      </c>
      <c r="J5" s="23" t="s">
        <v>14</v>
      </c>
      <c r="K5" s="25" t="s">
        <v>15</v>
      </c>
      <c r="L5" s="22" t="s">
        <v>13</v>
      </c>
      <c r="M5" s="23" t="s">
        <v>14</v>
      </c>
      <c r="N5" s="24" t="s">
        <v>15</v>
      </c>
      <c r="O5" s="22" t="s">
        <v>13</v>
      </c>
      <c r="P5" s="23" t="s">
        <v>14</v>
      </c>
      <c r="Q5" s="24" t="s">
        <v>15</v>
      </c>
      <c r="R5" s="22" t="s">
        <v>13</v>
      </c>
      <c r="S5" s="23" t="s">
        <v>14</v>
      </c>
      <c r="T5" s="24" t="s">
        <v>15</v>
      </c>
      <c r="U5" s="22" t="s">
        <v>13</v>
      </c>
      <c r="V5" s="23" t="s">
        <v>14</v>
      </c>
      <c r="W5" s="24" t="s">
        <v>15</v>
      </c>
      <c r="X5" s="26" t="s">
        <v>13</v>
      </c>
      <c r="Y5" s="25" t="s">
        <v>14</v>
      </c>
      <c r="Z5" s="24" t="s">
        <v>15</v>
      </c>
      <c r="AA5" s="26" t="s">
        <v>13</v>
      </c>
      <c r="AB5" s="25" t="s">
        <v>14</v>
      </c>
      <c r="AC5" s="24" t="s">
        <v>15</v>
      </c>
      <c r="AD5" s="26" t="s">
        <v>13</v>
      </c>
      <c r="AE5" s="25" t="s">
        <v>14</v>
      </c>
      <c r="AF5" s="24" t="s">
        <v>15</v>
      </c>
      <c r="AG5" s="26" t="s">
        <v>13</v>
      </c>
      <c r="AH5" s="25" t="s">
        <v>14</v>
      </c>
      <c r="AI5" s="24" t="s">
        <v>15</v>
      </c>
      <c r="AJ5" s="26" t="s">
        <v>13</v>
      </c>
      <c r="AK5" s="25" t="s">
        <v>14</v>
      </c>
      <c r="AL5" s="24" t="s">
        <v>15</v>
      </c>
      <c r="AM5" s="22" t="s">
        <v>13</v>
      </c>
      <c r="AN5" s="23" t="s">
        <v>14</v>
      </c>
      <c r="AO5" s="27" t="s">
        <v>15</v>
      </c>
      <c r="AP5" s="22" t="s">
        <v>13</v>
      </c>
      <c r="AQ5" s="23" t="s">
        <v>14</v>
      </c>
      <c r="AR5" s="27" t="s">
        <v>15</v>
      </c>
      <c r="AS5" s="22" t="s">
        <v>13</v>
      </c>
      <c r="AT5" s="23" t="s">
        <v>14</v>
      </c>
      <c r="AU5" s="27" t="s">
        <v>15</v>
      </c>
      <c r="AV5" s="26" t="s">
        <v>13</v>
      </c>
      <c r="AW5" s="27" t="s">
        <v>14</v>
      </c>
      <c r="AX5" s="27" t="s">
        <v>15</v>
      </c>
      <c r="AY5" s="22" t="s">
        <v>13</v>
      </c>
      <c r="AZ5" s="23" t="s">
        <v>14</v>
      </c>
      <c r="BA5" s="27" t="s">
        <v>15</v>
      </c>
      <c r="BB5" s="22" t="s">
        <v>13</v>
      </c>
      <c r="BC5" s="23" t="s">
        <v>14</v>
      </c>
      <c r="BD5" s="24" t="s">
        <v>15</v>
      </c>
      <c r="BE5" s="22" t="s">
        <v>13</v>
      </c>
      <c r="BF5" s="23" t="s">
        <v>14</v>
      </c>
      <c r="BG5" s="23" t="s">
        <v>132</v>
      </c>
      <c r="BH5" s="24" t="s">
        <v>15</v>
      </c>
      <c r="BI5" s="215" t="s">
        <v>21</v>
      </c>
      <c r="BJ5" s="23" t="s">
        <v>22</v>
      </c>
      <c r="BK5" s="216" t="s">
        <v>132</v>
      </c>
    </row>
    <row r="6" spans="1:63" ht="13.5">
      <c r="A6" s="214"/>
      <c r="B6" s="217" t="s">
        <v>23</v>
      </c>
      <c r="C6" s="28">
        <v>5740</v>
      </c>
      <c r="D6" s="29">
        <v>4345</v>
      </c>
      <c r="E6" s="30">
        <v>10085</v>
      </c>
      <c r="F6" s="29">
        <v>5395</v>
      </c>
      <c r="G6" s="29">
        <v>3939</v>
      </c>
      <c r="H6" s="31">
        <v>9334</v>
      </c>
      <c r="I6" s="29">
        <v>6004</v>
      </c>
      <c r="J6" s="29">
        <v>4397</v>
      </c>
      <c r="K6" s="32">
        <v>10401</v>
      </c>
      <c r="L6" s="28">
        <v>6532</v>
      </c>
      <c r="M6" s="29">
        <v>4894</v>
      </c>
      <c r="N6" s="31">
        <v>11426</v>
      </c>
      <c r="O6" s="29">
        <v>7456</v>
      </c>
      <c r="P6" s="29">
        <v>5606</v>
      </c>
      <c r="Q6" s="29">
        <v>13062</v>
      </c>
      <c r="R6" s="33">
        <v>8001</v>
      </c>
      <c r="S6" s="29">
        <v>6060</v>
      </c>
      <c r="T6" s="30">
        <v>14061</v>
      </c>
      <c r="U6" s="32">
        <v>10353</v>
      </c>
      <c r="V6" s="29">
        <v>8116</v>
      </c>
      <c r="W6" s="31">
        <v>18469</v>
      </c>
      <c r="X6" s="33">
        <v>11379</v>
      </c>
      <c r="Y6" s="32">
        <v>8954</v>
      </c>
      <c r="Z6" s="31">
        <v>20333</v>
      </c>
      <c r="AA6" s="33">
        <v>11395</v>
      </c>
      <c r="AB6" s="32">
        <v>9319</v>
      </c>
      <c r="AC6" s="31">
        <v>20714</v>
      </c>
      <c r="AD6" s="33">
        <v>11282</v>
      </c>
      <c r="AE6" s="32">
        <v>8929</v>
      </c>
      <c r="AF6" s="31">
        <v>20211</v>
      </c>
      <c r="AG6" s="33">
        <v>9845</v>
      </c>
      <c r="AH6" s="32">
        <v>7599</v>
      </c>
      <c r="AI6" s="31">
        <v>17444</v>
      </c>
      <c r="AJ6" s="33">
        <v>9578</v>
      </c>
      <c r="AK6" s="32">
        <v>7487</v>
      </c>
      <c r="AL6" s="31">
        <v>17065</v>
      </c>
      <c r="AM6" s="32">
        <v>9038</v>
      </c>
      <c r="AN6" s="29">
        <v>6887</v>
      </c>
      <c r="AO6" s="31">
        <v>15925</v>
      </c>
      <c r="AP6" s="32">
        <v>8499</v>
      </c>
      <c r="AQ6" s="29">
        <v>6149</v>
      </c>
      <c r="AR6" s="31">
        <v>14648</v>
      </c>
      <c r="AS6" s="32">
        <v>7444</v>
      </c>
      <c r="AT6" s="29">
        <v>5380</v>
      </c>
      <c r="AU6" s="31">
        <v>12824</v>
      </c>
      <c r="AV6" s="32">
        <v>7644</v>
      </c>
      <c r="AW6" s="32">
        <v>5303</v>
      </c>
      <c r="AX6" s="32">
        <v>12947</v>
      </c>
      <c r="AY6" s="33">
        <v>7150</v>
      </c>
      <c r="AZ6" s="32">
        <v>4980</v>
      </c>
      <c r="BA6" s="31">
        <v>12133</v>
      </c>
      <c r="BB6" s="319">
        <v>6628</v>
      </c>
      <c r="BC6" s="319">
        <v>4538</v>
      </c>
      <c r="BD6" s="320">
        <v>11212</v>
      </c>
      <c r="BE6" s="319">
        <v>6477</v>
      </c>
      <c r="BF6" s="319">
        <v>4305</v>
      </c>
      <c r="BG6" s="319">
        <v>93</v>
      </c>
      <c r="BH6" s="320">
        <v>10881</v>
      </c>
      <c r="BI6" s="34">
        <f>BE6*100/$BH6</f>
        <v>59.525778880617594</v>
      </c>
      <c r="BJ6" s="218">
        <f aca="true" t="shared" si="0" ref="BJ6:BK17">BF6*100/$BH6</f>
        <v>39.56437827405569</v>
      </c>
      <c r="BK6" s="321">
        <f t="shared" si="0"/>
        <v>0.8547008547008547</v>
      </c>
    </row>
    <row r="7" spans="1:63" ht="12.75">
      <c r="A7" s="214"/>
      <c r="B7" s="219" t="s">
        <v>24</v>
      </c>
      <c r="C7" s="28">
        <v>13940</v>
      </c>
      <c r="D7" s="29">
        <v>11285</v>
      </c>
      <c r="E7" s="30">
        <v>25225</v>
      </c>
      <c r="F7" s="29">
        <v>13069</v>
      </c>
      <c r="G7" s="29">
        <v>10296</v>
      </c>
      <c r="H7" s="30">
        <v>23365</v>
      </c>
      <c r="I7" s="29">
        <v>11199</v>
      </c>
      <c r="J7" s="29">
        <v>9018</v>
      </c>
      <c r="K7" s="29">
        <v>20217</v>
      </c>
      <c r="L7" s="28">
        <v>11843</v>
      </c>
      <c r="M7" s="29">
        <v>9418</v>
      </c>
      <c r="N7" s="30">
        <v>21261</v>
      </c>
      <c r="O7" s="29">
        <v>12965</v>
      </c>
      <c r="P7" s="29">
        <v>10207</v>
      </c>
      <c r="Q7" s="30">
        <v>23172</v>
      </c>
      <c r="R7" s="29">
        <v>14330</v>
      </c>
      <c r="S7" s="29">
        <v>11173</v>
      </c>
      <c r="T7" s="30">
        <v>25503</v>
      </c>
      <c r="U7" s="29">
        <v>17932</v>
      </c>
      <c r="V7" s="29">
        <v>14810</v>
      </c>
      <c r="W7" s="30">
        <v>32742</v>
      </c>
      <c r="X7" s="28">
        <v>21593</v>
      </c>
      <c r="Y7" s="29">
        <v>17862</v>
      </c>
      <c r="Z7" s="30">
        <v>39455</v>
      </c>
      <c r="AA7" s="28">
        <v>23195</v>
      </c>
      <c r="AB7" s="29">
        <v>18806</v>
      </c>
      <c r="AC7" s="30">
        <v>42001</v>
      </c>
      <c r="AD7" s="28">
        <v>22817</v>
      </c>
      <c r="AE7" s="29">
        <v>18470</v>
      </c>
      <c r="AF7" s="30">
        <v>41287</v>
      </c>
      <c r="AG7" s="28">
        <v>20090</v>
      </c>
      <c r="AH7" s="29">
        <v>16015</v>
      </c>
      <c r="AI7" s="30">
        <v>36105</v>
      </c>
      <c r="AJ7" s="28">
        <v>18910</v>
      </c>
      <c r="AK7" s="29">
        <v>14645</v>
      </c>
      <c r="AL7" s="30">
        <v>33555</v>
      </c>
      <c r="AM7" s="29">
        <v>17940</v>
      </c>
      <c r="AN7" s="29">
        <v>13611</v>
      </c>
      <c r="AO7" s="30">
        <v>31551</v>
      </c>
      <c r="AP7" s="29">
        <v>17111</v>
      </c>
      <c r="AQ7" s="29">
        <v>12730</v>
      </c>
      <c r="AR7" s="30">
        <v>29841</v>
      </c>
      <c r="AS7" s="29">
        <v>15915</v>
      </c>
      <c r="AT7" s="29">
        <v>11311</v>
      </c>
      <c r="AU7" s="30">
        <v>27226</v>
      </c>
      <c r="AV7" s="29">
        <v>15741</v>
      </c>
      <c r="AW7" s="29">
        <v>10951</v>
      </c>
      <c r="AX7" s="29">
        <v>26692</v>
      </c>
      <c r="AY7" s="28">
        <v>15475</v>
      </c>
      <c r="AZ7" s="29">
        <v>10501</v>
      </c>
      <c r="BA7" s="30">
        <v>25980</v>
      </c>
      <c r="BB7" s="319">
        <v>15815</v>
      </c>
      <c r="BC7" s="319">
        <v>10366</v>
      </c>
      <c r="BD7" s="322">
        <v>26253</v>
      </c>
      <c r="BE7" s="319">
        <v>16191</v>
      </c>
      <c r="BF7" s="319">
        <v>10269</v>
      </c>
      <c r="BG7" s="319">
        <v>165</v>
      </c>
      <c r="BH7" s="322">
        <v>26625</v>
      </c>
      <c r="BI7" s="34">
        <f aca="true" t="shared" si="1" ref="BI7:BI17">BE7*100/$BH7</f>
        <v>60.8112676056338</v>
      </c>
      <c r="BJ7" s="218">
        <f t="shared" si="0"/>
        <v>38.56901408450704</v>
      </c>
      <c r="BK7" s="321">
        <f t="shared" si="0"/>
        <v>0.6197183098591549</v>
      </c>
    </row>
    <row r="8" spans="1:63" ht="12.75">
      <c r="A8" s="214"/>
      <c r="B8" s="219" t="s">
        <v>25</v>
      </c>
      <c r="C8" s="28">
        <v>5318</v>
      </c>
      <c r="D8" s="29">
        <v>6313</v>
      </c>
      <c r="E8" s="30">
        <v>11631</v>
      </c>
      <c r="F8" s="29">
        <v>5149</v>
      </c>
      <c r="G8" s="29">
        <v>5758</v>
      </c>
      <c r="H8" s="30">
        <v>10907</v>
      </c>
      <c r="I8" s="29">
        <v>4799</v>
      </c>
      <c r="J8" s="29">
        <v>5065</v>
      </c>
      <c r="K8" s="29">
        <v>9864</v>
      </c>
      <c r="L8" s="28">
        <v>4810</v>
      </c>
      <c r="M8" s="29">
        <v>5075</v>
      </c>
      <c r="N8" s="30">
        <v>9885</v>
      </c>
      <c r="O8" s="29">
        <v>4668</v>
      </c>
      <c r="P8" s="29">
        <v>4907</v>
      </c>
      <c r="Q8" s="30">
        <v>9575</v>
      </c>
      <c r="R8" s="29">
        <v>4920</v>
      </c>
      <c r="S8" s="29">
        <v>5214</v>
      </c>
      <c r="T8" s="30">
        <v>10134</v>
      </c>
      <c r="U8" s="29">
        <v>6094</v>
      </c>
      <c r="V8" s="29">
        <v>6990</v>
      </c>
      <c r="W8" s="30">
        <v>13084</v>
      </c>
      <c r="X8" s="28">
        <v>7355</v>
      </c>
      <c r="Y8" s="29">
        <v>8269</v>
      </c>
      <c r="Z8" s="30">
        <v>15624</v>
      </c>
      <c r="AA8" s="28">
        <v>7766</v>
      </c>
      <c r="AB8" s="29">
        <v>8309</v>
      </c>
      <c r="AC8" s="30">
        <v>16075</v>
      </c>
      <c r="AD8" s="28">
        <v>7829</v>
      </c>
      <c r="AE8" s="29">
        <v>8090</v>
      </c>
      <c r="AF8" s="30">
        <v>15919</v>
      </c>
      <c r="AG8" s="28">
        <v>6796</v>
      </c>
      <c r="AH8" s="29">
        <v>7083</v>
      </c>
      <c r="AI8" s="30">
        <v>13879</v>
      </c>
      <c r="AJ8" s="28">
        <v>6306</v>
      </c>
      <c r="AK8" s="29">
        <v>6383</v>
      </c>
      <c r="AL8" s="30">
        <v>12689</v>
      </c>
      <c r="AM8" s="29">
        <v>6305</v>
      </c>
      <c r="AN8" s="29">
        <v>6215</v>
      </c>
      <c r="AO8" s="30">
        <v>12520</v>
      </c>
      <c r="AP8" s="29">
        <v>6460</v>
      </c>
      <c r="AQ8" s="29">
        <v>5795</v>
      </c>
      <c r="AR8" s="30">
        <v>12255</v>
      </c>
      <c r="AS8" s="29">
        <v>6420</v>
      </c>
      <c r="AT8" s="29">
        <v>5473</v>
      </c>
      <c r="AU8" s="30">
        <v>11893</v>
      </c>
      <c r="AV8" s="29">
        <v>6523</v>
      </c>
      <c r="AW8" s="29">
        <v>5148</v>
      </c>
      <c r="AX8" s="29">
        <v>11671</v>
      </c>
      <c r="AY8" s="28">
        <v>6375</v>
      </c>
      <c r="AZ8" s="29">
        <v>4781</v>
      </c>
      <c r="BA8" s="30">
        <v>11158</v>
      </c>
      <c r="BB8" s="319">
        <v>6305</v>
      </c>
      <c r="BC8" s="319">
        <v>4965</v>
      </c>
      <c r="BD8" s="322">
        <v>11327</v>
      </c>
      <c r="BE8" s="319">
        <v>6762</v>
      </c>
      <c r="BF8" s="319">
        <v>5385</v>
      </c>
      <c r="BG8" s="319">
        <v>114</v>
      </c>
      <c r="BH8" s="322">
        <v>12261</v>
      </c>
      <c r="BI8" s="34">
        <f t="shared" si="1"/>
        <v>55.1504771225838</v>
      </c>
      <c r="BJ8" s="218">
        <f t="shared" si="0"/>
        <v>43.919745534621974</v>
      </c>
      <c r="BK8" s="321">
        <f t="shared" si="0"/>
        <v>0.9297773427942256</v>
      </c>
    </row>
    <row r="9" spans="1:63" ht="12.75">
      <c r="A9" s="214"/>
      <c r="B9" s="219" t="s">
        <v>26</v>
      </c>
      <c r="C9" s="28">
        <v>2776</v>
      </c>
      <c r="D9" s="29">
        <v>3657</v>
      </c>
      <c r="E9" s="30">
        <v>6433</v>
      </c>
      <c r="F9" s="29">
        <v>2886</v>
      </c>
      <c r="G9" s="29">
        <v>3439</v>
      </c>
      <c r="H9" s="30">
        <v>6325</v>
      </c>
      <c r="I9" s="29">
        <v>2654</v>
      </c>
      <c r="J9" s="29">
        <v>2973</v>
      </c>
      <c r="K9" s="30">
        <v>5627</v>
      </c>
      <c r="L9" s="29">
        <v>2524</v>
      </c>
      <c r="M9" s="29">
        <v>2893</v>
      </c>
      <c r="N9" s="30">
        <v>5417</v>
      </c>
      <c r="O9" s="29">
        <v>2386</v>
      </c>
      <c r="P9" s="29">
        <v>2630</v>
      </c>
      <c r="Q9" s="30">
        <v>5016</v>
      </c>
      <c r="R9" s="29">
        <v>2217</v>
      </c>
      <c r="S9" s="29">
        <v>2621</v>
      </c>
      <c r="T9" s="30">
        <v>4838</v>
      </c>
      <c r="U9" s="29">
        <v>2552</v>
      </c>
      <c r="V9" s="29">
        <v>3046</v>
      </c>
      <c r="W9" s="30">
        <v>5598</v>
      </c>
      <c r="X9" s="28">
        <v>2873</v>
      </c>
      <c r="Y9" s="29">
        <v>3433</v>
      </c>
      <c r="Z9" s="30">
        <v>6306</v>
      </c>
      <c r="AA9" s="28">
        <v>2993</v>
      </c>
      <c r="AB9" s="29">
        <v>3513</v>
      </c>
      <c r="AC9" s="30">
        <v>6506</v>
      </c>
      <c r="AD9" s="28">
        <v>2979</v>
      </c>
      <c r="AE9" s="29">
        <v>3344</v>
      </c>
      <c r="AF9" s="30">
        <v>6323</v>
      </c>
      <c r="AG9" s="28">
        <v>2657</v>
      </c>
      <c r="AH9" s="29">
        <v>3048</v>
      </c>
      <c r="AI9" s="30">
        <v>5705</v>
      </c>
      <c r="AJ9" s="28">
        <v>2545</v>
      </c>
      <c r="AK9" s="29">
        <v>2583</v>
      </c>
      <c r="AL9" s="30">
        <v>5128</v>
      </c>
      <c r="AM9" s="29">
        <v>2585</v>
      </c>
      <c r="AN9" s="29">
        <v>2341</v>
      </c>
      <c r="AO9" s="30">
        <v>4926</v>
      </c>
      <c r="AP9" s="29">
        <v>2607</v>
      </c>
      <c r="AQ9" s="29">
        <v>2141</v>
      </c>
      <c r="AR9" s="30">
        <v>4748</v>
      </c>
      <c r="AS9" s="29">
        <v>2747</v>
      </c>
      <c r="AT9" s="29">
        <v>1909</v>
      </c>
      <c r="AU9" s="30">
        <v>4656</v>
      </c>
      <c r="AV9" s="29">
        <v>2898</v>
      </c>
      <c r="AW9" s="29">
        <v>1940</v>
      </c>
      <c r="AX9" s="29">
        <v>4838</v>
      </c>
      <c r="AY9" s="28">
        <v>2860</v>
      </c>
      <c r="AZ9" s="29">
        <v>1896</v>
      </c>
      <c r="BA9" s="30">
        <v>4757</v>
      </c>
      <c r="BB9" s="319">
        <v>2818</v>
      </c>
      <c r="BC9" s="319">
        <v>1946</v>
      </c>
      <c r="BD9" s="322">
        <v>4780</v>
      </c>
      <c r="BE9" s="319">
        <v>2844</v>
      </c>
      <c r="BF9" s="319">
        <v>2100</v>
      </c>
      <c r="BG9" s="319">
        <v>27</v>
      </c>
      <c r="BH9" s="322">
        <v>4971</v>
      </c>
      <c r="BI9" s="34">
        <f t="shared" si="1"/>
        <v>57.211828605914306</v>
      </c>
      <c r="BJ9" s="218">
        <f t="shared" si="0"/>
        <v>42.245021122510565</v>
      </c>
      <c r="BK9" s="321">
        <f t="shared" si="0"/>
        <v>0.5431502715751357</v>
      </c>
    </row>
    <row r="10" spans="1:63" ht="12.75">
      <c r="A10" s="214"/>
      <c r="B10" s="219" t="s">
        <v>27</v>
      </c>
      <c r="C10" s="28">
        <v>1753</v>
      </c>
      <c r="D10" s="29">
        <v>2221</v>
      </c>
      <c r="E10" s="30">
        <v>3974</v>
      </c>
      <c r="F10" s="29">
        <v>1759</v>
      </c>
      <c r="G10" s="29">
        <v>2122</v>
      </c>
      <c r="H10" s="30">
        <v>3881</v>
      </c>
      <c r="I10" s="29">
        <v>1753</v>
      </c>
      <c r="J10" s="29">
        <v>1937</v>
      </c>
      <c r="K10" s="30">
        <v>3690</v>
      </c>
      <c r="L10" s="29">
        <v>1780</v>
      </c>
      <c r="M10" s="29">
        <v>1901</v>
      </c>
      <c r="N10" s="30">
        <v>3681</v>
      </c>
      <c r="O10" s="29">
        <v>1676</v>
      </c>
      <c r="P10" s="29">
        <v>1810</v>
      </c>
      <c r="Q10" s="30">
        <v>3486</v>
      </c>
      <c r="R10" s="29">
        <v>1593</v>
      </c>
      <c r="S10" s="29">
        <v>1719</v>
      </c>
      <c r="T10" s="30">
        <v>3312</v>
      </c>
      <c r="U10" s="29">
        <v>1771</v>
      </c>
      <c r="V10" s="29">
        <v>1981</v>
      </c>
      <c r="W10" s="30">
        <v>3752</v>
      </c>
      <c r="X10" s="28">
        <v>1961</v>
      </c>
      <c r="Y10" s="29">
        <v>2134</v>
      </c>
      <c r="Z10" s="30">
        <v>4095</v>
      </c>
      <c r="AA10" s="28">
        <v>1889</v>
      </c>
      <c r="AB10" s="29">
        <v>2084</v>
      </c>
      <c r="AC10" s="30">
        <v>3973</v>
      </c>
      <c r="AD10" s="28">
        <v>1775</v>
      </c>
      <c r="AE10" s="29">
        <v>1942</v>
      </c>
      <c r="AF10" s="30">
        <v>3717</v>
      </c>
      <c r="AG10" s="28">
        <v>1636</v>
      </c>
      <c r="AH10" s="29">
        <v>1632</v>
      </c>
      <c r="AI10" s="30">
        <v>3268</v>
      </c>
      <c r="AJ10" s="28">
        <v>1652</v>
      </c>
      <c r="AK10" s="29">
        <v>1523</v>
      </c>
      <c r="AL10" s="30">
        <v>3175</v>
      </c>
      <c r="AM10" s="29">
        <v>1641</v>
      </c>
      <c r="AN10" s="29">
        <v>1320</v>
      </c>
      <c r="AO10" s="30">
        <v>2961</v>
      </c>
      <c r="AP10" s="29">
        <v>1719</v>
      </c>
      <c r="AQ10" s="29">
        <v>1266</v>
      </c>
      <c r="AR10" s="30">
        <v>2985</v>
      </c>
      <c r="AS10" s="29">
        <v>1711</v>
      </c>
      <c r="AT10" s="29">
        <v>1097</v>
      </c>
      <c r="AU10" s="30">
        <v>2808</v>
      </c>
      <c r="AV10" s="29">
        <v>1791</v>
      </c>
      <c r="AW10" s="29">
        <v>1020</v>
      </c>
      <c r="AX10" s="29">
        <v>2811</v>
      </c>
      <c r="AY10" s="28">
        <v>1779</v>
      </c>
      <c r="AZ10" s="29">
        <v>975</v>
      </c>
      <c r="BA10" s="30">
        <v>2754</v>
      </c>
      <c r="BB10" s="319">
        <v>1765</v>
      </c>
      <c r="BC10" s="319">
        <v>1006</v>
      </c>
      <c r="BD10" s="322">
        <v>2775</v>
      </c>
      <c r="BE10" s="319">
        <v>1779</v>
      </c>
      <c r="BF10" s="319">
        <v>1089</v>
      </c>
      <c r="BG10" s="319">
        <v>12</v>
      </c>
      <c r="BH10" s="322">
        <v>2883</v>
      </c>
      <c r="BI10" s="34">
        <f t="shared" si="1"/>
        <v>61.706555671175856</v>
      </c>
      <c r="BJ10" s="218">
        <f t="shared" si="0"/>
        <v>37.77315296566077</v>
      </c>
      <c r="BK10" s="321">
        <f t="shared" si="0"/>
        <v>0.4162330905306972</v>
      </c>
    </row>
    <row r="11" spans="1:63" ht="12.75">
      <c r="A11" s="214"/>
      <c r="B11" s="219" t="s">
        <v>28</v>
      </c>
      <c r="C11" s="28">
        <v>1360</v>
      </c>
      <c r="D11" s="29">
        <v>1531</v>
      </c>
      <c r="E11" s="30">
        <v>2891</v>
      </c>
      <c r="F11" s="29">
        <v>1471</v>
      </c>
      <c r="G11" s="29">
        <v>1448</v>
      </c>
      <c r="H11" s="30">
        <v>2919</v>
      </c>
      <c r="I11" s="29">
        <v>1370</v>
      </c>
      <c r="J11" s="29">
        <v>1215</v>
      </c>
      <c r="K11" s="30">
        <v>2585</v>
      </c>
      <c r="L11" s="29">
        <v>1447</v>
      </c>
      <c r="M11" s="29">
        <v>1281</v>
      </c>
      <c r="N11" s="30">
        <v>2728</v>
      </c>
      <c r="O11" s="29">
        <v>1435</v>
      </c>
      <c r="P11" s="29">
        <v>1270</v>
      </c>
      <c r="Q11" s="30">
        <v>2705</v>
      </c>
      <c r="R11" s="29">
        <v>1341</v>
      </c>
      <c r="S11" s="29">
        <v>1216</v>
      </c>
      <c r="T11" s="30">
        <v>2557</v>
      </c>
      <c r="U11" s="29">
        <v>1483</v>
      </c>
      <c r="V11" s="29">
        <v>1410</v>
      </c>
      <c r="W11" s="30">
        <v>2893</v>
      </c>
      <c r="X11" s="28">
        <v>1633</v>
      </c>
      <c r="Y11" s="29">
        <v>1518</v>
      </c>
      <c r="Z11" s="30">
        <v>3151</v>
      </c>
      <c r="AA11" s="28">
        <v>1709</v>
      </c>
      <c r="AB11" s="29">
        <v>1545</v>
      </c>
      <c r="AC11" s="30">
        <v>3254</v>
      </c>
      <c r="AD11" s="28">
        <v>1709</v>
      </c>
      <c r="AE11" s="29">
        <v>1391</v>
      </c>
      <c r="AF11" s="30">
        <v>3100</v>
      </c>
      <c r="AG11" s="28">
        <v>1618</v>
      </c>
      <c r="AH11" s="29">
        <v>1190</v>
      </c>
      <c r="AI11" s="30">
        <v>2808</v>
      </c>
      <c r="AJ11" s="28">
        <v>1510</v>
      </c>
      <c r="AK11" s="29">
        <v>1005</v>
      </c>
      <c r="AL11" s="30">
        <v>2515</v>
      </c>
      <c r="AM11" s="29">
        <v>1388</v>
      </c>
      <c r="AN11" s="29">
        <v>845</v>
      </c>
      <c r="AO11" s="30">
        <v>2233</v>
      </c>
      <c r="AP11" s="29">
        <v>1345</v>
      </c>
      <c r="AQ11" s="29">
        <v>710</v>
      </c>
      <c r="AR11" s="30">
        <v>2055</v>
      </c>
      <c r="AS11" s="29">
        <v>1236</v>
      </c>
      <c r="AT11" s="29">
        <v>657</v>
      </c>
      <c r="AU11" s="30">
        <v>1893</v>
      </c>
      <c r="AV11" s="29">
        <v>1176</v>
      </c>
      <c r="AW11" s="29">
        <v>637</v>
      </c>
      <c r="AX11" s="29">
        <v>1813</v>
      </c>
      <c r="AY11" s="28">
        <v>1155</v>
      </c>
      <c r="AZ11" s="29">
        <v>519</v>
      </c>
      <c r="BA11" s="30">
        <v>1674</v>
      </c>
      <c r="BB11" s="319">
        <v>1157</v>
      </c>
      <c r="BC11" s="319">
        <v>546</v>
      </c>
      <c r="BD11" s="322">
        <v>1704</v>
      </c>
      <c r="BE11" s="319">
        <v>1047</v>
      </c>
      <c r="BF11" s="319">
        <v>591</v>
      </c>
      <c r="BG11" s="319">
        <v>3</v>
      </c>
      <c r="BH11" s="322">
        <v>1641</v>
      </c>
      <c r="BI11" s="34">
        <f t="shared" si="1"/>
        <v>63.80255941499086</v>
      </c>
      <c r="BJ11" s="218">
        <f t="shared" si="0"/>
        <v>36.01462522851919</v>
      </c>
      <c r="BK11" s="321">
        <f t="shared" si="0"/>
        <v>0.18281535648994515</v>
      </c>
    </row>
    <row r="12" spans="1:63" ht="12.75">
      <c r="A12" s="214"/>
      <c r="B12" s="219" t="s">
        <v>29</v>
      </c>
      <c r="C12" s="28">
        <v>1019</v>
      </c>
      <c r="D12" s="29">
        <v>874</v>
      </c>
      <c r="E12" s="30">
        <v>1893</v>
      </c>
      <c r="F12" s="29">
        <v>1116</v>
      </c>
      <c r="G12" s="29">
        <v>847</v>
      </c>
      <c r="H12" s="30">
        <v>1963</v>
      </c>
      <c r="I12" s="29">
        <v>1069</v>
      </c>
      <c r="J12" s="29">
        <v>776</v>
      </c>
      <c r="K12" s="30">
        <v>1845</v>
      </c>
      <c r="L12" s="29">
        <v>1228</v>
      </c>
      <c r="M12" s="29">
        <v>813</v>
      </c>
      <c r="N12" s="30">
        <v>2041</v>
      </c>
      <c r="O12" s="29">
        <v>1290</v>
      </c>
      <c r="P12" s="29">
        <v>821</v>
      </c>
      <c r="Q12" s="30">
        <v>2111</v>
      </c>
      <c r="R12" s="29">
        <v>1323</v>
      </c>
      <c r="S12" s="29">
        <v>848</v>
      </c>
      <c r="T12" s="30">
        <v>2171</v>
      </c>
      <c r="U12" s="29">
        <v>1508</v>
      </c>
      <c r="V12" s="29">
        <v>1034</v>
      </c>
      <c r="W12" s="30">
        <v>2542</v>
      </c>
      <c r="X12" s="28">
        <v>1695</v>
      </c>
      <c r="Y12" s="29">
        <v>1131</v>
      </c>
      <c r="Z12" s="30">
        <v>2826</v>
      </c>
      <c r="AA12" s="28">
        <v>1612</v>
      </c>
      <c r="AB12" s="29">
        <v>1139</v>
      </c>
      <c r="AC12" s="30">
        <v>2751</v>
      </c>
      <c r="AD12" s="28">
        <v>1486</v>
      </c>
      <c r="AE12" s="29">
        <v>1058</v>
      </c>
      <c r="AF12" s="30">
        <v>2544</v>
      </c>
      <c r="AG12" s="28">
        <v>1367</v>
      </c>
      <c r="AH12" s="29">
        <v>936</v>
      </c>
      <c r="AI12" s="30">
        <v>2303</v>
      </c>
      <c r="AJ12" s="28">
        <v>1398</v>
      </c>
      <c r="AK12" s="29">
        <v>790</v>
      </c>
      <c r="AL12" s="30">
        <v>2188</v>
      </c>
      <c r="AM12" s="29">
        <v>1303</v>
      </c>
      <c r="AN12" s="29">
        <v>648</v>
      </c>
      <c r="AO12" s="30">
        <v>1951</v>
      </c>
      <c r="AP12" s="29">
        <v>1263</v>
      </c>
      <c r="AQ12" s="29">
        <v>540</v>
      </c>
      <c r="AR12" s="30">
        <v>1803</v>
      </c>
      <c r="AS12" s="29">
        <v>1109</v>
      </c>
      <c r="AT12" s="29">
        <v>456</v>
      </c>
      <c r="AU12" s="30">
        <v>1565</v>
      </c>
      <c r="AV12" s="29">
        <v>1077</v>
      </c>
      <c r="AW12" s="29">
        <v>431</v>
      </c>
      <c r="AX12" s="29">
        <v>1508</v>
      </c>
      <c r="AY12" s="28">
        <v>976</v>
      </c>
      <c r="AZ12" s="29">
        <v>418</v>
      </c>
      <c r="BA12" s="30">
        <v>1394</v>
      </c>
      <c r="BB12" s="319">
        <v>853</v>
      </c>
      <c r="BC12" s="319">
        <v>436</v>
      </c>
      <c r="BD12" s="322">
        <v>1290</v>
      </c>
      <c r="BE12" s="319">
        <v>762</v>
      </c>
      <c r="BF12" s="319">
        <v>366</v>
      </c>
      <c r="BG12" s="319">
        <v>3</v>
      </c>
      <c r="BH12" s="322">
        <v>1131</v>
      </c>
      <c r="BI12" s="34">
        <f t="shared" si="1"/>
        <v>67.37400530503979</v>
      </c>
      <c r="BJ12" s="218">
        <f t="shared" si="0"/>
        <v>32.36074270557029</v>
      </c>
      <c r="BK12" s="321">
        <f t="shared" si="0"/>
        <v>0.26525198938992045</v>
      </c>
    </row>
    <row r="13" spans="1:63" ht="12.75">
      <c r="A13" s="214"/>
      <c r="B13" s="219" t="s">
        <v>30</v>
      </c>
      <c r="C13" s="28">
        <v>597</v>
      </c>
      <c r="D13" s="29">
        <v>501</v>
      </c>
      <c r="E13" s="30">
        <v>1098</v>
      </c>
      <c r="F13" s="29">
        <v>635</v>
      </c>
      <c r="G13" s="29">
        <v>505</v>
      </c>
      <c r="H13" s="30">
        <v>1140</v>
      </c>
      <c r="I13" s="29">
        <v>707</v>
      </c>
      <c r="J13" s="29">
        <v>493</v>
      </c>
      <c r="K13" s="30">
        <v>1200</v>
      </c>
      <c r="L13" s="29">
        <v>774</v>
      </c>
      <c r="M13" s="29">
        <v>556</v>
      </c>
      <c r="N13" s="30">
        <v>1330</v>
      </c>
      <c r="O13" s="29">
        <v>860</v>
      </c>
      <c r="P13" s="29">
        <v>557</v>
      </c>
      <c r="Q13" s="30">
        <v>1417</v>
      </c>
      <c r="R13" s="29">
        <v>885</v>
      </c>
      <c r="S13" s="29">
        <v>552</v>
      </c>
      <c r="T13" s="30">
        <v>1437</v>
      </c>
      <c r="U13" s="29">
        <v>1020</v>
      </c>
      <c r="V13" s="29">
        <v>645</v>
      </c>
      <c r="W13" s="30">
        <v>1665</v>
      </c>
      <c r="X13" s="28">
        <v>1167</v>
      </c>
      <c r="Y13" s="29">
        <v>740</v>
      </c>
      <c r="Z13" s="30">
        <v>1907</v>
      </c>
      <c r="AA13" s="28">
        <v>1145</v>
      </c>
      <c r="AB13" s="29">
        <v>728</v>
      </c>
      <c r="AC13" s="30">
        <v>1873</v>
      </c>
      <c r="AD13" s="28">
        <v>1147</v>
      </c>
      <c r="AE13" s="29">
        <v>761</v>
      </c>
      <c r="AF13" s="30">
        <v>1908</v>
      </c>
      <c r="AG13" s="28">
        <v>1093</v>
      </c>
      <c r="AH13" s="29">
        <v>712</v>
      </c>
      <c r="AI13" s="30">
        <v>1805</v>
      </c>
      <c r="AJ13" s="28">
        <v>1076</v>
      </c>
      <c r="AK13" s="29">
        <v>667</v>
      </c>
      <c r="AL13" s="30">
        <v>1743</v>
      </c>
      <c r="AM13" s="29">
        <v>1029</v>
      </c>
      <c r="AN13" s="29">
        <v>495</v>
      </c>
      <c r="AO13" s="30">
        <v>1524</v>
      </c>
      <c r="AP13" s="29">
        <v>880</v>
      </c>
      <c r="AQ13" s="29">
        <v>408</v>
      </c>
      <c r="AR13" s="30">
        <v>1288</v>
      </c>
      <c r="AS13" s="29">
        <v>777</v>
      </c>
      <c r="AT13" s="29">
        <v>341</v>
      </c>
      <c r="AU13" s="30">
        <v>1118</v>
      </c>
      <c r="AV13" s="29">
        <v>721</v>
      </c>
      <c r="AW13" s="29">
        <v>282</v>
      </c>
      <c r="AX13" s="29">
        <v>1003</v>
      </c>
      <c r="AY13" s="28">
        <v>731</v>
      </c>
      <c r="AZ13" s="29">
        <v>276</v>
      </c>
      <c r="BA13" s="30">
        <v>1007</v>
      </c>
      <c r="BB13" s="319">
        <v>644</v>
      </c>
      <c r="BC13" s="319">
        <v>267</v>
      </c>
      <c r="BD13" s="322">
        <v>913</v>
      </c>
      <c r="BE13" s="319">
        <v>633</v>
      </c>
      <c r="BF13" s="319">
        <v>267</v>
      </c>
      <c r="BG13" s="319">
        <v>3</v>
      </c>
      <c r="BH13" s="322">
        <v>900</v>
      </c>
      <c r="BI13" s="34">
        <f t="shared" si="1"/>
        <v>70.33333333333333</v>
      </c>
      <c r="BJ13" s="218">
        <f t="shared" si="0"/>
        <v>29.666666666666668</v>
      </c>
      <c r="BK13" s="321">
        <f t="shared" si="0"/>
        <v>0.3333333333333333</v>
      </c>
    </row>
    <row r="14" spans="1:63" ht="12.75">
      <c r="A14" s="214"/>
      <c r="B14" s="219" t="s">
        <v>31</v>
      </c>
      <c r="C14" s="28">
        <v>294</v>
      </c>
      <c r="D14" s="29">
        <v>217</v>
      </c>
      <c r="E14" s="30">
        <v>511</v>
      </c>
      <c r="F14" s="29">
        <v>355</v>
      </c>
      <c r="G14" s="29">
        <v>279</v>
      </c>
      <c r="H14" s="30">
        <v>634</v>
      </c>
      <c r="I14" s="29">
        <v>400</v>
      </c>
      <c r="J14" s="29">
        <v>292</v>
      </c>
      <c r="K14" s="30">
        <v>692</v>
      </c>
      <c r="L14" s="29">
        <v>452</v>
      </c>
      <c r="M14" s="29">
        <v>320</v>
      </c>
      <c r="N14" s="30">
        <v>772</v>
      </c>
      <c r="O14" s="29">
        <v>460</v>
      </c>
      <c r="P14" s="29">
        <v>359</v>
      </c>
      <c r="Q14" s="30">
        <v>819</v>
      </c>
      <c r="R14" s="29">
        <v>456</v>
      </c>
      <c r="S14" s="29">
        <v>353</v>
      </c>
      <c r="T14" s="30">
        <v>809</v>
      </c>
      <c r="U14" s="29">
        <v>603</v>
      </c>
      <c r="V14" s="29">
        <v>391</v>
      </c>
      <c r="W14" s="30">
        <v>994</v>
      </c>
      <c r="X14" s="28">
        <v>707</v>
      </c>
      <c r="Y14" s="29">
        <v>490</v>
      </c>
      <c r="Z14" s="30">
        <v>1197</v>
      </c>
      <c r="AA14" s="28">
        <v>692</v>
      </c>
      <c r="AB14" s="29">
        <v>510</v>
      </c>
      <c r="AC14" s="30">
        <v>1202</v>
      </c>
      <c r="AD14" s="28">
        <v>611</v>
      </c>
      <c r="AE14" s="29">
        <v>468</v>
      </c>
      <c r="AF14" s="30">
        <v>1079</v>
      </c>
      <c r="AG14" s="28">
        <v>625</v>
      </c>
      <c r="AH14" s="29">
        <v>389</v>
      </c>
      <c r="AI14" s="30">
        <v>1014</v>
      </c>
      <c r="AJ14" s="28">
        <v>565</v>
      </c>
      <c r="AK14" s="29">
        <v>343</v>
      </c>
      <c r="AL14" s="30">
        <v>908</v>
      </c>
      <c r="AM14" s="29">
        <v>533</v>
      </c>
      <c r="AN14" s="29">
        <v>302</v>
      </c>
      <c r="AO14" s="30">
        <v>835</v>
      </c>
      <c r="AP14" s="29">
        <v>505</v>
      </c>
      <c r="AQ14" s="29">
        <v>248</v>
      </c>
      <c r="AR14" s="30">
        <v>753</v>
      </c>
      <c r="AS14" s="29">
        <v>485</v>
      </c>
      <c r="AT14" s="29">
        <v>212</v>
      </c>
      <c r="AU14" s="30">
        <v>697</v>
      </c>
      <c r="AV14" s="29">
        <v>459</v>
      </c>
      <c r="AW14" s="29">
        <v>218</v>
      </c>
      <c r="AX14" s="29">
        <v>677</v>
      </c>
      <c r="AY14" s="28">
        <v>474</v>
      </c>
      <c r="AZ14" s="29">
        <v>199</v>
      </c>
      <c r="BA14" s="30">
        <v>673</v>
      </c>
      <c r="BB14" s="319">
        <v>377</v>
      </c>
      <c r="BC14" s="319">
        <v>152</v>
      </c>
      <c r="BD14" s="322">
        <v>531</v>
      </c>
      <c r="BE14" s="319">
        <v>384</v>
      </c>
      <c r="BF14" s="319">
        <v>186</v>
      </c>
      <c r="BG14" s="319">
        <v>0</v>
      </c>
      <c r="BH14" s="322">
        <v>570</v>
      </c>
      <c r="BI14" s="34">
        <f t="shared" si="1"/>
        <v>67.36842105263158</v>
      </c>
      <c r="BJ14" s="218">
        <f t="shared" si="0"/>
        <v>32.63157894736842</v>
      </c>
      <c r="BK14" s="321">
        <f t="shared" si="0"/>
        <v>0</v>
      </c>
    </row>
    <row r="15" spans="1:63" ht="12.75">
      <c r="A15" s="214"/>
      <c r="B15" s="219" t="s">
        <v>32</v>
      </c>
      <c r="C15" s="28">
        <v>116</v>
      </c>
      <c r="D15" s="29">
        <v>84</v>
      </c>
      <c r="E15" s="30">
        <v>200</v>
      </c>
      <c r="F15" s="29">
        <v>130</v>
      </c>
      <c r="G15" s="29">
        <v>115</v>
      </c>
      <c r="H15" s="30">
        <v>245</v>
      </c>
      <c r="I15" s="29">
        <v>174</v>
      </c>
      <c r="J15" s="29">
        <v>145</v>
      </c>
      <c r="K15" s="30">
        <v>319</v>
      </c>
      <c r="L15" s="29">
        <v>223</v>
      </c>
      <c r="M15" s="29">
        <v>184</v>
      </c>
      <c r="N15" s="30">
        <v>407</v>
      </c>
      <c r="O15" s="29">
        <v>273</v>
      </c>
      <c r="P15" s="29">
        <v>217</v>
      </c>
      <c r="Q15" s="30">
        <v>490</v>
      </c>
      <c r="R15" s="29">
        <v>278</v>
      </c>
      <c r="S15" s="29">
        <v>221</v>
      </c>
      <c r="T15" s="30">
        <v>499</v>
      </c>
      <c r="U15" s="29">
        <v>271</v>
      </c>
      <c r="V15" s="29">
        <v>282</v>
      </c>
      <c r="W15" s="30">
        <v>553</v>
      </c>
      <c r="X15" s="28">
        <v>322</v>
      </c>
      <c r="Y15" s="29">
        <v>327</v>
      </c>
      <c r="Z15" s="30">
        <v>649</v>
      </c>
      <c r="AA15" s="28">
        <v>310</v>
      </c>
      <c r="AB15" s="29">
        <v>331</v>
      </c>
      <c r="AC15" s="30">
        <v>641</v>
      </c>
      <c r="AD15" s="28">
        <v>277</v>
      </c>
      <c r="AE15" s="29">
        <v>314</v>
      </c>
      <c r="AF15" s="30">
        <v>591</v>
      </c>
      <c r="AG15" s="28">
        <v>287</v>
      </c>
      <c r="AH15" s="29">
        <v>277</v>
      </c>
      <c r="AI15" s="30">
        <v>564</v>
      </c>
      <c r="AJ15" s="28">
        <v>300</v>
      </c>
      <c r="AK15" s="29">
        <v>263</v>
      </c>
      <c r="AL15" s="30">
        <v>563</v>
      </c>
      <c r="AM15" s="29">
        <v>312</v>
      </c>
      <c r="AN15" s="29">
        <v>267</v>
      </c>
      <c r="AO15" s="30">
        <v>579</v>
      </c>
      <c r="AP15" s="29">
        <v>336</v>
      </c>
      <c r="AQ15" s="29">
        <v>258</v>
      </c>
      <c r="AR15" s="30">
        <v>594</v>
      </c>
      <c r="AS15" s="29">
        <v>344</v>
      </c>
      <c r="AT15" s="29">
        <v>255</v>
      </c>
      <c r="AU15" s="30">
        <v>599</v>
      </c>
      <c r="AV15" s="29">
        <v>405</v>
      </c>
      <c r="AW15" s="29">
        <v>290</v>
      </c>
      <c r="AX15" s="29">
        <v>695</v>
      </c>
      <c r="AY15" s="28">
        <v>495</v>
      </c>
      <c r="AZ15" s="29">
        <v>341</v>
      </c>
      <c r="BA15" s="30">
        <v>836</v>
      </c>
      <c r="BB15" s="319">
        <v>486</v>
      </c>
      <c r="BC15" s="319">
        <v>284</v>
      </c>
      <c r="BD15" s="322">
        <v>770</v>
      </c>
      <c r="BE15" s="319">
        <v>489</v>
      </c>
      <c r="BF15" s="319">
        <v>276</v>
      </c>
      <c r="BG15" s="319">
        <v>3</v>
      </c>
      <c r="BH15" s="322">
        <v>765</v>
      </c>
      <c r="BI15" s="34">
        <f t="shared" si="1"/>
        <v>63.92156862745098</v>
      </c>
      <c r="BJ15" s="218">
        <f t="shared" si="0"/>
        <v>36.07843137254902</v>
      </c>
      <c r="BK15" s="321">
        <f t="shared" si="0"/>
        <v>0.39215686274509803</v>
      </c>
    </row>
    <row r="16" spans="1:63" ht="12.75">
      <c r="A16" s="214"/>
      <c r="B16" s="219" t="s">
        <v>33</v>
      </c>
      <c r="C16" s="28">
        <v>41</v>
      </c>
      <c r="D16" s="29">
        <v>71</v>
      </c>
      <c r="E16" s="30">
        <v>112</v>
      </c>
      <c r="F16" s="29">
        <v>103</v>
      </c>
      <c r="G16" s="29">
        <v>142</v>
      </c>
      <c r="H16" s="30">
        <v>245</v>
      </c>
      <c r="I16" s="29">
        <v>161</v>
      </c>
      <c r="J16" s="29">
        <v>210</v>
      </c>
      <c r="K16" s="30">
        <v>371</v>
      </c>
      <c r="L16" s="29">
        <v>227</v>
      </c>
      <c r="M16" s="29">
        <v>284</v>
      </c>
      <c r="N16" s="30">
        <v>511</v>
      </c>
      <c r="O16" s="29">
        <v>290</v>
      </c>
      <c r="P16" s="29">
        <v>362</v>
      </c>
      <c r="Q16" s="30">
        <v>652</v>
      </c>
      <c r="R16" s="29">
        <v>167</v>
      </c>
      <c r="S16" s="29">
        <v>217</v>
      </c>
      <c r="T16" s="30">
        <v>384</v>
      </c>
      <c r="U16" s="29">
        <v>141</v>
      </c>
      <c r="V16" s="29">
        <v>205</v>
      </c>
      <c r="W16" s="30">
        <v>346</v>
      </c>
      <c r="X16" s="28">
        <v>160</v>
      </c>
      <c r="Y16" s="29">
        <v>245</v>
      </c>
      <c r="Z16" s="30">
        <v>405</v>
      </c>
      <c r="AA16" s="28">
        <v>116</v>
      </c>
      <c r="AB16" s="29">
        <v>171</v>
      </c>
      <c r="AC16" s="30">
        <v>287</v>
      </c>
      <c r="AD16" s="28">
        <v>86</v>
      </c>
      <c r="AE16" s="29">
        <v>145</v>
      </c>
      <c r="AF16" s="30">
        <v>231</v>
      </c>
      <c r="AG16" s="28">
        <v>68</v>
      </c>
      <c r="AH16" s="29">
        <v>136</v>
      </c>
      <c r="AI16" s="30">
        <v>204</v>
      </c>
      <c r="AJ16" s="28">
        <v>42</v>
      </c>
      <c r="AK16" s="29">
        <v>101</v>
      </c>
      <c r="AL16" s="30">
        <v>143</v>
      </c>
      <c r="AM16" s="29">
        <v>17</v>
      </c>
      <c r="AN16" s="29">
        <v>29</v>
      </c>
      <c r="AO16" s="30">
        <v>46</v>
      </c>
      <c r="AP16" s="29">
        <v>28</v>
      </c>
      <c r="AQ16" s="29">
        <v>31</v>
      </c>
      <c r="AR16" s="30">
        <v>59</v>
      </c>
      <c r="AS16" s="29">
        <v>42</v>
      </c>
      <c r="AT16" s="29">
        <v>33</v>
      </c>
      <c r="AU16" s="30">
        <v>75</v>
      </c>
      <c r="AV16" s="29">
        <v>37</v>
      </c>
      <c r="AW16" s="29">
        <v>38</v>
      </c>
      <c r="AX16" s="29">
        <v>75</v>
      </c>
      <c r="AY16" s="28">
        <v>80</v>
      </c>
      <c r="AZ16" s="29">
        <v>52</v>
      </c>
      <c r="BA16" s="30">
        <v>132</v>
      </c>
      <c r="BB16" s="323">
        <v>94</v>
      </c>
      <c r="BC16" s="319">
        <v>74</v>
      </c>
      <c r="BD16" s="322">
        <v>168</v>
      </c>
      <c r="BE16" s="323">
        <v>108</v>
      </c>
      <c r="BF16" s="319">
        <v>75</v>
      </c>
      <c r="BG16" s="319">
        <v>0</v>
      </c>
      <c r="BH16" s="322">
        <v>183</v>
      </c>
      <c r="BI16" s="37">
        <f t="shared" si="1"/>
        <v>59.01639344262295</v>
      </c>
      <c r="BJ16" s="48">
        <f t="shared" si="0"/>
        <v>40.98360655737705</v>
      </c>
      <c r="BK16" s="321">
        <f t="shared" si="0"/>
        <v>0</v>
      </c>
    </row>
    <row r="17" spans="1:63" ht="13.5">
      <c r="A17" s="16"/>
      <c r="B17" s="220" t="s">
        <v>15</v>
      </c>
      <c r="C17" s="39">
        <v>32954</v>
      </c>
      <c r="D17" s="40">
        <v>31099</v>
      </c>
      <c r="E17" s="41">
        <v>64053</v>
      </c>
      <c r="F17" s="40">
        <v>32068</v>
      </c>
      <c r="G17" s="40">
        <v>28890</v>
      </c>
      <c r="H17" s="41">
        <v>60958</v>
      </c>
      <c r="I17" s="40">
        <v>30290</v>
      </c>
      <c r="J17" s="40">
        <v>26521</v>
      </c>
      <c r="K17" s="41">
        <v>56811</v>
      </c>
      <c r="L17" s="40">
        <v>31840</v>
      </c>
      <c r="M17" s="40">
        <v>27619</v>
      </c>
      <c r="N17" s="41">
        <v>59459</v>
      </c>
      <c r="O17" s="40">
        <v>33759</v>
      </c>
      <c r="P17" s="40">
        <v>28746</v>
      </c>
      <c r="Q17" s="40">
        <v>62505</v>
      </c>
      <c r="R17" s="40">
        <v>35511</v>
      </c>
      <c r="S17" s="40">
        <v>30194</v>
      </c>
      <c r="T17" s="41">
        <v>65705</v>
      </c>
      <c r="U17" s="40">
        <v>43728</v>
      </c>
      <c r="V17" s="40">
        <v>38910</v>
      </c>
      <c r="W17" s="41">
        <v>82638</v>
      </c>
      <c r="X17" s="39">
        <v>50845</v>
      </c>
      <c r="Y17" s="40">
        <v>45103</v>
      </c>
      <c r="Z17" s="41">
        <v>95948</v>
      </c>
      <c r="AA17" s="39">
        <v>52822</v>
      </c>
      <c r="AB17" s="40">
        <v>46455</v>
      </c>
      <c r="AC17" s="41">
        <v>99277</v>
      </c>
      <c r="AD17" s="39">
        <v>51998</v>
      </c>
      <c r="AE17" s="40">
        <v>44912</v>
      </c>
      <c r="AF17" s="41">
        <v>96910</v>
      </c>
      <c r="AG17" s="39">
        <v>46082</v>
      </c>
      <c r="AH17" s="40">
        <v>39017</v>
      </c>
      <c r="AI17" s="41">
        <v>85099</v>
      </c>
      <c r="AJ17" s="39">
        <v>43882</v>
      </c>
      <c r="AK17" s="40">
        <v>35790</v>
      </c>
      <c r="AL17" s="41">
        <v>79672</v>
      </c>
      <c r="AM17" s="40">
        <v>42091</v>
      </c>
      <c r="AN17" s="40">
        <v>32960</v>
      </c>
      <c r="AO17" s="41">
        <v>75051</v>
      </c>
      <c r="AP17" s="40">
        <v>40753</v>
      </c>
      <c r="AQ17" s="40">
        <v>30276</v>
      </c>
      <c r="AR17" s="41">
        <v>71029</v>
      </c>
      <c r="AS17" s="40">
        <v>38230</v>
      </c>
      <c r="AT17" s="40">
        <v>27124</v>
      </c>
      <c r="AU17" s="41">
        <v>65354</v>
      </c>
      <c r="AV17" s="40">
        <v>38472</v>
      </c>
      <c r="AW17" s="40">
        <v>26258</v>
      </c>
      <c r="AX17" s="40">
        <v>64730</v>
      </c>
      <c r="AY17" s="39">
        <v>37550</v>
      </c>
      <c r="AZ17" s="40">
        <v>24938</v>
      </c>
      <c r="BA17" s="41">
        <v>62498</v>
      </c>
      <c r="BB17" s="324">
        <v>36942</v>
      </c>
      <c r="BC17" s="324">
        <v>24580</v>
      </c>
      <c r="BD17" s="325">
        <v>61723</v>
      </c>
      <c r="BE17" s="324">
        <v>37482</v>
      </c>
      <c r="BF17" s="324">
        <v>24909</v>
      </c>
      <c r="BG17" s="324">
        <v>423</v>
      </c>
      <c r="BH17" s="324">
        <v>62814</v>
      </c>
      <c r="BI17" s="37">
        <f t="shared" si="1"/>
        <v>59.67141083198013</v>
      </c>
      <c r="BJ17" s="48">
        <f t="shared" si="0"/>
        <v>39.6551724137931</v>
      </c>
      <c r="BK17" s="326">
        <f t="shared" si="0"/>
        <v>0.6734167542267647</v>
      </c>
    </row>
    <row r="18" spans="1:62" ht="12.75">
      <c r="A18" s="16"/>
      <c r="B18" s="15" t="s">
        <v>16</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J18" s="328"/>
    </row>
    <row r="19" spans="1:63" s="74" customFormat="1" ht="13.5">
      <c r="A19" s="98"/>
      <c r="B19" s="210" t="s">
        <v>34</v>
      </c>
      <c r="C19" s="98"/>
      <c r="D19" s="98"/>
      <c r="E19" s="98"/>
      <c r="F19" s="221"/>
      <c r="G19" s="98"/>
      <c r="H19" s="98"/>
      <c r="I19" s="98"/>
      <c r="BB19" s="318"/>
      <c r="BC19" s="318"/>
      <c r="BD19" s="318"/>
      <c r="BE19" s="318"/>
      <c r="BF19" s="318"/>
      <c r="BG19" s="318"/>
      <c r="BH19" s="318"/>
      <c r="BI19" s="318"/>
      <c r="BJ19" s="318"/>
      <c r="BK19" s="318"/>
    </row>
    <row r="20" spans="1:60" ht="12.75">
      <c r="A20" s="222"/>
      <c r="B20" s="403"/>
      <c r="C20" s="408" t="s">
        <v>35</v>
      </c>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row>
    <row r="21" spans="1:60" ht="12.75">
      <c r="A21" s="222"/>
      <c r="B21" s="404"/>
      <c r="C21" s="406">
        <v>2003</v>
      </c>
      <c r="D21" s="397"/>
      <c r="E21" s="398"/>
      <c r="F21" s="406">
        <v>2004</v>
      </c>
      <c r="G21" s="397"/>
      <c r="H21" s="398"/>
      <c r="I21" s="406">
        <v>2005</v>
      </c>
      <c r="J21" s="397"/>
      <c r="K21" s="398"/>
      <c r="L21" s="406">
        <v>2006</v>
      </c>
      <c r="M21" s="397"/>
      <c r="N21" s="398"/>
      <c r="O21" s="397">
        <v>2007</v>
      </c>
      <c r="P21" s="397"/>
      <c r="Q21" s="398"/>
      <c r="R21" s="397">
        <v>2008</v>
      </c>
      <c r="S21" s="397"/>
      <c r="T21" s="398"/>
      <c r="U21" s="397">
        <v>2009</v>
      </c>
      <c r="V21" s="397"/>
      <c r="W21" s="398"/>
      <c r="X21" s="397">
        <v>2010</v>
      </c>
      <c r="Y21" s="397"/>
      <c r="Z21" s="398"/>
      <c r="AA21" s="397">
        <v>2011</v>
      </c>
      <c r="AB21" s="397"/>
      <c r="AC21" s="398"/>
      <c r="AD21" s="397">
        <v>2012</v>
      </c>
      <c r="AE21" s="397"/>
      <c r="AF21" s="398"/>
      <c r="AG21" s="397">
        <v>2013</v>
      </c>
      <c r="AH21" s="397"/>
      <c r="AI21" s="398"/>
      <c r="AJ21" s="397">
        <v>2014</v>
      </c>
      <c r="AK21" s="397"/>
      <c r="AL21" s="398"/>
      <c r="AM21" s="397">
        <v>2015</v>
      </c>
      <c r="AN21" s="397"/>
      <c r="AO21" s="398"/>
      <c r="AP21" s="397">
        <v>2016</v>
      </c>
      <c r="AQ21" s="397"/>
      <c r="AR21" s="398"/>
      <c r="AS21" s="397">
        <v>2017</v>
      </c>
      <c r="AT21" s="397"/>
      <c r="AU21" s="398"/>
      <c r="AV21" s="397">
        <v>2018</v>
      </c>
      <c r="AW21" s="397"/>
      <c r="AX21" s="398"/>
      <c r="AY21" s="397">
        <v>2019</v>
      </c>
      <c r="AZ21" s="397"/>
      <c r="BA21" s="398"/>
      <c r="BB21" s="397">
        <v>2020</v>
      </c>
      <c r="BC21" s="397"/>
      <c r="BD21" s="398"/>
      <c r="BE21" s="399">
        <v>2021</v>
      </c>
      <c r="BF21" s="402"/>
      <c r="BG21" s="402"/>
      <c r="BH21" s="407"/>
    </row>
    <row r="22" spans="1:60" ht="27.75">
      <c r="A22" s="222"/>
      <c r="B22" s="405"/>
      <c r="C22" s="22" t="s">
        <v>13</v>
      </c>
      <c r="D22" s="23" t="s">
        <v>14</v>
      </c>
      <c r="E22" s="24" t="s">
        <v>15</v>
      </c>
      <c r="F22" s="22" t="s">
        <v>13</v>
      </c>
      <c r="G22" s="23" t="s">
        <v>14</v>
      </c>
      <c r="H22" s="24" t="s">
        <v>15</v>
      </c>
      <c r="I22" s="22" t="s">
        <v>13</v>
      </c>
      <c r="J22" s="23" t="s">
        <v>14</v>
      </c>
      <c r="K22" s="24" t="s">
        <v>15</v>
      </c>
      <c r="L22" s="22" t="s">
        <v>13</v>
      </c>
      <c r="M22" s="23" t="s">
        <v>14</v>
      </c>
      <c r="N22" s="24" t="s">
        <v>15</v>
      </c>
      <c r="O22" s="22" t="s">
        <v>13</v>
      </c>
      <c r="P22" s="23" t="s">
        <v>14</v>
      </c>
      <c r="Q22" s="24" t="s">
        <v>15</v>
      </c>
      <c r="R22" s="22" t="s">
        <v>13</v>
      </c>
      <c r="S22" s="23" t="s">
        <v>14</v>
      </c>
      <c r="T22" s="24" t="s">
        <v>15</v>
      </c>
      <c r="U22" s="22" t="s">
        <v>13</v>
      </c>
      <c r="V22" s="23" t="s">
        <v>14</v>
      </c>
      <c r="W22" s="24" t="s">
        <v>15</v>
      </c>
      <c r="X22" s="22" t="s">
        <v>13</v>
      </c>
      <c r="Y22" s="23" t="s">
        <v>14</v>
      </c>
      <c r="Z22" s="24" t="s">
        <v>15</v>
      </c>
      <c r="AA22" s="22" t="s">
        <v>13</v>
      </c>
      <c r="AB22" s="23" t="s">
        <v>14</v>
      </c>
      <c r="AC22" s="24" t="s">
        <v>15</v>
      </c>
      <c r="AD22" s="22" t="s">
        <v>13</v>
      </c>
      <c r="AE22" s="23" t="s">
        <v>14</v>
      </c>
      <c r="AF22" s="24" t="s">
        <v>15</v>
      </c>
      <c r="AG22" s="22" t="s">
        <v>13</v>
      </c>
      <c r="AH22" s="23" t="s">
        <v>14</v>
      </c>
      <c r="AI22" s="24" t="s">
        <v>15</v>
      </c>
      <c r="AJ22" s="22" t="s">
        <v>13</v>
      </c>
      <c r="AK22" s="23" t="s">
        <v>14</v>
      </c>
      <c r="AL22" s="24" t="s">
        <v>15</v>
      </c>
      <c r="AM22" s="22" t="s">
        <v>13</v>
      </c>
      <c r="AN22" s="23" t="s">
        <v>14</v>
      </c>
      <c r="AO22" s="24" t="s">
        <v>15</v>
      </c>
      <c r="AP22" s="22" t="s">
        <v>13</v>
      </c>
      <c r="AQ22" s="23" t="s">
        <v>14</v>
      </c>
      <c r="AR22" s="24" t="s">
        <v>15</v>
      </c>
      <c r="AS22" s="22" t="s">
        <v>13</v>
      </c>
      <c r="AT22" s="23" t="s">
        <v>14</v>
      </c>
      <c r="AU22" s="24" t="s">
        <v>15</v>
      </c>
      <c r="AV22" s="25" t="s">
        <v>13</v>
      </c>
      <c r="AW22" s="25" t="s">
        <v>14</v>
      </c>
      <c r="AX22" s="25" t="s">
        <v>15</v>
      </c>
      <c r="AY22" s="22" t="s">
        <v>13</v>
      </c>
      <c r="AZ22" s="23" t="s">
        <v>14</v>
      </c>
      <c r="BA22" s="24" t="s">
        <v>15</v>
      </c>
      <c r="BB22" s="22" t="s">
        <v>13</v>
      </c>
      <c r="BC22" s="23" t="s">
        <v>14</v>
      </c>
      <c r="BD22" s="24" t="s">
        <v>15</v>
      </c>
      <c r="BE22" s="22" t="s">
        <v>13</v>
      </c>
      <c r="BF22" s="23" t="s">
        <v>14</v>
      </c>
      <c r="BG22" s="23" t="s">
        <v>132</v>
      </c>
      <c r="BH22" s="24" t="s">
        <v>15</v>
      </c>
    </row>
    <row r="23" spans="1:60" ht="13.5">
      <c r="A23" s="222"/>
      <c r="B23" s="223" t="s">
        <v>23</v>
      </c>
      <c r="C23" s="42">
        <v>-12.326256300595691</v>
      </c>
      <c r="D23" s="42">
        <v>-16.90571811053739</v>
      </c>
      <c r="E23" s="43">
        <v>-14.359714673913043</v>
      </c>
      <c r="F23" s="44">
        <f>((F6-C6)/C6)*100</f>
        <v>-6.010452961672474</v>
      </c>
      <c r="G23" s="45">
        <f aca="true" t="shared" si="2" ref="G23:I34">((G6-D6)/D6)*100</f>
        <v>-9.344073647871117</v>
      </c>
      <c r="H23" s="35">
        <f t="shared" si="2"/>
        <v>-7.446703024293505</v>
      </c>
      <c r="I23" s="44">
        <f>((I6-F6)/F6)*100</f>
        <v>11.28822984244671</v>
      </c>
      <c r="J23" s="45">
        <f aca="true" t="shared" si="3" ref="J23:L34">((J6-G6)/G6)*100</f>
        <v>11.627316577811628</v>
      </c>
      <c r="K23" s="35">
        <f t="shared" si="3"/>
        <v>11.431326333833297</v>
      </c>
      <c r="L23" s="44">
        <f>((L6-I6)/I6)*100</f>
        <v>8.794137241838774</v>
      </c>
      <c r="M23" s="45">
        <f aca="true" t="shared" si="4" ref="M23:O34">((M6-J6)/J6)*100</f>
        <v>11.303161246304299</v>
      </c>
      <c r="N23" s="35">
        <f t="shared" si="4"/>
        <v>9.854821651764253</v>
      </c>
      <c r="O23" s="44">
        <f>((O6-L6)/L6)*100</f>
        <v>14.145744029393754</v>
      </c>
      <c r="P23" s="45">
        <f aca="true" t="shared" si="5" ref="P23:R34">((P6-M6)/M6)*100</f>
        <v>14.54842664487127</v>
      </c>
      <c r="Q23" s="35">
        <f t="shared" si="5"/>
        <v>14.318221599859967</v>
      </c>
      <c r="R23" s="44">
        <f>((R6-O6)/O6)*100</f>
        <v>7.309549356223176</v>
      </c>
      <c r="S23" s="45">
        <f aca="true" t="shared" si="6" ref="S23:U34">((S6-P6)/P6)*100</f>
        <v>8.098465929361398</v>
      </c>
      <c r="T23" s="35">
        <f t="shared" si="6"/>
        <v>7.648139641708774</v>
      </c>
      <c r="U23" s="44">
        <f>((U6-R6)/R6)*100</f>
        <v>29.396325459317584</v>
      </c>
      <c r="V23" s="45">
        <f aca="true" t="shared" si="7" ref="V23:X34">((V6-S6)/S6)*100</f>
        <v>33.92739273927393</v>
      </c>
      <c r="W23" s="35">
        <f t="shared" si="7"/>
        <v>31.349121684090747</v>
      </c>
      <c r="X23" s="44">
        <f>((X6-U6)/U6)*100</f>
        <v>9.910170964937699</v>
      </c>
      <c r="Y23" s="45">
        <f aca="true" t="shared" si="8" ref="Y23:AA34">((Y6-V6)/V6)*100</f>
        <v>10.325283390832922</v>
      </c>
      <c r="Z23" s="35">
        <f t="shared" si="8"/>
        <v>10.092587579186747</v>
      </c>
      <c r="AA23" s="44">
        <f>((AA6-X6)/X6)*100</f>
        <v>0.14060989542139027</v>
      </c>
      <c r="AB23" s="45">
        <f aca="true" t="shared" si="9" ref="AB23:AD34">((AB6-Y6)/Y6)*100</f>
        <v>4.076390440026803</v>
      </c>
      <c r="AC23" s="35">
        <f t="shared" si="9"/>
        <v>1.8738012098558992</v>
      </c>
      <c r="AD23" s="44">
        <f>((AD6-AA6)/AA6)*100</f>
        <v>-0.9916630100921456</v>
      </c>
      <c r="AE23" s="45">
        <f aca="true" t="shared" si="10" ref="AE23:AG34">((AE6-AB6)/AB6)*100</f>
        <v>-4.184998390385235</v>
      </c>
      <c r="AF23" s="35">
        <f t="shared" si="10"/>
        <v>-2.428309355991117</v>
      </c>
      <c r="AG23" s="44">
        <f>((AG6-AD6)/AD6)*100</f>
        <v>-12.737103350469775</v>
      </c>
      <c r="AH23" s="45">
        <f aca="true" t="shared" si="11" ref="AH23:AJ34">((AH6-AE6)/AE6)*100</f>
        <v>-14.895285026318735</v>
      </c>
      <c r="AI23" s="35">
        <f t="shared" si="11"/>
        <v>-13.690564544060166</v>
      </c>
      <c r="AJ23" s="44">
        <f>((AJ6-AG6)/AG6)*100</f>
        <v>-2.7120365667851702</v>
      </c>
      <c r="AK23" s="45">
        <f aca="true" t="shared" si="12" ref="AK23:AM34">((AK6-AH6)/AH6)*100</f>
        <v>-1.4738781418607712</v>
      </c>
      <c r="AL23" s="35">
        <f t="shared" si="12"/>
        <v>-2.1726668195368037</v>
      </c>
      <c r="AM23" s="44">
        <f>((AM6-AJ6)/AJ6)*100</f>
        <v>-5.637920233869284</v>
      </c>
      <c r="AN23" s="45">
        <f aca="true" t="shared" si="13" ref="AN23:AP34">((AN6-AK6)/AK6)*100</f>
        <v>-8.01389074395619</v>
      </c>
      <c r="AO23" s="35">
        <f t="shared" si="13"/>
        <v>-6.680339876941107</v>
      </c>
      <c r="AP23" s="44">
        <f>((AP6-AM6)/AM6)*100</f>
        <v>-5.9637087851294535</v>
      </c>
      <c r="AQ23" s="45">
        <f aca="true" t="shared" si="14" ref="AQ23:AS34">((AQ6-AN6)/AN6)*100</f>
        <v>-10.715841440394946</v>
      </c>
      <c r="AR23" s="35">
        <f t="shared" si="14"/>
        <v>-8.01883830455259</v>
      </c>
      <c r="AS23" s="44">
        <f>((AS6-AP6)/AP6)*100</f>
        <v>-12.413225085304154</v>
      </c>
      <c r="AT23" s="45">
        <f aca="true" t="shared" si="15" ref="AT23:AV34">((AT6-AQ6)/AQ6)*100</f>
        <v>-12.506098552610181</v>
      </c>
      <c r="AU23" s="35">
        <f t="shared" si="15"/>
        <v>-12.45221190606226</v>
      </c>
      <c r="AV23" s="44">
        <f>((AV6-AS6)/AS6)*100</f>
        <v>2.6867275658248255</v>
      </c>
      <c r="AW23" s="45">
        <f aca="true" t="shared" si="16" ref="AW23:AY34">((AW6-AT6)/AT6)*100</f>
        <v>-1.4312267657992566</v>
      </c>
      <c r="AX23" s="35">
        <f t="shared" si="16"/>
        <v>0.9591391141609482</v>
      </c>
      <c r="AY23" s="44">
        <f>((AY6-AV6)/AV6)*100</f>
        <v>-6.462585034013606</v>
      </c>
      <c r="AZ23" s="45">
        <f aca="true" t="shared" si="17" ref="AZ23:BB33">((AZ6-AW6)/AW6)*100</f>
        <v>-6.090891947953988</v>
      </c>
      <c r="BA23" s="35">
        <f t="shared" si="17"/>
        <v>-6.287170773152082</v>
      </c>
      <c r="BB23" s="44">
        <f>((BB6-AY6)/AY6)*100</f>
        <v>-7.300699300699301</v>
      </c>
      <c r="BC23" s="45">
        <f aca="true" t="shared" si="18" ref="BC23:BD33">((BC6-AZ6)/AZ6)*100</f>
        <v>-8.875502008032129</v>
      </c>
      <c r="BD23" s="35">
        <f t="shared" si="18"/>
        <v>-7.590867880985741</v>
      </c>
      <c r="BE23" s="329">
        <f>((BE6-BB6)/BB6)*100</f>
        <v>-2.2782136391068195</v>
      </c>
      <c r="BF23" s="330">
        <f aca="true" t="shared" si="19" ref="BF23:BF33">((BF6-BC6)/BC6)*100</f>
        <v>-5.134420449537242</v>
      </c>
      <c r="BG23" s="45"/>
      <c r="BH23" s="35">
        <f aca="true" t="shared" si="20" ref="BH23:BH29">((BH6-BD6)/BD6)*100</f>
        <v>-2.9521940777738136</v>
      </c>
    </row>
    <row r="24" spans="1:60" ht="12.75">
      <c r="A24" s="222"/>
      <c r="B24" s="224" t="s">
        <v>24</v>
      </c>
      <c r="C24" s="42">
        <v>-4.330519525084071</v>
      </c>
      <c r="D24" s="42">
        <v>-8.726949207376254</v>
      </c>
      <c r="E24" s="46">
        <v>-6.3486170410246885</v>
      </c>
      <c r="F24" s="47">
        <f aca="true" t="shared" si="21" ref="F24:F34">((F7-C7)/C7)*100</f>
        <v>-6.248206599713056</v>
      </c>
      <c r="G24" s="34">
        <f t="shared" si="2"/>
        <v>-8.763845813026142</v>
      </c>
      <c r="H24" s="36">
        <f t="shared" si="2"/>
        <v>-7.373637264618433</v>
      </c>
      <c r="I24" s="47">
        <f t="shared" si="2"/>
        <v>-14.308669370265514</v>
      </c>
      <c r="J24" s="34">
        <f t="shared" si="3"/>
        <v>-12.412587412587413</v>
      </c>
      <c r="K24" s="36">
        <f t="shared" si="3"/>
        <v>-13.473143590841003</v>
      </c>
      <c r="L24" s="47">
        <f t="shared" si="3"/>
        <v>5.750513438699884</v>
      </c>
      <c r="M24" s="34">
        <f t="shared" si="4"/>
        <v>4.435573297848746</v>
      </c>
      <c r="N24" s="36">
        <f t="shared" si="4"/>
        <v>5.163970915566108</v>
      </c>
      <c r="O24" s="47">
        <f t="shared" si="4"/>
        <v>9.473950857046356</v>
      </c>
      <c r="P24" s="34">
        <f t="shared" si="5"/>
        <v>8.377574856657464</v>
      </c>
      <c r="Q24" s="36">
        <f t="shared" si="5"/>
        <v>8.988288415408494</v>
      </c>
      <c r="R24" s="47">
        <f t="shared" si="5"/>
        <v>10.528345545699962</v>
      </c>
      <c r="S24" s="34">
        <f t="shared" si="6"/>
        <v>9.464093269324973</v>
      </c>
      <c r="T24" s="36">
        <f t="shared" si="6"/>
        <v>10.059554634904194</v>
      </c>
      <c r="U24" s="47">
        <f t="shared" si="6"/>
        <v>25.136078157711093</v>
      </c>
      <c r="V24" s="34">
        <f t="shared" si="7"/>
        <v>32.55168710283719</v>
      </c>
      <c r="W24" s="36">
        <f t="shared" si="7"/>
        <v>28.384895894600636</v>
      </c>
      <c r="X24" s="47">
        <f t="shared" si="7"/>
        <v>20.416016060673655</v>
      </c>
      <c r="Y24" s="34">
        <f t="shared" si="8"/>
        <v>20.60769750168805</v>
      </c>
      <c r="Z24" s="36">
        <f t="shared" si="8"/>
        <v>20.502718221244884</v>
      </c>
      <c r="AA24" s="47">
        <f t="shared" si="8"/>
        <v>7.419070995229935</v>
      </c>
      <c r="AB24" s="34">
        <f t="shared" si="9"/>
        <v>5.284962490202664</v>
      </c>
      <c r="AC24" s="36">
        <f t="shared" si="9"/>
        <v>6.452921049296667</v>
      </c>
      <c r="AD24" s="47">
        <f t="shared" si="9"/>
        <v>-1.6296615649924553</v>
      </c>
      <c r="AE24" s="34">
        <f t="shared" si="10"/>
        <v>-1.7866638306923321</v>
      </c>
      <c r="AF24" s="36">
        <f t="shared" si="10"/>
        <v>-1.6999595247732195</v>
      </c>
      <c r="AG24" s="47">
        <f t="shared" si="10"/>
        <v>-11.951615023885699</v>
      </c>
      <c r="AH24" s="34">
        <f t="shared" si="11"/>
        <v>-13.291824580400649</v>
      </c>
      <c r="AI24" s="36">
        <f t="shared" si="11"/>
        <v>-12.551166226657301</v>
      </c>
      <c r="AJ24" s="47">
        <f t="shared" si="11"/>
        <v>-5.8735689397710305</v>
      </c>
      <c r="AK24" s="34">
        <f t="shared" si="12"/>
        <v>-8.554480174836092</v>
      </c>
      <c r="AL24" s="36">
        <f t="shared" si="12"/>
        <v>-7.062733693394267</v>
      </c>
      <c r="AM24" s="47">
        <f t="shared" si="12"/>
        <v>-5.129561078794289</v>
      </c>
      <c r="AN24" s="34">
        <f t="shared" si="13"/>
        <v>-7.060430180949129</v>
      </c>
      <c r="AO24" s="36">
        <f t="shared" si="13"/>
        <v>-5.97228430934287</v>
      </c>
      <c r="AP24" s="47">
        <f t="shared" si="13"/>
        <v>-4.620958751393534</v>
      </c>
      <c r="AQ24" s="34">
        <f t="shared" si="14"/>
        <v>-6.472705899639997</v>
      </c>
      <c r="AR24" s="36">
        <f t="shared" si="14"/>
        <v>-5.41979651992013</v>
      </c>
      <c r="AS24" s="47">
        <f t="shared" si="14"/>
        <v>-6.989655776985565</v>
      </c>
      <c r="AT24" s="34">
        <f t="shared" si="15"/>
        <v>-11.146897093479968</v>
      </c>
      <c r="AU24" s="36">
        <f t="shared" si="15"/>
        <v>-8.763111155792366</v>
      </c>
      <c r="AV24" s="47">
        <f t="shared" si="15"/>
        <v>-1.0933081998114986</v>
      </c>
      <c r="AW24" s="34">
        <f t="shared" si="16"/>
        <v>-3.1827424630890286</v>
      </c>
      <c r="AX24" s="36">
        <f t="shared" si="16"/>
        <v>-1.9613604642621025</v>
      </c>
      <c r="AY24" s="47">
        <f t="shared" si="16"/>
        <v>-1.6898545200431991</v>
      </c>
      <c r="AZ24" s="34">
        <f t="shared" si="17"/>
        <v>-4.109213770431924</v>
      </c>
      <c r="BA24" s="36">
        <f t="shared" si="17"/>
        <v>-2.6674659073879816</v>
      </c>
      <c r="BB24" s="47">
        <f t="shared" si="17"/>
        <v>2.197092084006462</v>
      </c>
      <c r="BC24" s="34">
        <f t="shared" si="18"/>
        <v>-1.285591848395391</v>
      </c>
      <c r="BD24" s="36">
        <f t="shared" si="18"/>
        <v>1.0508083140877598</v>
      </c>
      <c r="BE24" s="331">
        <f aca="true" t="shared" si="22" ref="BE24:BE33">((BE7-BB7)/BB7)*100</f>
        <v>2.3774897249446725</v>
      </c>
      <c r="BF24" s="332">
        <f t="shared" si="19"/>
        <v>-0.9357514952730079</v>
      </c>
      <c r="BG24" s="34"/>
      <c r="BH24" s="36">
        <f t="shared" si="20"/>
        <v>1.4169809164666896</v>
      </c>
    </row>
    <row r="25" spans="1:60" ht="12.75">
      <c r="A25" s="222"/>
      <c r="B25" s="224" t="s">
        <v>25</v>
      </c>
      <c r="C25" s="42">
        <v>-3.7117508600398335</v>
      </c>
      <c r="D25" s="42">
        <v>-4.116038882138517</v>
      </c>
      <c r="E25" s="46">
        <v>-3.931609812505162</v>
      </c>
      <c r="F25" s="47">
        <f t="shared" si="21"/>
        <v>-3.1778864234674686</v>
      </c>
      <c r="G25" s="34">
        <f t="shared" si="2"/>
        <v>-8.791382860763504</v>
      </c>
      <c r="H25" s="36">
        <f t="shared" si="2"/>
        <v>-6.224744218038001</v>
      </c>
      <c r="I25" s="47">
        <f t="shared" si="2"/>
        <v>-6.797436395416585</v>
      </c>
      <c r="J25" s="34">
        <f t="shared" si="3"/>
        <v>-12.035428968391802</v>
      </c>
      <c r="K25" s="36">
        <f t="shared" si="3"/>
        <v>-9.562666177684056</v>
      </c>
      <c r="L25" s="47">
        <f t="shared" si="3"/>
        <v>0.22921441967076475</v>
      </c>
      <c r="M25" s="34">
        <f t="shared" si="4"/>
        <v>0.19743336623889435</v>
      </c>
      <c r="N25" s="36">
        <f t="shared" si="4"/>
        <v>0.21289537712895376</v>
      </c>
      <c r="O25" s="47">
        <f t="shared" si="4"/>
        <v>-2.9521829521829526</v>
      </c>
      <c r="P25" s="34">
        <f t="shared" si="5"/>
        <v>-3.310344827586207</v>
      </c>
      <c r="Q25" s="36">
        <f t="shared" si="5"/>
        <v>-3.1360647445624683</v>
      </c>
      <c r="R25" s="47">
        <f t="shared" si="5"/>
        <v>5.3984575835475574</v>
      </c>
      <c r="S25" s="34">
        <f t="shared" si="6"/>
        <v>6.256368453230079</v>
      </c>
      <c r="T25" s="36">
        <f t="shared" si="6"/>
        <v>5.838120104438643</v>
      </c>
      <c r="U25" s="47">
        <f t="shared" si="6"/>
        <v>23.86178861788618</v>
      </c>
      <c r="V25" s="34">
        <f t="shared" si="7"/>
        <v>34.06214039125432</v>
      </c>
      <c r="W25" s="36">
        <f t="shared" si="7"/>
        <v>29.10992697848826</v>
      </c>
      <c r="X25" s="47">
        <f t="shared" si="7"/>
        <v>20.692484410895965</v>
      </c>
      <c r="Y25" s="34">
        <f t="shared" si="8"/>
        <v>18.297567954220316</v>
      </c>
      <c r="Z25" s="36">
        <f t="shared" si="8"/>
        <v>19.413023540201774</v>
      </c>
      <c r="AA25" s="47">
        <f t="shared" si="8"/>
        <v>5.588035350101971</v>
      </c>
      <c r="AB25" s="34">
        <f t="shared" si="9"/>
        <v>0.4837344297980409</v>
      </c>
      <c r="AC25" s="36">
        <f t="shared" si="9"/>
        <v>2.886584741423451</v>
      </c>
      <c r="AD25" s="47">
        <f t="shared" si="9"/>
        <v>0.8112284316250322</v>
      </c>
      <c r="AE25" s="34">
        <f t="shared" si="10"/>
        <v>-2.635696233000361</v>
      </c>
      <c r="AF25" s="36">
        <f t="shared" si="10"/>
        <v>-0.9704510108864697</v>
      </c>
      <c r="AG25" s="47">
        <f t="shared" si="10"/>
        <v>-13.194533145995656</v>
      </c>
      <c r="AH25" s="34">
        <f t="shared" si="11"/>
        <v>-12.447466007416564</v>
      </c>
      <c r="AI25" s="36">
        <f t="shared" si="11"/>
        <v>-12.81487530623783</v>
      </c>
      <c r="AJ25" s="47">
        <f t="shared" si="11"/>
        <v>-7.210123602118894</v>
      </c>
      <c r="AK25" s="34">
        <f t="shared" si="12"/>
        <v>-9.882818014965409</v>
      </c>
      <c r="AL25" s="36">
        <f t="shared" si="12"/>
        <v>-8.574104762590965</v>
      </c>
      <c r="AM25" s="47">
        <f t="shared" si="12"/>
        <v>-0.01585791309863622</v>
      </c>
      <c r="AN25" s="34">
        <f t="shared" si="13"/>
        <v>-2.6319912266959107</v>
      </c>
      <c r="AO25" s="36">
        <f t="shared" si="13"/>
        <v>-1.3318622428875404</v>
      </c>
      <c r="AP25" s="47">
        <f t="shared" si="13"/>
        <v>2.4583663758921492</v>
      </c>
      <c r="AQ25" s="34">
        <f t="shared" si="14"/>
        <v>-6.757843925985519</v>
      </c>
      <c r="AR25" s="36">
        <f t="shared" si="14"/>
        <v>-2.1166134185303513</v>
      </c>
      <c r="AS25" s="47">
        <f t="shared" si="14"/>
        <v>-0.6191950464396285</v>
      </c>
      <c r="AT25" s="34">
        <f t="shared" si="15"/>
        <v>-5.556514236410699</v>
      </c>
      <c r="AU25" s="36">
        <f t="shared" si="15"/>
        <v>-2.9538963688290494</v>
      </c>
      <c r="AV25" s="47">
        <f t="shared" si="15"/>
        <v>1.604361370716511</v>
      </c>
      <c r="AW25" s="34">
        <f t="shared" si="16"/>
        <v>-5.938242280285035</v>
      </c>
      <c r="AX25" s="36">
        <f t="shared" si="16"/>
        <v>-1.8666442445135796</v>
      </c>
      <c r="AY25" s="47">
        <f t="shared" si="16"/>
        <v>-2.268894680361797</v>
      </c>
      <c r="AZ25" s="34">
        <f t="shared" si="17"/>
        <v>-7.12898212898213</v>
      </c>
      <c r="BA25" s="36">
        <f t="shared" si="17"/>
        <v>-4.395510239054066</v>
      </c>
      <c r="BB25" s="47">
        <f t="shared" si="17"/>
        <v>-1.0980392156862746</v>
      </c>
      <c r="BC25" s="34">
        <f t="shared" si="18"/>
        <v>3.848567245346162</v>
      </c>
      <c r="BD25" s="36">
        <f t="shared" si="18"/>
        <v>1.5146083527513892</v>
      </c>
      <c r="BE25" s="331">
        <f t="shared" si="22"/>
        <v>7.24821570182395</v>
      </c>
      <c r="BF25" s="332">
        <f t="shared" si="19"/>
        <v>8.459214501510575</v>
      </c>
      <c r="BG25" s="34"/>
      <c r="BH25" s="36">
        <f t="shared" si="20"/>
        <v>8.245784408934405</v>
      </c>
    </row>
    <row r="26" spans="1:60" ht="12.75">
      <c r="A26" s="222"/>
      <c r="B26" s="224" t="s">
        <v>26</v>
      </c>
      <c r="C26" s="42">
        <v>-3.5441278665740095</v>
      </c>
      <c r="D26" s="42">
        <v>-5.430566330488751</v>
      </c>
      <c r="E26" s="46">
        <v>-4.625648628613788</v>
      </c>
      <c r="F26" s="47">
        <f t="shared" si="21"/>
        <v>3.962536023054755</v>
      </c>
      <c r="G26" s="34">
        <f t="shared" si="2"/>
        <v>-5.961170358217118</v>
      </c>
      <c r="H26" s="36">
        <f t="shared" si="2"/>
        <v>-1.6788434633918856</v>
      </c>
      <c r="I26" s="47">
        <f t="shared" si="2"/>
        <v>-8.038808038808039</v>
      </c>
      <c r="J26" s="34">
        <f t="shared" si="3"/>
        <v>-13.550450712416401</v>
      </c>
      <c r="K26" s="36">
        <f t="shared" si="3"/>
        <v>-11.035573122529645</v>
      </c>
      <c r="L26" s="47">
        <f t="shared" si="3"/>
        <v>-4.898266767143934</v>
      </c>
      <c r="M26" s="34">
        <f t="shared" si="4"/>
        <v>-2.6908846283215606</v>
      </c>
      <c r="N26" s="36">
        <f t="shared" si="4"/>
        <v>-3.732006397725253</v>
      </c>
      <c r="O26" s="47">
        <f t="shared" si="4"/>
        <v>-5.467511885895404</v>
      </c>
      <c r="P26" s="34">
        <f t="shared" si="5"/>
        <v>-9.090909090909092</v>
      </c>
      <c r="Q26" s="36">
        <f t="shared" si="5"/>
        <v>-7.402621377146022</v>
      </c>
      <c r="R26" s="47">
        <f t="shared" si="5"/>
        <v>-7.082984073763621</v>
      </c>
      <c r="S26" s="34">
        <f t="shared" si="6"/>
        <v>-0.3422053231939164</v>
      </c>
      <c r="T26" s="36">
        <f t="shared" si="6"/>
        <v>-3.5486443381180224</v>
      </c>
      <c r="U26" s="47">
        <f t="shared" si="6"/>
        <v>15.110509697789807</v>
      </c>
      <c r="V26" s="34">
        <f t="shared" si="7"/>
        <v>16.21518504387638</v>
      </c>
      <c r="W26" s="36">
        <f t="shared" si="7"/>
        <v>15.708970649028526</v>
      </c>
      <c r="X26" s="47">
        <f t="shared" si="7"/>
        <v>12.578369905956114</v>
      </c>
      <c r="Y26" s="34">
        <f t="shared" si="8"/>
        <v>12.705187130663164</v>
      </c>
      <c r="Z26" s="36">
        <f t="shared" si="8"/>
        <v>12.64737406216506</v>
      </c>
      <c r="AA26" s="47">
        <f t="shared" si="8"/>
        <v>4.176818656456666</v>
      </c>
      <c r="AB26" s="34">
        <f t="shared" si="9"/>
        <v>2.330323332362365</v>
      </c>
      <c r="AC26" s="36">
        <f t="shared" si="9"/>
        <v>3.1715826197272436</v>
      </c>
      <c r="AD26" s="47">
        <f t="shared" si="9"/>
        <v>-0.4677581022385567</v>
      </c>
      <c r="AE26" s="34">
        <f t="shared" si="10"/>
        <v>-4.810703102761173</v>
      </c>
      <c r="AF26" s="36">
        <f t="shared" si="10"/>
        <v>-2.8127881955118355</v>
      </c>
      <c r="AG26" s="47">
        <f t="shared" si="10"/>
        <v>-10.808996307485733</v>
      </c>
      <c r="AH26" s="34">
        <f t="shared" si="11"/>
        <v>-8.851674641148326</v>
      </c>
      <c r="AI26" s="36">
        <f t="shared" si="11"/>
        <v>-9.773841530918867</v>
      </c>
      <c r="AJ26" s="47">
        <f t="shared" si="11"/>
        <v>-4.215280391418894</v>
      </c>
      <c r="AK26" s="34">
        <f t="shared" si="12"/>
        <v>-15.255905511811024</v>
      </c>
      <c r="AL26" s="36">
        <f t="shared" si="12"/>
        <v>-10.113935144609991</v>
      </c>
      <c r="AM26" s="47">
        <f t="shared" si="12"/>
        <v>1.5717092337917484</v>
      </c>
      <c r="AN26" s="34">
        <f t="shared" si="13"/>
        <v>-9.368950832365467</v>
      </c>
      <c r="AO26" s="36">
        <f t="shared" si="13"/>
        <v>-3.939157566302652</v>
      </c>
      <c r="AP26" s="47">
        <f t="shared" si="13"/>
        <v>0.851063829787234</v>
      </c>
      <c r="AQ26" s="34">
        <f t="shared" si="14"/>
        <v>-8.543357539513028</v>
      </c>
      <c r="AR26" s="36">
        <f t="shared" si="14"/>
        <v>-3.613479496548924</v>
      </c>
      <c r="AS26" s="47">
        <f t="shared" si="14"/>
        <v>5.370157268891447</v>
      </c>
      <c r="AT26" s="34">
        <f t="shared" si="15"/>
        <v>-10.83605791686128</v>
      </c>
      <c r="AU26" s="36">
        <f t="shared" si="15"/>
        <v>-1.9376579612468408</v>
      </c>
      <c r="AV26" s="47">
        <f t="shared" si="15"/>
        <v>5.49690571532581</v>
      </c>
      <c r="AW26" s="34">
        <f t="shared" si="16"/>
        <v>1.6238868517548455</v>
      </c>
      <c r="AX26" s="36">
        <f t="shared" si="16"/>
        <v>3.90893470790378</v>
      </c>
      <c r="AY26" s="47">
        <f t="shared" si="16"/>
        <v>-1.3112491373360937</v>
      </c>
      <c r="AZ26" s="34">
        <f t="shared" si="17"/>
        <v>-2.268041237113402</v>
      </c>
      <c r="BA26" s="36">
        <f t="shared" si="17"/>
        <v>-1.6742455560148823</v>
      </c>
      <c r="BB26" s="47">
        <f t="shared" si="17"/>
        <v>-1.4685314685314685</v>
      </c>
      <c r="BC26" s="34">
        <f t="shared" si="18"/>
        <v>2.6371308016877637</v>
      </c>
      <c r="BD26" s="36">
        <f t="shared" si="18"/>
        <v>0.4834980029430313</v>
      </c>
      <c r="BE26" s="331">
        <f t="shared" si="22"/>
        <v>0.9226401703335699</v>
      </c>
      <c r="BF26" s="332">
        <f t="shared" si="19"/>
        <v>7.913669064748201</v>
      </c>
      <c r="BG26" s="34"/>
      <c r="BH26" s="36">
        <f t="shared" si="20"/>
        <v>3.9958158995815904</v>
      </c>
    </row>
    <row r="27" spans="1:60" ht="12.75">
      <c r="A27" s="222"/>
      <c r="B27" s="224" t="s">
        <v>27</v>
      </c>
      <c r="C27" s="42">
        <v>-6.005361930294907</v>
      </c>
      <c r="D27" s="42">
        <v>-13.478768991040123</v>
      </c>
      <c r="E27" s="46">
        <v>-10.333935018050541</v>
      </c>
      <c r="F27" s="47">
        <f t="shared" si="21"/>
        <v>0.3422703936109527</v>
      </c>
      <c r="G27" s="34">
        <f t="shared" si="2"/>
        <v>-4.457451598379109</v>
      </c>
      <c r="H27" s="36">
        <f t="shared" si="2"/>
        <v>-2.340211373930549</v>
      </c>
      <c r="I27" s="47">
        <f t="shared" si="2"/>
        <v>-0.34110289937464466</v>
      </c>
      <c r="J27" s="34">
        <f t="shared" si="3"/>
        <v>-8.7181903864279</v>
      </c>
      <c r="K27" s="36">
        <f t="shared" si="3"/>
        <v>-4.921412007214635</v>
      </c>
      <c r="L27" s="47">
        <f t="shared" si="3"/>
        <v>1.540216771249287</v>
      </c>
      <c r="M27" s="34">
        <f t="shared" si="4"/>
        <v>-1.858544140423335</v>
      </c>
      <c r="N27" s="36">
        <f t="shared" si="4"/>
        <v>-0.24390243902439024</v>
      </c>
      <c r="O27" s="47">
        <f t="shared" si="4"/>
        <v>-5.842696629213483</v>
      </c>
      <c r="P27" s="34">
        <f t="shared" si="5"/>
        <v>-4.786954234613361</v>
      </c>
      <c r="Q27" s="36">
        <f t="shared" si="5"/>
        <v>-5.297473512632437</v>
      </c>
      <c r="R27" s="47">
        <f t="shared" si="5"/>
        <v>-4.952267303102626</v>
      </c>
      <c r="S27" s="34">
        <f t="shared" si="6"/>
        <v>-5.027624309392265</v>
      </c>
      <c r="T27" s="36">
        <f t="shared" si="6"/>
        <v>-4.991394148020654</v>
      </c>
      <c r="U27" s="47">
        <f t="shared" si="6"/>
        <v>11.173885750156936</v>
      </c>
      <c r="V27" s="34">
        <f t="shared" si="7"/>
        <v>15.241419429901104</v>
      </c>
      <c r="W27" s="36">
        <f t="shared" si="7"/>
        <v>13.285024154589372</v>
      </c>
      <c r="X27" s="47">
        <f t="shared" si="7"/>
        <v>10.728402032749859</v>
      </c>
      <c r="Y27" s="34">
        <f t="shared" si="8"/>
        <v>7.723372034326098</v>
      </c>
      <c r="Z27" s="36">
        <f t="shared" si="8"/>
        <v>9.14179104477612</v>
      </c>
      <c r="AA27" s="47">
        <f t="shared" si="8"/>
        <v>-3.671596124426313</v>
      </c>
      <c r="AB27" s="34">
        <f t="shared" si="9"/>
        <v>-2.343017806935333</v>
      </c>
      <c r="AC27" s="36">
        <f t="shared" si="9"/>
        <v>-2.9792429792429793</v>
      </c>
      <c r="AD27" s="47">
        <f t="shared" si="9"/>
        <v>-6.034939121228163</v>
      </c>
      <c r="AE27" s="34">
        <f t="shared" si="10"/>
        <v>-6.813819577735125</v>
      </c>
      <c r="AF27" s="36">
        <f t="shared" si="10"/>
        <v>-6.443493581676315</v>
      </c>
      <c r="AG27" s="47">
        <f t="shared" si="10"/>
        <v>-7.830985915492958</v>
      </c>
      <c r="AH27" s="34">
        <f t="shared" si="11"/>
        <v>-15.96292481977343</v>
      </c>
      <c r="AI27" s="36">
        <f t="shared" si="11"/>
        <v>-12.079634113532418</v>
      </c>
      <c r="AJ27" s="47">
        <f t="shared" si="11"/>
        <v>0.9779951100244498</v>
      </c>
      <c r="AK27" s="34">
        <f t="shared" si="12"/>
        <v>-6.678921568627451</v>
      </c>
      <c r="AL27" s="36">
        <f t="shared" si="12"/>
        <v>-2.8457772337821297</v>
      </c>
      <c r="AM27" s="47">
        <f t="shared" si="12"/>
        <v>-0.665859564164649</v>
      </c>
      <c r="AN27" s="34">
        <f t="shared" si="13"/>
        <v>-13.328956007879187</v>
      </c>
      <c r="AO27" s="36">
        <f t="shared" si="13"/>
        <v>-6.740157480314961</v>
      </c>
      <c r="AP27" s="47">
        <f t="shared" si="13"/>
        <v>4.753199268738574</v>
      </c>
      <c r="AQ27" s="34">
        <f t="shared" si="14"/>
        <v>-4.090909090909091</v>
      </c>
      <c r="AR27" s="36">
        <f t="shared" si="14"/>
        <v>0.8105369807497468</v>
      </c>
      <c r="AS27" s="47">
        <f t="shared" si="14"/>
        <v>-0.4653868528214078</v>
      </c>
      <c r="AT27" s="34">
        <f t="shared" si="15"/>
        <v>-13.349131121642971</v>
      </c>
      <c r="AU27" s="36">
        <f t="shared" si="15"/>
        <v>-5.92964824120603</v>
      </c>
      <c r="AV27" s="47">
        <f t="shared" si="15"/>
        <v>4.67562828755114</v>
      </c>
      <c r="AW27" s="34">
        <f t="shared" si="16"/>
        <v>-7.019143117593436</v>
      </c>
      <c r="AX27" s="36">
        <f t="shared" si="16"/>
        <v>0.10683760683760685</v>
      </c>
      <c r="AY27" s="47">
        <f t="shared" si="16"/>
        <v>-0.6700167504187605</v>
      </c>
      <c r="AZ27" s="34">
        <f t="shared" si="17"/>
        <v>-4.411764705882353</v>
      </c>
      <c r="BA27" s="36">
        <f t="shared" si="17"/>
        <v>-2.0277481323372464</v>
      </c>
      <c r="BB27" s="47">
        <f t="shared" si="17"/>
        <v>-0.7869589657110737</v>
      </c>
      <c r="BC27" s="34">
        <f t="shared" si="18"/>
        <v>3.1794871794871797</v>
      </c>
      <c r="BD27" s="36">
        <f t="shared" si="18"/>
        <v>0.7625272331154684</v>
      </c>
      <c r="BE27" s="331">
        <f t="shared" si="22"/>
        <v>0.7932011331444759</v>
      </c>
      <c r="BF27" s="332">
        <f t="shared" si="19"/>
        <v>8.250497017892645</v>
      </c>
      <c r="BG27" s="34"/>
      <c r="BH27" s="36">
        <f t="shared" si="20"/>
        <v>3.8918918918918917</v>
      </c>
    </row>
    <row r="28" spans="1:60" ht="12.75">
      <c r="A28" s="222"/>
      <c r="B28" s="224" t="s">
        <v>28</v>
      </c>
      <c r="C28" s="42">
        <v>-3.614457831325301</v>
      </c>
      <c r="D28" s="42">
        <v>-7.268322228952149</v>
      </c>
      <c r="E28" s="46">
        <v>-5.58458523840627</v>
      </c>
      <c r="F28" s="47">
        <f t="shared" si="21"/>
        <v>8.161764705882353</v>
      </c>
      <c r="G28" s="34">
        <f t="shared" si="2"/>
        <v>-5.421293272370999</v>
      </c>
      <c r="H28" s="36">
        <f t="shared" si="2"/>
        <v>0.9685230024213075</v>
      </c>
      <c r="I28" s="47">
        <f t="shared" si="2"/>
        <v>-6.866077498300475</v>
      </c>
      <c r="J28" s="34">
        <f t="shared" si="3"/>
        <v>-16.091160220994475</v>
      </c>
      <c r="K28" s="36">
        <f t="shared" si="3"/>
        <v>-11.44227475162727</v>
      </c>
      <c r="L28" s="47">
        <f t="shared" si="3"/>
        <v>5.62043795620438</v>
      </c>
      <c r="M28" s="34">
        <f t="shared" si="4"/>
        <v>5.432098765432099</v>
      </c>
      <c r="N28" s="36">
        <f t="shared" si="4"/>
        <v>5.531914893617021</v>
      </c>
      <c r="O28" s="47">
        <f t="shared" si="4"/>
        <v>-0.82930200414651</v>
      </c>
      <c r="P28" s="34">
        <f t="shared" si="5"/>
        <v>-0.858704137392662</v>
      </c>
      <c r="Q28" s="36">
        <f t="shared" si="5"/>
        <v>-0.8431085043988269</v>
      </c>
      <c r="R28" s="47">
        <f t="shared" si="5"/>
        <v>-6.550522648083623</v>
      </c>
      <c r="S28" s="34">
        <f t="shared" si="6"/>
        <v>-4.251968503937007</v>
      </c>
      <c r="T28" s="36">
        <f t="shared" si="6"/>
        <v>-5.4713493530499075</v>
      </c>
      <c r="U28" s="47">
        <f t="shared" si="6"/>
        <v>10.58911260253542</v>
      </c>
      <c r="V28" s="34">
        <f t="shared" si="7"/>
        <v>15.953947368421053</v>
      </c>
      <c r="W28" s="36">
        <f t="shared" si="7"/>
        <v>13.140398904966757</v>
      </c>
      <c r="X28" s="47">
        <f t="shared" si="7"/>
        <v>10.114632501685772</v>
      </c>
      <c r="Y28" s="34">
        <f t="shared" si="8"/>
        <v>7.659574468085106</v>
      </c>
      <c r="Z28" s="36">
        <f t="shared" si="8"/>
        <v>8.918078119599032</v>
      </c>
      <c r="AA28" s="47">
        <f t="shared" si="8"/>
        <v>4.654011022657685</v>
      </c>
      <c r="AB28" s="34">
        <f t="shared" si="9"/>
        <v>1.7786561264822136</v>
      </c>
      <c r="AC28" s="36">
        <f t="shared" si="9"/>
        <v>3.268803554427166</v>
      </c>
      <c r="AD28" s="47">
        <f t="shared" si="9"/>
        <v>0</v>
      </c>
      <c r="AE28" s="34">
        <f t="shared" si="10"/>
        <v>-9.967637540453074</v>
      </c>
      <c r="AF28" s="36">
        <f t="shared" si="10"/>
        <v>-4.7326367547633685</v>
      </c>
      <c r="AG28" s="47">
        <f t="shared" si="10"/>
        <v>-5.324751316559392</v>
      </c>
      <c r="AH28" s="34">
        <f t="shared" si="11"/>
        <v>-14.450035945363048</v>
      </c>
      <c r="AI28" s="36">
        <f t="shared" si="11"/>
        <v>-9.419354838709678</v>
      </c>
      <c r="AJ28" s="47">
        <f t="shared" si="11"/>
        <v>-6.6749072929542645</v>
      </c>
      <c r="AK28" s="34">
        <f t="shared" si="12"/>
        <v>-15.546218487394958</v>
      </c>
      <c r="AL28" s="36">
        <f t="shared" si="12"/>
        <v>-10.434472934472934</v>
      </c>
      <c r="AM28" s="47">
        <f t="shared" si="12"/>
        <v>-8.079470198675496</v>
      </c>
      <c r="AN28" s="34">
        <f t="shared" si="13"/>
        <v>-15.92039800995025</v>
      </c>
      <c r="AO28" s="36">
        <f t="shared" si="13"/>
        <v>-11.21272365805169</v>
      </c>
      <c r="AP28" s="47">
        <f t="shared" si="13"/>
        <v>-3.0979827089337175</v>
      </c>
      <c r="AQ28" s="34">
        <f t="shared" si="14"/>
        <v>-15.976331360946746</v>
      </c>
      <c r="AR28" s="36">
        <f t="shared" si="14"/>
        <v>-7.971339005821765</v>
      </c>
      <c r="AS28" s="47">
        <f t="shared" si="14"/>
        <v>-8.104089219330856</v>
      </c>
      <c r="AT28" s="34">
        <f t="shared" si="15"/>
        <v>-7.464788732394366</v>
      </c>
      <c r="AU28" s="36">
        <f t="shared" si="15"/>
        <v>-7.883211678832117</v>
      </c>
      <c r="AV28" s="47">
        <f t="shared" si="15"/>
        <v>-4.854368932038835</v>
      </c>
      <c r="AW28" s="34">
        <f t="shared" si="16"/>
        <v>-3.0441400304414</v>
      </c>
      <c r="AX28" s="36">
        <f t="shared" si="16"/>
        <v>-4.226096143687269</v>
      </c>
      <c r="AY28" s="47">
        <f t="shared" si="16"/>
        <v>-1.7857142857142856</v>
      </c>
      <c r="AZ28" s="34">
        <f t="shared" si="17"/>
        <v>-18.524332810047095</v>
      </c>
      <c r="BA28" s="36">
        <f t="shared" si="17"/>
        <v>-7.66685052399338</v>
      </c>
      <c r="BB28" s="47">
        <f t="shared" si="17"/>
        <v>0.17316017316017315</v>
      </c>
      <c r="BC28" s="34">
        <f t="shared" si="18"/>
        <v>5.202312138728324</v>
      </c>
      <c r="BD28" s="36">
        <f t="shared" si="18"/>
        <v>1.7921146953405016</v>
      </c>
      <c r="BE28" s="331">
        <f t="shared" si="22"/>
        <v>-9.507346585998272</v>
      </c>
      <c r="BF28" s="332">
        <f t="shared" si="19"/>
        <v>8.241758241758241</v>
      </c>
      <c r="BG28" s="34"/>
      <c r="BH28" s="36">
        <f t="shared" si="20"/>
        <v>-3.697183098591549</v>
      </c>
    </row>
    <row r="29" spans="1:60" ht="12.75">
      <c r="A29" s="222"/>
      <c r="B29" s="224" t="s">
        <v>29</v>
      </c>
      <c r="C29" s="42">
        <v>-5.648148148148148</v>
      </c>
      <c r="D29" s="42">
        <v>-6.922257720979766</v>
      </c>
      <c r="E29" s="46">
        <v>-6.240713224368499</v>
      </c>
      <c r="F29" s="47">
        <f t="shared" si="21"/>
        <v>9.519136408243375</v>
      </c>
      <c r="G29" s="34">
        <f t="shared" si="2"/>
        <v>-3.0892448512585813</v>
      </c>
      <c r="H29" s="36">
        <f t="shared" si="2"/>
        <v>3.6978341257263603</v>
      </c>
      <c r="I29" s="47">
        <f t="shared" si="2"/>
        <v>-4.211469534050179</v>
      </c>
      <c r="J29" s="34">
        <f t="shared" si="3"/>
        <v>-8.382526564344746</v>
      </c>
      <c r="K29" s="36">
        <f t="shared" si="3"/>
        <v>-6.0112073357106475</v>
      </c>
      <c r="L29" s="47">
        <f t="shared" si="3"/>
        <v>14.873713751169317</v>
      </c>
      <c r="M29" s="34">
        <f t="shared" si="4"/>
        <v>4.768041237113402</v>
      </c>
      <c r="N29" s="36">
        <f t="shared" si="4"/>
        <v>10.623306233062332</v>
      </c>
      <c r="O29" s="47">
        <f t="shared" si="4"/>
        <v>5.048859934853421</v>
      </c>
      <c r="P29" s="34">
        <f t="shared" si="5"/>
        <v>0.984009840098401</v>
      </c>
      <c r="Q29" s="36">
        <f t="shared" si="5"/>
        <v>3.4296913277805</v>
      </c>
      <c r="R29" s="47">
        <f t="shared" si="5"/>
        <v>2.558139534883721</v>
      </c>
      <c r="S29" s="34">
        <f t="shared" si="6"/>
        <v>3.2886723507917175</v>
      </c>
      <c r="T29" s="36">
        <f t="shared" si="6"/>
        <v>2.8422548555187115</v>
      </c>
      <c r="U29" s="47">
        <f t="shared" si="6"/>
        <v>13.983371126228269</v>
      </c>
      <c r="V29" s="34">
        <f t="shared" si="7"/>
        <v>21.933962264150946</v>
      </c>
      <c r="W29" s="36">
        <f t="shared" si="7"/>
        <v>17.088899124827268</v>
      </c>
      <c r="X29" s="47">
        <f t="shared" si="7"/>
        <v>12.400530503978779</v>
      </c>
      <c r="Y29" s="34">
        <f t="shared" si="8"/>
        <v>9.381044487427467</v>
      </c>
      <c r="Z29" s="36">
        <f t="shared" si="8"/>
        <v>11.17230527143981</v>
      </c>
      <c r="AA29" s="47">
        <f t="shared" si="8"/>
        <v>-4.896755162241888</v>
      </c>
      <c r="AB29" s="34">
        <f t="shared" si="9"/>
        <v>0.707338638373121</v>
      </c>
      <c r="AC29" s="36">
        <f t="shared" si="9"/>
        <v>-2.6539278131634823</v>
      </c>
      <c r="AD29" s="47">
        <f t="shared" si="9"/>
        <v>-7.816377171215881</v>
      </c>
      <c r="AE29" s="34">
        <f t="shared" si="10"/>
        <v>-7.111501316944688</v>
      </c>
      <c r="AF29" s="36">
        <f t="shared" si="10"/>
        <v>-7.52453653217012</v>
      </c>
      <c r="AG29" s="47">
        <f t="shared" si="10"/>
        <v>-8.00807537012113</v>
      </c>
      <c r="AH29" s="34">
        <f t="shared" si="11"/>
        <v>-11.531190926275993</v>
      </c>
      <c r="AI29" s="36">
        <f t="shared" si="11"/>
        <v>-9.473270440251573</v>
      </c>
      <c r="AJ29" s="47">
        <f t="shared" si="11"/>
        <v>2.267739575713241</v>
      </c>
      <c r="AK29" s="34">
        <f t="shared" si="12"/>
        <v>-15.598290598290598</v>
      </c>
      <c r="AL29" s="36">
        <f t="shared" si="12"/>
        <v>-4.993486756404689</v>
      </c>
      <c r="AM29" s="47">
        <f t="shared" si="12"/>
        <v>-6.795422031473533</v>
      </c>
      <c r="AN29" s="34">
        <f t="shared" si="13"/>
        <v>-17.974683544303797</v>
      </c>
      <c r="AO29" s="36">
        <f t="shared" si="13"/>
        <v>-10.83180987202925</v>
      </c>
      <c r="AP29" s="47">
        <f t="shared" si="13"/>
        <v>-3.069838833461243</v>
      </c>
      <c r="AQ29" s="34">
        <f t="shared" si="14"/>
        <v>-16.666666666666664</v>
      </c>
      <c r="AR29" s="36">
        <f t="shared" si="14"/>
        <v>-7.585853408508457</v>
      </c>
      <c r="AS29" s="47">
        <f t="shared" si="14"/>
        <v>-12.193190815518607</v>
      </c>
      <c r="AT29" s="34">
        <f t="shared" si="15"/>
        <v>-15.555555555555555</v>
      </c>
      <c r="AU29" s="36">
        <f t="shared" si="15"/>
        <v>-13.200221852468108</v>
      </c>
      <c r="AV29" s="47">
        <f t="shared" si="15"/>
        <v>-2.8854824165915236</v>
      </c>
      <c r="AW29" s="34">
        <f t="shared" si="16"/>
        <v>-5.482456140350877</v>
      </c>
      <c r="AX29" s="36">
        <f t="shared" si="16"/>
        <v>-3.642172523961661</v>
      </c>
      <c r="AY29" s="47">
        <f t="shared" si="16"/>
        <v>-9.377901578458681</v>
      </c>
      <c r="AZ29" s="34">
        <f t="shared" si="17"/>
        <v>-3.0162412993039442</v>
      </c>
      <c r="BA29" s="36">
        <f t="shared" si="17"/>
        <v>-7.5596816976127315</v>
      </c>
      <c r="BB29" s="47">
        <f t="shared" si="17"/>
        <v>-12.602459016393441</v>
      </c>
      <c r="BC29" s="34">
        <f t="shared" si="18"/>
        <v>4.30622009569378</v>
      </c>
      <c r="BD29" s="36">
        <f t="shared" si="18"/>
        <v>-7.4605451936872305</v>
      </c>
      <c r="BE29" s="331">
        <f t="shared" si="22"/>
        <v>-10.668229777256741</v>
      </c>
      <c r="BF29" s="332">
        <f t="shared" si="19"/>
        <v>-16.055045871559635</v>
      </c>
      <c r="BG29" s="34"/>
      <c r="BH29" s="36">
        <f t="shared" si="20"/>
        <v>-12.325581395348838</v>
      </c>
    </row>
    <row r="30" spans="1:60" ht="12.75">
      <c r="A30" s="222"/>
      <c r="B30" s="224" t="s">
        <v>30</v>
      </c>
      <c r="C30" s="42">
        <v>3.826086956521739</v>
      </c>
      <c r="D30" s="42">
        <v>2.4539877300613497</v>
      </c>
      <c r="E30" s="46">
        <v>3.195488721804511</v>
      </c>
      <c r="F30" s="47">
        <f t="shared" si="21"/>
        <v>6.365159128978225</v>
      </c>
      <c r="G30" s="34">
        <f t="shared" si="2"/>
        <v>0.7984031936127743</v>
      </c>
      <c r="H30" s="36">
        <f>((H13-E13)/E13)*100</f>
        <v>3.825136612021858</v>
      </c>
      <c r="I30" s="47">
        <f t="shared" si="2"/>
        <v>11.338582677165354</v>
      </c>
      <c r="J30" s="34">
        <f t="shared" si="3"/>
        <v>-2.376237623762376</v>
      </c>
      <c r="K30" s="36">
        <f>((K13-H13)/H13)*100</f>
        <v>5.263157894736842</v>
      </c>
      <c r="L30" s="47">
        <f t="shared" si="3"/>
        <v>9.476661951909476</v>
      </c>
      <c r="M30" s="34">
        <f t="shared" si="4"/>
        <v>12.778904665314403</v>
      </c>
      <c r="N30" s="36">
        <f>((N13-K13)/K13)*100</f>
        <v>10.833333333333334</v>
      </c>
      <c r="O30" s="47">
        <f t="shared" si="4"/>
        <v>11.11111111111111</v>
      </c>
      <c r="P30" s="34">
        <f t="shared" si="5"/>
        <v>0.1798561151079137</v>
      </c>
      <c r="Q30" s="36">
        <f>((Q13-N13)/N13)*100</f>
        <v>6.541353383458646</v>
      </c>
      <c r="R30" s="47">
        <f t="shared" si="5"/>
        <v>2.9069767441860463</v>
      </c>
      <c r="S30" s="34">
        <f t="shared" si="6"/>
        <v>-0.8976660682226212</v>
      </c>
      <c r="T30" s="36">
        <f>((T13-Q13)/Q13)*100</f>
        <v>1.4114326040931546</v>
      </c>
      <c r="U30" s="47">
        <f t="shared" si="6"/>
        <v>15.254237288135593</v>
      </c>
      <c r="V30" s="34">
        <f t="shared" si="7"/>
        <v>16.847826086956523</v>
      </c>
      <c r="W30" s="36">
        <f>((W13-T13)/T13)*100</f>
        <v>15.866388308977037</v>
      </c>
      <c r="X30" s="47">
        <f t="shared" si="7"/>
        <v>14.411764705882351</v>
      </c>
      <c r="Y30" s="34">
        <f t="shared" si="8"/>
        <v>14.728682170542637</v>
      </c>
      <c r="Z30" s="36">
        <f>((Z13-W13)/W13)*100</f>
        <v>14.534534534534535</v>
      </c>
      <c r="AA30" s="47">
        <f t="shared" si="8"/>
        <v>-1.8851756640959727</v>
      </c>
      <c r="AB30" s="34">
        <f t="shared" si="9"/>
        <v>-1.6216216216216217</v>
      </c>
      <c r="AC30" s="36">
        <f>((AC13-Z13)/Z13)*100</f>
        <v>-1.782905086523335</v>
      </c>
      <c r="AD30" s="47">
        <f t="shared" si="9"/>
        <v>0.17467248908296942</v>
      </c>
      <c r="AE30" s="34">
        <f t="shared" si="10"/>
        <v>4.532967032967033</v>
      </c>
      <c r="AF30" s="36">
        <f>((AF13-AC13)/AC13)*100</f>
        <v>1.868659903897491</v>
      </c>
      <c r="AG30" s="47">
        <f t="shared" si="10"/>
        <v>-4.707933740191804</v>
      </c>
      <c r="AH30" s="34">
        <f t="shared" si="11"/>
        <v>-6.438896189224705</v>
      </c>
      <c r="AI30" s="36">
        <f>((AI13-AF13)/AF13)*100</f>
        <v>-5.39832285115304</v>
      </c>
      <c r="AJ30" s="47">
        <f t="shared" si="11"/>
        <v>-1.555352241537054</v>
      </c>
      <c r="AK30" s="34">
        <f t="shared" si="12"/>
        <v>-6.320224719101124</v>
      </c>
      <c r="AL30" s="36">
        <f>((AL13-AI13)/AI13)*100</f>
        <v>-3.434903047091413</v>
      </c>
      <c r="AM30" s="47">
        <f t="shared" si="12"/>
        <v>-4.368029739776952</v>
      </c>
      <c r="AN30" s="34">
        <f t="shared" si="13"/>
        <v>-25.787106446776615</v>
      </c>
      <c r="AO30" s="36">
        <f>((AO13-AL13)/AL13)*100</f>
        <v>-12.564543889845096</v>
      </c>
      <c r="AP30" s="47">
        <f t="shared" si="13"/>
        <v>-14.480077745383868</v>
      </c>
      <c r="AQ30" s="34">
        <f t="shared" si="14"/>
        <v>-17.575757575757574</v>
      </c>
      <c r="AR30" s="36">
        <f>((AR13-AO13)/AO13)*100</f>
        <v>-15.485564304461944</v>
      </c>
      <c r="AS30" s="47">
        <f t="shared" si="14"/>
        <v>-11.704545454545455</v>
      </c>
      <c r="AT30" s="34">
        <f t="shared" si="15"/>
        <v>-16.42156862745098</v>
      </c>
      <c r="AU30" s="36">
        <f>((AU13-AR13)/AR13)*100</f>
        <v>-13.198757763975156</v>
      </c>
      <c r="AV30" s="47">
        <f t="shared" si="15"/>
        <v>-7.207207207207207</v>
      </c>
      <c r="AW30" s="34">
        <f t="shared" si="16"/>
        <v>-17.302052785923756</v>
      </c>
      <c r="AX30" s="36">
        <f>((AX13-AU13)/AU13)*100</f>
        <v>-10.286225402504472</v>
      </c>
      <c r="AY30" s="47">
        <f t="shared" si="16"/>
        <v>1.3869625520110958</v>
      </c>
      <c r="AZ30" s="34">
        <f t="shared" si="17"/>
        <v>-2.127659574468085</v>
      </c>
      <c r="BA30" s="36">
        <f>((BA13-AX13)/AX13)*100</f>
        <v>0.3988035892323031</v>
      </c>
      <c r="BB30" s="47">
        <f t="shared" si="17"/>
        <v>-11.901504787961697</v>
      </c>
      <c r="BC30" s="34">
        <f t="shared" si="18"/>
        <v>-3.260869565217391</v>
      </c>
      <c r="BD30" s="36">
        <f>((BD13-BA13)/BA13)*100</f>
        <v>-9.334657398212512</v>
      </c>
      <c r="BE30" s="331">
        <f t="shared" si="22"/>
        <v>-1.7080745341614907</v>
      </c>
      <c r="BF30" s="332">
        <f t="shared" si="19"/>
        <v>0</v>
      </c>
      <c r="BG30" s="34"/>
      <c r="BH30" s="36">
        <f>((BH13-BD13)/BD13)*100</f>
        <v>-1.4238773274917853</v>
      </c>
    </row>
    <row r="31" spans="1:60" ht="12.75">
      <c r="A31" s="222"/>
      <c r="B31" s="224" t="s">
        <v>31</v>
      </c>
      <c r="C31" s="42">
        <v>3.8869257950530036</v>
      </c>
      <c r="D31" s="42">
        <v>0.4629629629629629</v>
      </c>
      <c r="E31" s="46">
        <v>2.404809619238477</v>
      </c>
      <c r="F31" s="47">
        <f t="shared" si="21"/>
        <v>20.74829931972789</v>
      </c>
      <c r="G31" s="34">
        <f t="shared" si="2"/>
        <v>28.57142857142857</v>
      </c>
      <c r="H31" s="36">
        <f>((H14-E14)/E14)*100</f>
        <v>24.070450097847356</v>
      </c>
      <c r="I31" s="47">
        <f t="shared" si="2"/>
        <v>12.676056338028168</v>
      </c>
      <c r="J31" s="34">
        <f t="shared" si="3"/>
        <v>4.659498207885305</v>
      </c>
      <c r="K31" s="36">
        <f>((K14-H14)/H14)*100</f>
        <v>9.14826498422713</v>
      </c>
      <c r="L31" s="47">
        <f t="shared" si="3"/>
        <v>13</v>
      </c>
      <c r="M31" s="34">
        <f t="shared" si="4"/>
        <v>9.58904109589041</v>
      </c>
      <c r="N31" s="36">
        <f>((N14-K14)/K14)*100</f>
        <v>11.560693641618498</v>
      </c>
      <c r="O31" s="47">
        <f t="shared" si="4"/>
        <v>1.7699115044247788</v>
      </c>
      <c r="P31" s="34">
        <f t="shared" si="5"/>
        <v>12.1875</v>
      </c>
      <c r="Q31" s="36">
        <f>((Q14-N14)/N14)*100</f>
        <v>6.0880829015544045</v>
      </c>
      <c r="R31" s="47">
        <f t="shared" si="5"/>
        <v>-0.8695652173913043</v>
      </c>
      <c r="S31" s="34">
        <f t="shared" si="6"/>
        <v>-1.6713091922005572</v>
      </c>
      <c r="T31" s="36">
        <f>((T14-Q14)/Q14)*100</f>
        <v>-1.221001221001221</v>
      </c>
      <c r="U31" s="47">
        <f t="shared" si="6"/>
        <v>32.23684210526316</v>
      </c>
      <c r="V31" s="34">
        <f t="shared" si="7"/>
        <v>10.764872521246458</v>
      </c>
      <c r="W31" s="36">
        <f>((W14-T14)/T14)*100</f>
        <v>22.867737948084056</v>
      </c>
      <c r="X31" s="47">
        <f t="shared" si="7"/>
        <v>17.24709784411277</v>
      </c>
      <c r="Y31" s="34">
        <f t="shared" si="8"/>
        <v>25.31969309462916</v>
      </c>
      <c r="Z31" s="36">
        <f>((Z14-W14)/W14)*100</f>
        <v>20.422535211267608</v>
      </c>
      <c r="AA31" s="47">
        <f t="shared" si="8"/>
        <v>-2.1216407355021216</v>
      </c>
      <c r="AB31" s="34">
        <f t="shared" si="9"/>
        <v>4.081632653061225</v>
      </c>
      <c r="AC31" s="36">
        <f>((AC14-Z14)/Z14)*100</f>
        <v>0.4177109440267335</v>
      </c>
      <c r="AD31" s="47">
        <f t="shared" si="9"/>
        <v>-11.705202312138727</v>
      </c>
      <c r="AE31" s="34">
        <f t="shared" si="10"/>
        <v>-8.235294117647058</v>
      </c>
      <c r="AF31" s="36">
        <f>((AF14-AC14)/AC14)*100</f>
        <v>-10.232945091514143</v>
      </c>
      <c r="AG31" s="47">
        <f t="shared" si="10"/>
        <v>2.2913256955810146</v>
      </c>
      <c r="AH31" s="34">
        <f t="shared" si="11"/>
        <v>-16.88034188034188</v>
      </c>
      <c r="AI31" s="36">
        <f>((AI14-AF14)/AF14)*100</f>
        <v>-6.024096385542169</v>
      </c>
      <c r="AJ31" s="47">
        <f t="shared" si="11"/>
        <v>-9.6</v>
      </c>
      <c r="AK31" s="34">
        <f t="shared" si="12"/>
        <v>-11.825192802056556</v>
      </c>
      <c r="AL31" s="36">
        <f>((AL14-AI14)/AI14)*100</f>
        <v>-10.453648915187378</v>
      </c>
      <c r="AM31" s="47">
        <f t="shared" si="12"/>
        <v>-5.663716814159292</v>
      </c>
      <c r="AN31" s="34">
        <f t="shared" si="13"/>
        <v>-11.9533527696793</v>
      </c>
      <c r="AO31" s="36">
        <f>((AO14-AL14)/AL14)*100</f>
        <v>-8.039647577092511</v>
      </c>
      <c r="AP31" s="47">
        <f t="shared" si="13"/>
        <v>-5.253283302063791</v>
      </c>
      <c r="AQ31" s="34">
        <f t="shared" si="14"/>
        <v>-17.880794701986755</v>
      </c>
      <c r="AR31" s="36">
        <f>((AR14-AO14)/AO14)*100</f>
        <v>-9.820359281437126</v>
      </c>
      <c r="AS31" s="47">
        <f t="shared" si="14"/>
        <v>-3.9603960396039604</v>
      </c>
      <c r="AT31" s="34">
        <f t="shared" si="15"/>
        <v>-14.516129032258066</v>
      </c>
      <c r="AU31" s="36">
        <f t="shared" si="15"/>
        <v>-7.436918990703852</v>
      </c>
      <c r="AV31" s="47">
        <f t="shared" si="15"/>
        <v>-5.360824742268041</v>
      </c>
      <c r="AW31" s="34">
        <f t="shared" si="16"/>
        <v>2.8301886792452833</v>
      </c>
      <c r="AX31" s="36">
        <f>((AX14-AU14)/AU14)*100</f>
        <v>-2.8694404591104736</v>
      </c>
      <c r="AY31" s="47">
        <f t="shared" si="16"/>
        <v>3.2679738562091507</v>
      </c>
      <c r="AZ31" s="34">
        <f t="shared" si="17"/>
        <v>-8.715596330275229</v>
      </c>
      <c r="BA31" s="36">
        <f>((BA14-AX14)/AX14)*100</f>
        <v>-0.5908419497784343</v>
      </c>
      <c r="BB31" s="47">
        <f t="shared" si="17"/>
        <v>-20.464135021097047</v>
      </c>
      <c r="BC31" s="34">
        <f t="shared" si="18"/>
        <v>-23.618090452261306</v>
      </c>
      <c r="BD31" s="36">
        <f>((BD14-BA14)/BA14)*100</f>
        <v>-21.099554234769688</v>
      </c>
      <c r="BE31" s="331">
        <f t="shared" si="22"/>
        <v>1.8567639257294428</v>
      </c>
      <c r="BF31" s="332">
        <f t="shared" si="19"/>
        <v>22.36842105263158</v>
      </c>
      <c r="BG31" s="34"/>
      <c r="BH31" s="36">
        <f>((BH14-BD14)/BD14)*100</f>
        <v>7.344632768361582</v>
      </c>
    </row>
    <row r="32" spans="1:60" ht="12.75">
      <c r="A32" s="222"/>
      <c r="B32" s="224" t="s">
        <v>32</v>
      </c>
      <c r="C32" s="42">
        <v>18.367346938775512</v>
      </c>
      <c r="D32" s="42">
        <v>2.4390243902439024</v>
      </c>
      <c r="E32" s="46">
        <v>11.11111111111111</v>
      </c>
      <c r="F32" s="47">
        <f t="shared" si="21"/>
        <v>12.068965517241379</v>
      </c>
      <c r="G32" s="34">
        <f t="shared" si="2"/>
        <v>36.904761904761905</v>
      </c>
      <c r="H32" s="36">
        <f>((H15-E15)/E15)*100</f>
        <v>22.5</v>
      </c>
      <c r="I32" s="47">
        <f t="shared" si="2"/>
        <v>33.84615384615385</v>
      </c>
      <c r="J32" s="34">
        <f t="shared" si="3"/>
        <v>26.08695652173913</v>
      </c>
      <c r="K32" s="36">
        <f>((K15-H15)/H15)*100</f>
        <v>30.20408163265306</v>
      </c>
      <c r="L32" s="47">
        <f t="shared" si="3"/>
        <v>28.160919540229884</v>
      </c>
      <c r="M32" s="34">
        <f t="shared" si="4"/>
        <v>26.89655172413793</v>
      </c>
      <c r="N32" s="36">
        <f>((N15-K15)/K15)*100</f>
        <v>27.586206896551722</v>
      </c>
      <c r="O32" s="47">
        <f t="shared" si="4"/>
        <v>22.421524663677133</v>
      </c>
      <c r="P32" s="34">
        <f t="shared" si="5"/>
        <v>17.934782608695652</v>
      </c>
      <c r="Q32" s="36">
        <f>((Q15-N15)/N15)*100</f>
        <v>20.39312039312039</v>
      </c>
      <c r="R32" s="47">
        <f t="shared" si="5"/>
        <v>1.8315018315018317</v>
      </c>
      <c r="S32" s="34">
        <f t="shared" si="6"/>
        <v>1.8433179723502304</v>
      </c>
      <c r="T32" s="36">
        <f>((T15-Q15)/Q15)*100</f>
        <v>1.8367346938775513</v>
      </c>
      <c r="U32" s="47">
        <f t="shared" si="6"/>
        <v>-2.5179856115107913</v>
      </c>
      <c r="V32" s="34">
        <f t="shared" si="7"/>
        <v>27.601809954751133</v>
      </c>
      <c r="W32" s="36">
        <f>((W15-T15)/T15)*100</f>
        <v>10.821643286573146</v>
      </c>
      <c r="X32" s="47">
        <f t="shared" si="7"/>
        <v>18.81918819188192</v>
      </c>
      <c r="Y32" s="34">
        <f t="shared" si="8"/>
        <v>15.957446808510639</v>
      </c>
      <c r="Z32" s="36">
        <f>((Z15-W15)/W15)*100</f>
        <v>17.359855334538878</v>
      </c>
      <c r="AA32" s="47">
        <f t="shared" si="8"/>
        <v>-3.7267080745341614</v>
      </c>
      <c r="AB32" s="34">
        <f t="shared" si="9"/>
        <v>1.2232415902140672</v>
      </c>
      <c r="AC32" s="36">
        <f>((AC15-Z15)/Z15)*100</f>
        <v>-1.2326656394453006</v>
      </c>
      <c r="AD32" s="47">
        <f t="shared" si="9"/>
        <v>-10.64516129032258</v>
      </c>
      <c r="AE32" s="34">
        <f t="shared" si="10"/>
        <v>-5.13595166163142</v>
      </c>
      <c r="AF32" s="36">
        <f>((AF15-AC15)/AC15)*100</f>
        <v>-7.800312012480499</v>
      </c>
      <c r="AG32" s="47">
        <f t="shared" si="10"/>
        <v>3.6101083032490973</v>
      </c>
      <c r="AH32" s="34">
        <f t="shared" si="11"/>
        <v>-11.78343949044586</v>
      </c>
      <c r="AI32" s="36">
        <f>((AI15-AF15)/AF15)*100</f>
        <v>-4.568527918781726</v>
      </c>
      <c r="AJ32" s="47">
        <f t="shared" si="11"/>
        <v>4.529616724738676</v>
      </c>
      <c r="AK32" s="34">
        <f t="shared" si="12"/>
        <v>-5.054151624548736</v>
      </c>
      <c r="AL32" s="36">
        <f>((AL15-AI15)/AI15)*100</f>
        <v>-0.1773049645390071</v>
      </c>
      <c r="AM32" s="47">
        <f t="shared" si="12"/>
        <v>4</v>
      </c>
      <c r="AN32" s="34">
        <f t="shared" si="13"/>
        <v>1.520912547528517</v>
      </c>
      <c r="AO32" s="36">
        <f>((AO15-AL15)/AL15)*100</f>
        <v>2.841918294849023</v>
      </c>
      <c r="AP32" s="47">
        <f t="shared" si="13"/>
        <v>7.6923076923076925</v>
      </c>
      <c r="AQ32" s="34">
        <f t="shared" si="14"/>
        <v>-3.3707865168539324</v>
      </c>
      <c r="AR32" s="36">
        <f>((AR15-AO15)/AO15)*100</f>
        <v>2.5906735751295336</v>
      </c>
      <c r="AS32" s="47">
        <f t="shared" si="14"/>
        <v>2.380952380952381</v>
      </c>
      <c r="AT32" s="34">
        <f t="shared" si="15"/>
        <v>-1.1627906976744187</v>
      </c>
      <c r="AU32" s="36">
        <f t="shared" si="15"/>
        <v>0.8417508417508417</v>
      </c>
      <c r="AV32" s="47">
        <f t="shared" si="15"/>
        <v>17.732558139534884</v>
      </c>
      <c r="AW32" s="34">
        <f t="shared" si="16"/>
        <v>13.725490196078432</v>
      </c>
      <c r="AX32" s="36">
        <f>((AX15-AU15)/AU15)*100</f>
        <v>16.026711185308848</v>
      </c>
      <c r="AY32" s="47">
        <f t="shared" si="16"/>
        <v>22.22222222222222</v>
      </c>
      <c r="AZ32" s="34">
        <f t="shared" si="17"/>
        <v>17.586206896551722</v>
      </c>
      <c r="BA32" s="36">
        <f>((BA15-AX15)/AX15)*100</f>
        <v>20.287769784172664</v>
      </c>
      <c r="BB32" s="47">
        <f t="shared" si="17"/>
        <v>-1.8181818181818181</v>
      </c>
      <c r="BC32" s="34">
        <f t="shared" si="18"/>
        <v>-16.715542521994134</v>
      </c>
      <c r="BD32" s="36">
        <f>((BD15-BA15)/BA15)*100</f>
        <v>-7.894736842105263</v>
      </c>
      <c r="BE32" s="331">
        <f t="shared" si="22"/>
        <v>0.6172839506172839</v>
      </c>
      <c r="BF32" s="332">
        <f t="shared" si="19"/>
        <v>-2.8169014084507045</v>
      </c>
      <c r="BG32" s="34"/>
      <c r="BH32" s="36">
        <f>((BH15-BD15)/BD15)*100</f>
        <v>-0.6493506493506493</v>
      </c>
    </row>
    <row r="33" spans="1:60" ht="12.75">
      <c r="A33" s="222"/>
      <c r="B33" s="224" t="s">
        <v>33</v>
      </c>
      <c r="C33" s="42">
        <v>95.23809523809523</v>
      </c>
      <c r="D33" s="42">
        <v>91.8918918918919</v>
      </c>
      <c r="E33" s="46">
        <v>93.10344827586206</v>
      </c>
      <c r="F33" s="37">
        <f t="shared" si="21"/>
        <v>151.21951219512195</v>
      </c>
      <c r="G33" s="48">
        <f t="shared" si="2"/>
        <v>100</v>
      </c>
      <c r="H33" s="38">
        <f>((H16-E16)/E16)*100</f>
        <v>118.75</v>
      </c>
      <c r="I33" s="37">
        <f t="shared" si="2"/>
        <v>56.310679611650485</v>
      </c>
      <c r="J33" s="48">
        <f t="shared" si="3"/>
        <v>47.88732394366197</v>
      </c>
      <c r="K33" s="38">
        <f>((K16-H16)/H16)*100</f>
        <v>51.42857142857142</v>
      </c>
      <c r="L33" s="37">
        <f t="shared" si="3"/>
        <v>40.993788819875775</v>
      </c>
      <c r="M33" s="48">
        <f t="shared" si="4"/>
        <v>35.23809523809524</v>
      </c>
      <c r="N33" s="38">
        <f>((N16-K16)/K16)*100</f>
        <v>37.735849056603776</v>
      </c>
      <c r="O33" s="37">
        <f t="shared" si="4"/>
        <v>27.75330396475771</v>
      </c>
      <c r="P33" s="48">
        <f t="shared" si="5"/>
        <v>27.464788732394368</v>
      </c>
      <c r="Q33" s="38">
        <f>((Q16-N16)/N16)*100</f>
        <v>27.59295499021526</v>
      </c>
      <c r="R33" s="37">
        <f t="shared" si="5"/>
        <v>-42.41379310344828</v>
      </c>
      <c r="S33" s="48">
        <f t="shared" si="6"/>
        <v>-40.055248618784525</v>
      </c>
      <c r="T33" s="38">
        <f>((T16-Q16)/Q16)*100</f>
        <v>-41.104294478527606</v>
      </c>
      <c r="U33" s="37">
        <f t="shared" si="6"/>
        <v>-15.568862275449103</v>
      </c>
      <c r="V33" s="48">
        <f t="shared" si="7"/>
        <v>-5.529953917050691</v>
      </c>
      <c r="W33" s="38">
        <f>((W16-T16)/T16)*100</f>
        <v>-9.895833333333332</v>
      </c>
      <c r="X33" s="37">
        <f t="shared" si="7"/>
        <v>13.47517730496454</v>
      </c>
      <c r="Y33" s="48">
        <f t="shared" si="8"/>
        <v>19.51219512195122</v>
      </c>
      <c r="Z33" s="38">
        <f>((Z16-W16)/W16)*100</f>
        <v>17.052023121387283</v>
      </c>
      <c r="AA33" s="37">
        <f t="shared" si="8"/>
        <v>-27.500000000000004</v>
      </c>
      <c r="AB33" s="48">
        <f t="shared" si="9"/>
        <v>-30.20408163265306</v>
      </c>
      <c r="AC33" s="38">
        <f>((AC16-Z16)/Z16)*100</f>
        <v>-29.1358024691358</v>
      </c>
      <c r="AD33" s="37">
        <f t="shared" si="9"/>
        <v>-25.862068965517242</v>
      </c>
      <c r="AE33" s="48">
        <f t="shared" si="10"/>
        <v>-15.204678362573098</v>
      </c>
      <c r="AF33" s="38">
        <f>((AF16-AC16)/AC16)*100</f>
        <v>-19.51219512195122</v>
      </c>
      <c r="AG33" s="37">
        <f t="shared" si="10"/>
        <v>-20.930232558139537</v>
      </c>
      <c r="AH33" s="48">
        <f t="shared" si="11"/>
        <v>-6.206896551724138</v>
      </c>
      <c r="AI33" s="38">
        <f>((AI16-AF16)/AF16)*100</f>
        <v>-11.688311688311687</v>
      </c>
      <c r="AJ33" s="37">
        <f t="shared" si="11"/>
        <v>-38.23529411764706</v>
      </c>
      <c r="AK33" s="48">
        <f t="shared" si="12"/>
        <v>-25.735294117647058</v>
      </c>
      <c r="AL33" s="38">
        <f>((AL16-AI16)/AI16)*100</f>
        <v>-29.901960784313726</v>
      </c>
      <c r="AM33" s="37">
        <f t="shared" si="12"/>
        <v>-59.523809523809526</v>
      </c>
      <c r="AN33" s="48">
        <f t="shared" si="13"/>
        <v>-71.28712871287128</v>
      </c>
      <c r="AO33" s="38">
        <f>((AO16-AL16)/AL16)*100</f>
        <v>-67.83216783216784</v>
      </c>
      <c r="AP33" s="37">
        <f t="shared" si="13"/>
        <v>64.70588235294117</v>
      </c>
      <c r="AQ33" s="48">
        <f t="shared" si="14"/>
        <v>6.896551724137931</v>
      </c>
      <c r="AR33" s="38">
        <f>((AR16-AO16)/AO16)*100</f>
        <v>28.26086956521739</v>
      </c>
      <c r="AS33" s="37">
        <f t="shared" si="14"/>
        <v>50</v>
      </c>
      <c r="AT33" s="48">
        <f t="shared" si="15"/>
        <v>6.451612903225806</v>
      </c>
      <c r="AU33" s="38">
        <f t="shared" si="15"/>
        <v>27.11864406779661</v>
      </c>
      <c r="AV33" s="37">
        <f t="shared" si="15"/>
        <v>-11.904761904761903</v>
      </c>
      <c r="AW33" s="48">
        <f t="shared" si="16"/>
        <v>15.151515151515152</v>
      </c>
      <c r="AX33" s="38">
        <f>((AX16-AU16)/AU16)*100</f>
        <v>0</v>
      </c>
      <c r="AY33" s="37">
        <f t="shared" si="16"/>
        <v>116.21621621621621</v>
      </c>
      <c r="AZ33" s="48">
        <f t="shared" si="17"/>
        <v>36.84210526315789</v>
      </c>
      <c r="BA33" s="38">
        <f>((BA16-AX16)/AX16)*100</f>
        <v>76</v>
      </c>
      <c r="BB33" s="37">
        <f t="shared" si="17"/>
        <v>17.5</v>
      </c>
      <c r="BC33" s="48">
        <f t="shared" si="18"/>
        <v>42.30769230769231</v>
      </c>
      <c r="BD33" s="38">
        <f>((BD16-BA16)/BA16)*100</f>
        <v>27.27272727272727</v>
      </c>
      <c r="BE33" s="333">
        <f t="shared" si="22"/>
        <v>14.893617021276595</v>
      </c>
      <c r="BF33" s="334">
        <f t="shared" si="19"/>
        <v>1.3513513513513513</v>
      </c>
      <c r="BG33" s="48"/>
      <c r="BH33" s="38">
        <f>((BH16-BD16)/BD16)*100</f>
        <v>8.928571428571429</v>
      </c>
    </row>
    <row r="34" spans="1:60" ht="13.5">
      <c r="A34" s="222"/>
      <c r="B34" s="225" t="s">
        <v>15</v>
      </c>
      <c r="C34" s="49">
        <v>-5.445885458510272</v>
      </c>
      <c r="D34" s="50">
        <v>-8.599559147685525</v>
      </c>
      <c r="E34" s="50">
        <v>-7.0037893636482424</v>
      </c>
      <c r="F34" s="48">
        <f t="shared" si="21"/>
        <v>-2.6885962250409663</v>
      </c>
      <c r="G34" s="48">
        <f t="shared" si="2"/>
        <v>-7.103122286890254</v>
      </c>
      <c r="H34" s="38">
        <f>((H17-E17)/E17)*100</f>
        <v>-4.831936052956146</v>
      </c>
      <c r="I34" s="48">
        <f t="shared" si="2"/>
        <v>-5.544468005488337</v>
      </c>
      <c r="J34" s="48">
        <f t="shared" si="3"/>
        <v>-8.200069228106612</v>
      </c>
      <c r="K34" s="38">
        <f>((K17-H17)/H17)*100</f>
        <v>-6.803044719314938</v>
      </c>
      <c r="L34" s="48">
        <f t="shared" si="3"/>
        <v>5.117200396170353</v>
      </c>
      <c r="M34" s="48">
        <f t="shared" si="4"/>
        <v>4.140115380264696</v>
      </c>
      <c r="N34" s="38">
        <f>((N17-K17)/K17)*100</f>
        <v>4.661069159141715</v>
      </c>
      <c r="O34" s="48">
        <f t="shared" si="4"/>
        <v>6.027010050251256</v>
      </c>
      <c r="P34" s="48">
        <f t="shared" si="5"/>
        <v>4.080524276765994</v>
      </c>
      <c r="Q34" s="38">
        <f>((Q17-N17)/N17)*100</f>
        <v>5.122857767537295</v>
      </c>
      <c r="R34" s="48">
        <f t="shared" si="5"/>
        <v>5.1897271838620815</v>
      </c>
      <c r="S34" s="48">
        <f t="shared" si="6"/>
        <v>5.037222570096709</v>
      </c>
      <c r="T34" s="38">
        <f>((T17-Q17)/Q17)*100</f>
        <v>5.119590432765379</v>
      </c>
      <c r="U34" s="48">
        <f t="shared" si="6"/>
        <v>23.139308946523613</v>
      </c>
      <c r="V34" s="48">
        <f t="shared" si="7"/>
        <v>28.8666622507783</v>
      </c>
      <c r="W34" s="38">
        <f>((W17-T17)/T17)*100</f>
        <v>25.77125028536641</v>
      </c>
      <c r="X34" s="48">
        <f t="shared" si="7"/>
        <v>16.275612879619466</v>
      </c>
      <c r="Y34" s="48">
        <f t="shared" si="8"/>
        <v>15.916216910819841</v>
      </c>
      <c r="Z34" s="38">
        <f>((Z17-W17)/W17)*100</f>
        <v>16.106391732616956</v>
      </c>
      <c r="AA34" s="48">
        <f t="shared" si="8"/>
        <v>3.8882879339168057</v>
      </c>
      <c r="AB34" s="48">
        <f t="shared" si="9"/>
        <v>2.997583309314236</v>
      </c>
      <c r="AC34" s="38">
        <f>((AC17-Z17)/Z17)*100</f>
        <v>3.469587693333889</v>
      </c>
      <c r="AD34" s="48">
        <f t="shared" si="9"/>
        <v>-1.5599560789065163</v>
      </c>
      <c r="AE34" s="48">
        <f t="shared" si="10"/>
        <v>-3.3214939188461954</v>
      </c>
      <c r="AF34" s="38">
        <f>((AF17-AC17)/AC17)*100</f>
        <v>-2.3842380410366952</v>
      </c>
      <c r="AG34" s="48">
        <f t="shared" si="10"/>
        <v>-11.377360667717989</v>
      </c>
      <c r="AH34" s="48">
        <f t="shared" si="11"/>
        <v>-13.125667972924832</v>
      </c>
      <c r="AI34" s="38">
        <f>((AI17-AF17)/AF17)*100</f>
        <v>-12.187596739242597</v>
      </c>
      <c r="AJ34" s="48">
        <f t="shared" si="11"/>
        <v>-4.774098346425936</v>
      </c>
      <c r="AK34" s="48">
        <f t="shared" si="12"/>
        <v>-8.270753773995951</v>
      </c>
      <c r="AL34" s="38">
        <f>((AL17-AI17)/AI17)*100</f>
        <v>-6.377278228886356</v>
      </c>
      <c r="AM34" s="48">
        <f t="shared" si="12"/>
        <v>-4.081400118499612</v>
      </c>
      <c r="AN34" s="48">
        <f t="shared" si="13"/>
        <v>-7.907236658284438</v>
      </c>
      <c r="AO34" s="38">
        <f>((AO17-AL17)/AL17)*100</f>
        <v>-5.800030123506376</v>
      </c>
      <c r="AP34" s="48">
        <f t="shared" si="13"/>
        <v>-3.1788268275878453</v>
      </c>
      <c r="AQ34" s="48">
        <f t="shared" si="14"/>
        <v>-8.143203883495145</v>
      </c>
      <c r="AR34" s="38">
        <f>((AR17-AO17)/AO17)*100</f>
        <v>-5.359022531345352</v>
      </c>
      <c r="AS34" s="48">
        <f>((AS17-AP17)/AP17)*100</f>
        <v>-6.190955267096901</v>
      </c>
      <c r="AT34" s="48">
        <f t="shared" si="15"/>
        <v>-10.410886510767604</v>
      </c>
      <c r="AU34" s="38">
        <f t="shared" si="15"/>
        <v>-7.989694350194991</v>
      </c>
      <c r="AV34" s="48">
        <f>((AV17-AS17)/AS17)*100</f>
        <v>0.6330107245618624</v>
      </c>
      <c r="AW34" s="48">
        <f t="shared" si="16"/>
        <v>-3.1927444329744876</v>
      </c>
      <c r="AX34" s="38">
        <f>((AX17-AU17)/AU17)*100</f>
        <v>-0.9548000122410258</v>
      </c>
      <c r="AY34" s="48">
        <f>((AY17-AV17)/AV17)*100</f>
        <v>-2.3965481389062173</v>
      </c>
      <c r="AZ34" s="48">
        <f>((AZ17-AW17)/AW17)*100</f>
        <v>-5.0270393784751315</v>
      </c>
      <c r="BA34" s="38">
        <f>((BA17-AX17)/AX17)*100</f>
        <v>-3.4481693187084814</v>
      </c>
      <c r="BB34" s="48">
        <f>((BB17-AY17)/AY17)*100</f>
        <v>-1.6191744340878829</v>
      </c>
      <c r="BC34" s="48">
        <f>((BC17-AZ17)/AZ17)*100</f>
        <v>-1.435560189269388</v>
      </c>
      <c r="BD34" s="38">
        <f>((BD17-BA17)/BA17)*100</f>
        <v>-1.2400396812698007</v>
      </c>
      <c r="BE34" s="334">
        <f>((BE17-BB17)/BB17)*100</f>
        <v>1.4617508526879974</v>
      </c>
      <c r="BF34" s="334">
        <f>((BF17-BC17)/BC17)*100</f>
        <v>1.3384865744507728</v>
      </c>
      <c r="BG34" s="48"/>
      <c r="BH34" s="38">
        <f>((BH17-BD17)/BD17)*100</f>
        <v>1.7675744860100773</v>
      </c>
    </row>
    <row r="35" spans="1:12" ht="12.75">
      <c r="A35" s="16"/>
      <c r="C35" s="16"/>
      <c r="D35" s="16"/>
      <c r="E35" s="16"/>
      <c r="F35" s="226"/>
      <c r="G35" s="226"/>
      <c r="H35" s="16"/>
      <c r="I35" s="16"/>
      <c r="J35" s="16"/>
      <c r="K35" s="16"/>
      <c r="L35" s="16"/>
    </row>
    <row r="36" spans="2:60" ht="12.7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E36" s="319"/>
      <c r="BF36" s="319"/>
      <c r="BG36" s="319"/>
      <c r="BH36" s="319"/>
    </row>
    <row r="37" spans="1:2" ht="12.75">
      <c r="A37" s="53"/>
      <c r="B37" s="51" t="s">
        <v>18</v>
      </c>
    </row>
    <row r="38" spans="1:2" ht="12.75">
      <c r="A38" s="51">
        <v>1</v>
      </c>
      <c r="B38" s="51" t="s">
        <v>138</v>
      </c>
    </row>
    <row r="39" spans="1:2" ht="12.75">
      <c r="A39" s="12">
        <v>2</v>
      </c>
      <c r="B39" s="12" t="s">
        <v>140</v>
      </c>
    </row>
  </sheetData>
  <sheetProtection/>
  <mergeCells count="43">
    <mergeCell ref="B3:B5"/>
    <mergeCell ref="BE21:BH21"/>
    <mergeCell ref="C20:BH20"/>
    <mergeCell ref="BE4:BH4"/>
    <mergeCell ref="C3:BH3"/>
    <mergeCell ref="C4:E4"/>
    <mergeCell ref="F4:H4"/>
    <mergeCell ref="I4:K4"/>
    <mergeCell ref="L4:N4"/>
    <mergeCell ref="O4:Q4"/>
    <mergeCell ref="BB4:BD4"/>
    <mergeCell ref="AM4:AO4"/>
    <mergeCell ref="AP4:AR4"/>
    <mergeCell ref="AS4:AU4"/>
    <mergeCell ref="AV4:AX4"/>
    <mergeCell ref="AY4:BA4"/>
    <mergeCell ref="B20:B22"/>
    <mergeCell ref="C21:E21"/>
    <mergeCell ref="F21:H21"/>
    <mergeCell ref="I21:K21"/>
    <mergeCell ref="L21:N21"/>
    <mergeCell ref="AS21:AU21"/>
    <mergeCell ref="O21:Q21"/>
    <mergeCell ref="AV21:AX21"/>
    <mergeCell ref="AY21:BA21"/>
    <mergeCell ref="R21:T21"/>
    <mergeCell ref="X4:Z4"/>
    <mergeCell ref="AA4:AC4"/>
    <mergeCell ref="AD4:AF4"/>
    <mergeCell ref="AG4:AI4"/>
    <mergeCell ref="AJ4:AL4"/>
    <mergeCell ref="R4:T4"/>
    <mergeCell ref="U4:W4"/>
    <mergeCell ref="BI3:BK4"/>
    <mergeCell ref="BB21:BD21"/>
    <mergeCell ref="U21:W21"/>
    <mergeCell ref="X21:Z21"/>
    <mergeCell ref="AA21:AC21"/>
    <mergeCell ref="AD21:AF21"/>
    <mergeCell ref="AG21:AI21"/>
    <mergeCell ref="AJ21:AL21"/>
    <mergeCell ref="AM21:AO21"/>
    <mergeCell ref="AP21:AR21"/>
  </mergeCells>
  <printOptions horizontalCentered="1" verticalCentered="1"/>
  <pageMargins left="0.7480314960629921" right="0.7480314960629921" top="0.4" bottom="0.35" header="0.29" footer="0.24"/>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tabColor theme="5" tint="0.5999900102615356"/>
  </sheetPr>
  <dimension ref="A1:AO115"/>
  <sheetViews>
    <sheetView zoomScalePageLayoutView="0" workbookViewId="0" topLeftCell="A1">
      <selection activeCell="A1" sqref="A1"/>
    </sheetView>
  </sheetViews>
  <sheetFormatPr defaultColWidth="9.140625" defaultRowHeight="15"/>
  <cols>
    <col min="1" max="1" width="2.7109375" style="51" customWidth="1"/>
    <col min="2" max="2" width="23.421875" style="51" customWidth="1"/>
    <col min="3" max="22" width="8.421875" style="51" customWidth="1"/>
    <col min="23" max="24" width="9.421875" style="51" customWidth="1"/>
    <col min="25" max="26" width="11.8515625" style="51" customWidth="1"/>
    <col min="27" max="27" width="24.7109375" style="51" customWidth="1"/>
    <col min="28" max="34" width="9.140625" style="51" customWidth="1"/>
    <col min="35" max="35" width="3.421875" style="51" customWidth="1"/>
    <col min="36" max="16384" width="9.140625" style="51" customWidth="1"/>
  </cols>
  <sheetData>
    <row r="1" spans="1:41" ht="15" customHeight="1">
      <c r="A1" s="15"/>
      <c r="B1" s="134" t="s">
        <v>36</v>
      </c>
      <c r="C1" s="16"/>
      <c r="D1" s="16"/>
      <c r="E1" s="16"/>
      <c r="F1" s="16"/>
      <c r="G1" s="16"/>
      <c r="H1" s="16"/>
      <c r="I1" s="16"/>
      <c r="J1" s="16"/>
      <c r="K1" s="16"/>
      <c r="L1" s="16"/>
      <c r="M1" s="16"/>
      <c r="N1" s="16"/>
      <c r="O1" s="16"/>
      <c r="P1" s="16"/>
      <c r="Q1" s="16"/>
      <c r="R1" s="16"/>
      <c r="S1" s="16"/>
      <c r="T1" s="16"/>
      <c r="U1" s="16"/>
      <c r="V1" s="16"/>
      <c r="W1" s="52"/>
      <c r="X1" s="52"/>
      <c r="Y1" s="52"/>
      <c r="Z1" s="52"/>
      <c r="AJ1" s="107"/>
      <c r="AK1" s="107"/>
      <c r="AL1" s="107"/>
      <c r="AM1" s="107"/>
      <c r="AN1" s="107"/>
      <c r="AO1" s="107"/>
    </row>
    <row r="2" spans="1:41" ht="15" customHeight="1">
      <c r="A2" s="15"/>
      <c r="B2" s="227"/>
      <c r="C2" s="16"/>
      <c r="D2" s="16"/>
      <c r="E2" s="16"/>
      <c r="F2" s="16"/>
      <c r="G2" s="16"/>
      <c r="H2" s="16"/>
      <c r="I2" s="16"/>
      <c r="J2" s="16"/>
      <c r="K2" s="16"/>
      <c r="L2" s="16"/>
      <c r="M2" s="16"/>
      <c r="N2" s="16"/>
      <c r="O2" s="16"/>
      <c r="P2" s="16"/>
      <c r="Q2" s="16"/>
      <c r="R2" s="16"/>
      <c r="S2" s="16"/>
      <c r="T2" s="16"/>
      <c r="U2" s="16"/>
      <c r="V2" s="16"/>
      <c r="W2" s="16"/>
      <c r="X2" s="16"/>
      <c r="Y2" s="52"/>
      <c r="Z2" s="16"/>
      <c r="AJ2" s="107"/>
      <c r="AK2" s="107"/>
      <c r="AL2" s="107"/>
      <c r="AM2" s="107"/>
      <c r="AN2" s="107"/>
      <c r="AO2" s="107"/>
    </row>
    <row r="3" spans="1:41" ht="13.5">
      <c r="A3" s="228"/>
      <c r="B3" s="414"/>
      <c r="C3" s="399"/>
      <c r="D3" s="402"/>
      <c r="E3" s="402"/>
      <c r="F3" s="402"/>
      <c r="G3" s="402"/>
      <c r="H3" s="402"/>
      <c r="I3" s="402"/>
      <c r="J3" s="402"/>
      <c r="K3" s="402"/>
      <c r="L3" s="402"/>
      <c r="M3" s="402"/>
      <c r="N3" s="402"/>
      <c r="O3" s="402"/>
      <c r="P3" s="402"/>
      <c r="Q3" s="402"/>
      <c r="R3" s="402"/>
      <c r="S3" s="402"/>
      <c r="T3" s="402"/>
      <c r="U3" s="402"/>
      <c r="V3" s="402"/>
      <c r="W3" s="402"/>
      <c r="X3" s="167"/>
      <c r="Y3" s="410" t="s">
        <v>125</v>
      </c>
      <c r="Z3" s="410" t="s">
        <v>126</v>
      </c>
      <c r="AJ3" s="107"/>
      <c r="AK3" s="107"/>
      <c r="AL3" s="107"/>
      <c r="AM3" s="107"/>
      <c r="AN3" s="107"/>
      <c r="AO3" s="107"/>
    </row>
    <row r="4" spans="1:41" s="74" customFormat="1" ht="13.5">
      <c r="A4" s="229"/>
      <c r="B4" s="415"/>
      <c r="C4" s="75">
        <v>2000</v>
      </c>
      <c r="D4" s="76">
        <v>2001</v>
      </c>
      <c r="E4" s="76">
        <v>2002</v>
      </c>
      <c r="F4" s="76">
        <v>2003</v>
      </c>
      <c r="G4" s="76">
        <v>2004</v>
      </c>
      <c r="H4" s="76">
        <v>2005</v>
      </c>
      <c r="I4" s="76">
        <v>2006</v>
      </c>
      <c r="J4" s="76">
        <v>2007</v>
      </c>
      <c r="K4" s="76">
        <v>2008</v>
      </c>
      <c r="L4" s="76">
        <v>2009</v>
      </c>
      <c r="M4" s="76">
        <v>2010</v>
      </c>
      <c r="N4" s="76">
        <v>2011</v>
      </c>
      <c r="O4" s="76">
        <v>2012</v>
      </c>
      <c r="P4" s="76">
        <v>2013</v>
      </c>
      <c r="Q4" s="76">
        <v>2014</v>
      </c>
      <c r="R4" s="76">
        <v>2015</v>
      </c>
      <c r="S4" s="76">
        <v>2016</v>
      </c>
      <c r="T4" s="76">
        <v>2017</v>
      </c>
      <c r="U4" s="76">
        <v>2018</v>
      </c>
      <c r="V4" s="76">
        <v>2019</v>
      </c>
      <c r="W4" s="76">
        <v>2020</v>
      </c>
      <c r="X4" s="76">
        <v>2021</v>
      </c>
      <c r="Y4" s="411"/>
      <c r="Z4" s="411"/>
      <c r="AJ4" s="230"/>
      <c r="AK4" s="230"/>
      <c r="AL4" s="230"/>
      <c r="AM4" s="230"/>
      <c r="AN4" s="230"/>
      <c r="AO4" s="230"/>
    </row>
    <row r="5" spans="1:41" ht="13.5">
      <c r="A5" s="228"/>
      <c r="B5" s="231" t="s">
        <v>37</v>
      </c>
      <c r="C5" s="99">
        <v>32575</v>
      </c>
      <c r="D5" s="100">
        <v>35890</v>
      </c>
      <c r="E5" s="100">
        <v>34839</v>
      </c>
      <c r="F5" s="100">
        <v>32082</v>
      </c>
      <c r="G5" s="100">
        <v>30425</v>
      </c>
      <c r="H5" s="100">
        <v>26806</v>
      </c>
      <c r="I5" s="100">
        <v>27502</v>
      </c>
      <c r="J5" s="100">
        <v>29337</v>
      </c>
      <c r="K5" s="100">
        <v>31436</v>
      </c>
      <c r="L5" s="100">
        <v>39929</v>
      </c>
      <c r="M5" s="100">
        <v>46435</v>
      </c>
      <c r="N5" s="100">
        <v>47365</v>
      </c>
      <c r="O5" s="100">
        <v>45022</v>
      </c>
      <c r="P5" s="100">
        <v>37830</v>
      </c>
      <c r="Q5" s="100">
        <v>34274</v>
      </c>
      <c r="R5" s="100">
        <v>31285</v>
      </c>
      <c r="S5" s="100">
        <v>29522</v>
      </c>
      <c r="T5" s="100">
        <v>26821</v>
      </c>
      <c r="U5" s="100">
        <v>26109</v>
      </c>
      <c r="V5" s="100">
        <v>24463</v>
      </c>
      <c r="W5" s="177">
        <v>24139</v>
      </c>
      <c r="X5" s="100">
        <v>25914</v>
      </c>
      <c r="Y5" s="335">
        <f>X5-W5</f>
        <v>1775</v>
      </c>
      <c r="Z5" s="101">
        <f aca="true" t="shared" si="0" ref="Z5:Z12">Y5/W5*100</f>
        <v>7.353245784829529</v>
      </c>
      <c r="AK5" s="107"/>
      <c r="AL5" s="107"/>
      <c r="AM5" s="107"/>
      <c r="AN5" s="107"/>
      <c r="AO5" s="107"/>
    </row>
    <row r="6" spans="1:41" ht="13.5">
      <c r="A6" s="228"/>
      <c r="B6" s="222" t="s">
        <v>38</v>
      </c>
      <c r="C6" s="99">
        <v>7141</v>
      </c>
      <c r="D6" s="100">
        <v>8504</v>
      </c>
      <c r="E6" s="100">
        <v>8440</v>
      </c>
      <c r="F6" s="100">
        <v>7785</v>
      </c>
      <c r="G6" s="100">
        <v>7239</v>
      </c>
      <c r="H6" s="100">
        <v>6260</v>
      </c>
      <c r="I6" s="100">
        <v>6321</v>
      </c>
      <c r="J6" s="100">
        <v>6593</v>
      </c>
      <c r="K6" s="100">
        <v>6860</v>
      </c>
      <c r="L6" s="100">
        <v>8953</v>
      </c>
      <c r="M6" s="100">
        <v>9817</v>
      </c>
      <c r="N6" s="100">
        <v>10368</v>
      </c>
      <c r="O6" s="100">
        <v>10397</v>
      </c>
      <c r="P6" s="100">
        <v>9668</v>
      </c>
      <c r="Q6" s="100">
        <v>9852</v>
      </c>
      <c r="R6" s="100">
        <v>9713</v>
      </c>
      <c r="S6" s="100">
        <v>9138</v>
      </c>
      <c r="T6" s="100">
        <v>8215</v>
      </c>
      <c r="U6" s="100">
        <v>7617</v>
      </c>
      <c r="V6" s="100">
        <v>6861</v>
      </c>
      <c r="W6" s="177">
        <v>6295</v>
      </c>
      <c r="X6" s="100">
        <v>5886</v>
      </c>
      <c r="Y6" s="335">
        <f aca="true" t="shared" si="1" ref="Y6:Y12">X6-W6</f>
        <v>-409</v>
      </c>
      <c r="Z6" s="101">
        <f t="shared" si="0"/>
        <v>-6.497220015885624</v>
      </c>
      <c r="AJ6" s="107"/>
      <c r="AL6" s="107"/>
      <c r="AM6" s="107"/>
      <c r="AN6" s="107"/>
      <c r="AO6" s="107"/>
    </row>
    <row r="7" spans="1:41" ht="13.5">
      <c r="A7" s="228"/>
      <c r="B7" s="222" t="s">
        <v>39</v>
      </c>
      <c r="C7" s="99">
        <v>2809</v>
      </c>
      <c r="D7" s="100">
        <v>3431</v>
      </c>
      <c r="E7" s="100">
        <v>3664</v>
      </c>
      <c r="F7" s="100">
        <v>3481</v>
      </c>
      <c r="G7" s="100">
        <v>3187</v>
      </c>
      <c r="H7" s="100">
        <v>2934</v>
      </c>
      <c r="I7" s="100">
        <v>3069</v>
      </c>
      <c r="J7" s="100">
        <v>3371</v>
      </c>
      <c r="K7" s="100">
        <v>3689</v>
      </c>
      <c r="L7" s="100">
        <v>5195</v>
      </c>
      <c r="M7" s="100">
        <v>6283</v>
      </c>
      <c r="N7" s="100">
        <v>7017</v>
      </c>
      <c r="O7" s="100">
        <v>7388</v>
      </c>
      <c r="P7" s="100">
        <v>6911</v>
      </c>
      <c r="Q7" s="100">
        <v>6638</v>
      </c>
      <c r="R7" s="100">
        <v>6497</v>
      </c>
      <c r="S7" s="100">
        <v>6048</v>
      </c>
      <c r="T7" s="100">
        <v>5239</v>
      </c>
      <c r="U7" s="100">
        <v>4979</v>
      </c>
      <c r="V7" s="100">
        <v>4765</v>
      </c>
      <c r="W7" s="177">
        <v>4598</v>
      </c>
      <c r="X7" s="100">
        <v>4647</v>
      </c>
      <c r="Y7" s="335">
        <f t="shared" si="1"/>
        <v>49</v>
      </c>
      <c r="Z7" s="101">
        <f t="shared" si="0"/>
        <v>1.0656807307525011</v>
      </c>
      <c r="AJ7" s="107"/>
      <c r="AL7" s="107"/>
      <c r="AM7" s="107"/>
      <c r="AN7" s="107"/>
      <c r="AO7" s="107"/>
    </row>
    <row r="8" spans="1:41" ht="13.5">
      <c r="A8" s="228"/>
      <c r="B8" s="222" t="s">
        <v>40</v>
      </c>
      <c r="C8" s="99">
        <v>8402</v>
      </c>
      <c r="D8" s="100">
        <v>9003</v>
      </c>
      <c r="E8" s="100">
        <v>9092</v>
      </c>
      <c r="F8" s="100">
        <v>9398</v>
      </c>
      <c r="G8" s="100">
        <v>11071</v>
      </c>
      <c r="H8" s="100">
        <v>12741</v>
      </c>
      <c r="I8" s="100">
        <v>14493</v>
      </c>
      <c r="J8" s="100">
        <v>15197</v>
      </c>
      <c r="K8" s="100">
        <v>15376</v>
      </c>
      <c r="L8" s="100">
        <v>17761</v>
      </c>
      <c r="M8" s="100">
        <v>19288</v>
      </c>
      <c r="N8" s="100">
        <v>19196</v>
      </c>
      <c r="O8" s="100">
        <v>18354</v>
      </c>
      <c r="P8" s="100">
        <v>16263</v>
      </c>
      <c r="Q8" s="100">
        <v>14894</v>
      </c>
      <c r="R8" s="100">
        <v>13751</v>
      </c>
      <c r="S8" s="100">
        <v>12907</v>
      </c>
      <c r="T8" s="100">
        <v>12259</v>
      </c>
      <c r="U8" s="100">
        <v>12187</v>
      </c>
      <c r="V8" s="100">
        <v>12104</v>
      </c>
      <c r="W8" s="177">
        <v>11942</v>
      </c>
      <c r="X8" s="100">
        <v>12618</v>
      </c>
      <c r="Y8" s="335">
        <f t="shared" si="1"/>
        <v>676</v>
      </c>
      <c r="Z8" s="101">
        <f t="shared" si="0"/>
        <v>5.660693351197454</v>
      </c>
      <c r="AJ8" s="107"/>
      <c r="AL8" s="107"/>
      <c r="AM8" s="107"/>
      <c r="AN8" s="107"/>
      <c r="AO8" s="107"/>
    </row>
    <row r="9" spans="1:41" ht="13.5">
      <c r="A9" s="228"/>
      <c r="B9" s="222" t="s">
        <v>41</v>
      </c>
      <c r="C9" s="99">
        <v>2269</v>
      </c>
      <c r="D9" s="100">
        <v>2743</v>
      </c>
      <c r="E9" s="100">
        <v>2992</v>
      </c>
      <c r="F9" s="100">
        <v>2776</v>
      </c>
      <c r="G9" s="100">
        <v>2189</v>
      </c>
      <c r="H9" s="100">
        <v>1930</v>
      </c>
      <c r="I9" s="100">
        <v>2104</v>
      </c>
      <c r="J9" s="100">
        <v>2212</v>
      </c>
      <c r="K9" s="100">
        <v>2289</v>
      </c>
      <c r="L9" s="100">
        <v>2570</v>
      </c>
      <c r="M9" s="100">
        <v>2751</v>
      </c>
      <c r="N9" s="100">
        <v>2818</v>
      </c>
      <c r="O9" s="100">
        <v>2772</v>
      </c>
      <c r="P9" s="100">
        <v>2552</v>
      </c>
      <c r="Q9" s="100">
        <v>2362</v>
      </c>
      <c r="R9" s="100">
        <v>2297</v>
      </c>
      <c r="S9" s="100">
        <v>2064</v>
      </c>
      <c r="T9" s="100">
        <v>1888</v>
      </c>
      <c r="U9" s="100">
        <v>1911</v>
      </c>
      <c r="V9" s="100">
        <v>1894</v>
      </c>
      <c r="W9" s="177">
        <v>1956</v>
      </c>
      <c r="X9" s="100">
        <v>1998</v>
      </c>
      <c r="Y9" s="335">
        <f t="shared" si="1"/>
        <v>42</v>
      </c>
      <c r="Z9" s="101">
        <f t="shared" si="0"/>
        <v>2.147239263803681</v>
      </c>
      <c r="AJ9" s="107"/>
      <c r="AL9" s="107"/>
      <c r="AM9" s="107"/>
      <c r="AN9" s="107"/>
      <c r="AO9" s="107"/>
    </row>
    <row r="10" spans="1:41" ht="13.5">
      <c r="A10" s="228"/>
      <c r="B10" s="222" t="s">
        <v>42</v>
      </c>
      <c r="C10" s="99">
        <v>5056</v>
      </c>
      <c r="D10" s="100">
        <v>6999</v>
      </c>
      <c r="E10" s="100">
        <v>8014</v>
      </c>
      <c r="F10" s="100">
        <v>7091</v>
      </c>
      <c r="G10" s="100">
        <v>5428</v>
      </c>
      <c r="H10" s="100">
        <v>4640</v>
      </c>
      <c r="I10" s="100">
        <v>4470</v>
      </c>
      <c r="J10" s="100">
        <v>3902</v>
      </c>
      <c r="K10" s="100">
        <v>4072</v>
      </c>
      <c r="L10" s="100">
        <v>5679</v>
      </c>
      <c r="M10" s="100">
        <v>9502</v>
      </c>
      <c r="N10" s="100">
        <v>11030</v>
      </c>
      <c r="O10" s="100">
        <v>11214</v>
      </c>
      <c r="P10" s="100">
        <v>10533</v>
      </c>
      <c r="Q10" s="51">
        <v>10304</v>
      </c>
      <c r="R10" s="100">
        <v>10080</v>
      </c>
      <c r="S10" s="100">
        <v>9728</v>
      </c>
      <c r="T10" s="100">
        <v>9244</v>
      </c>
      <c r="U10" s="100">
        <v>9279</v>
      </c>
      <c r="V10" s="100">
        <v>9119</v>
      </c>
      <c r="W10" s="177">
        <v>9034</v>
      </c>
      <c r="X10" s="100">
        <v>9786</v>
      </c>
      <c r="Y10" s="335">
        <f t="shared" si="1"/>
        <v>752</v>
      </c>
      <c r="Z10" s="101">
        <f t="shared" si="0"/>
        <v>8.324108921850785</v>
      </c>
      <c r="AJ10" s="107"/>
      <c r="AL10" s="107"/>
      <c r="AM10" s="107"/>
      <c r="AN10" s="107"/>
      <c r="AO10" s="107"/>
    </row>
    <row r="11" spans="1:41" ht="13.5">
      <c r="A11" s="222"/>
      <c r="B11" s="222" t="s">
        <v>43</v>
      </c>
      <c r="C11" s="99">
        <v>9834</v>
      </c>
      <c r="D11" s="100">
        <v>3665</v>
      </c>
      <c r="E11" s="100">
        <v>1836</v>
      </c>
      <c r="F11" s="100">
        <v>1440</v>
      </c>
      <c r="G11" s="100">
        <v>1419</v>
      </c>
      <c r="H11" s="100">
        <v>1500</v>
      </c>
      <c r="I11" s="100">
        <v>1500</v>
      </c>
      <c r="J11" s="100">
        <v>1893</v>
      </c>
      <c r="K11" s="100">
        <v>1983</v>
      </c>
      <c r="L11" s="100">
        <v>2551</v>
      </c>
      <c r="M11" s="100">
        <v>1872</v>
      </c>
      <c r="N11" s="100">
        <v>1483</v>
      </c>
      <c r="O11" s="100">
        <v>1763</v>
      </c>
      <c r="P11" s="100">
        <v>1342</v>
      </c>
      <c r="Q11" s="100">
        <v>1348</v>
      </c>
      <c r="R11" s="100">
        <v>1428</v>
      </c>
      <c r="S11" s="100">
        <v>1622</v>
      </c>
      <c r="T11" s="100">
        <v>1688</v>
      </c>
      <c r="U11" s="100">
        <v>2648</v>
      </c>
      <c r="V11" s="100">
        <v>3292</v>
      </c>
      <c r="W11" s="177">
        <v>3759</v>
      </c>
      <c r="X11" s="100">
        <v>1968</v>
      </c>
      <c r="Y11" s="335">
        <f t="shared" si="1"/>
        <v>-1791</v>
      </c>
      <c r="Z11" s="101">
        <f t="shared" si="0"/>
        <v>-47.64565043894653</v>
      </c>
      <c r="AJ11" s="107"/>
      <c r="AL11" s="107"/>
      <c r="AM11" s="107"/>
      <c r="AN11" s="107"/>
      <c r="AO11" s="107"/>
    </row>
    <row r="12" spans="1:41" ht="13.5">
      <c r="A12" s="222"/>
      <c r="B12" s="232" t="s">
        <v>15</v>
      </c>
      <c r="C12" s="102">
        <v>68086</v>
      </c>
      <c r="D12" s="103">
        <v>70235</v>
      </c>
      <c r="E12" s="103">
        <v>68877</v>
      </c>
      <c r="F12" s="103">
        <v>64053</v>
      </c>
      <c r="G12" s="103">
        <v>60958</v>
      </c>
      <c r="H12" s="103">
        <v>56811</v>
      </c>
      <c r="I12" s="103">
        <v>59459</v>
      </c>
      <c r="J12" s="103">
        <v>62505</v>
      </c>
      <c r="K12" s="103">
        <v>65705</v>
      </c>
      <c r="L12" s="103">
        <v>82638</v>
      </c>
      <c r="M12" s="103">
        <v>95948</v>
      </c>
      <c r="N12" s="103">
        <v>99277</v>
      </c>
      <c r="O12" s="103">
        <v>96910</v>
      </c>
      <c r="P12" s="103">
        <v>85099</v>
      </c>
      <c r="Q12" s="103">
        <v>79672</v>
      </c>
      <c r="R12" s="103">
        <v>75051</v>
      </c>
      <c r="S12" s="103">
        <v>71029</v>
      </c>
      <c r="T12" s="103">
        <v>65354</v>
      </c>
      <c r="U12" s="103">
        <v>64730</v>
      </c>
      <c r="V12" s="103">
        <v>62498</v>
      </c>
      <c r="W12" s="103">
        <v>61723</v>
      </c>
      <c r="X12" s="103">
        <v>62814</v>
      </c>
      <c r="Y12" s="336">
        <f t="shared" si="1"/>
        <v>1091</v>
      </c>
      <c r="Z12" s="64">
        <f t="shared" si="0"/>
        <v>1.7675744860100773</v>
      </c>
      <c r="AJ12" s="107"/>
      <c r="AL12" s="107"/>
      <c r="AM12" s="107"/>
      <c r="AN12" s="107"/>
      <c r="AO12" s="107"/>
    </row>
    <row r="13" spans="1:41" ht="13.5">
      <c r="A13" s="16"/>
      <c r="B13" s="15" t="s">
        <v>16</v>
      </c>
      <c r="C13" s="58"/>
      <c r="D13" s="58"/>
      <c r="E13" s="58"/>
      <c r="F13" s="58"/>
      <c r="G13" s="58"/>
      <c r="H13" s="58"/>
      <c r="I13" s="58"/>
      <c r="J13" s="58"/>
      <c r="K13" s="58"/>
      <c r="L13" s="58"/>
      <c r="M13" s="58"/>
      <c r="N13" s="58"/>
      <c r="O13" s="58"/>
      <c r="P13" s="58"/>
      <c r="Q13" s="58"/>
      <c r="R13" s="58"/>
      <c r="S13" s="58"/>
      <c r="T13" s="58"/>
      <c r="U13" s="58"/>
      <c r="V13" s="58"/>
      <c r="W13" s="58"/>
      <c r="X13" s="58"/>
      <c r="Z13" s="17"/>
      <c r="AA13" s="98"/>
      <c r="AJ13" s="107"/>
      <c r="AL13" s="107"/>
      <c r="AM13" s="107"/>
      <c r="AN13" s="107"/>
      <c r="AO13" s="107"/>
    </row>
    <row r="14" spans="1:41" s="74" customFormat="1" ht="13.5">
      <c r="A14" s="98"/>
      <c r="B14" s="89"/>
      <c r="C14" s="89"/>
      <c r="D14" s="89"/>
      <c r="E14" s="89"/>
      <c r="F14" s="89"/>
      <c r="G14" s="89"/>
      <c r="H14" s="89"/>
      <c r="I14" s="89"/>
      <c r="J14" s="89"/>
      <c r="K14" s="89"/>
      <c r="L14" s="89"/>
      <c r="M14" s="89"/>
      <c r="N14" s="89"/>
      <c r="O14" s="89"/>
      <c r="P14" s="89"/>
      <c r="Q14" s="89"/>
      <c r="R14" s="89"/>
      <c r="S14" s="89"/>
      <c r="T14" s="89"/>
      <c r="U14" s="89"/>
      <c r="V14" s="89"/>
      <c r="W14" s="89"/>
      <c r="X14" s="89"/>
      <c r="Y14" s="104"/>
      <c r="Z14" s="104"/>
      <c r="AA14" s="51"/>
      <c r="AB14" s="51"/>
      <c r="AC14" s="51"/>
      <c r="AD14" s="233"/>
      <c r="AE14" s="233"/>
      <c r="AJ14" s="230"/>
      <c r="AL14" s="230"/>
      <c r="AM14" s="230"/>
      <c r="AN14" s="230"/>
      <c r="AO14" s="230"/>
    </row>
    <row r="15" spans="2:41" ht="13.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J15" s="107"/>
      <c r="AL15" s="107"/>
      <c r="AM15" s="107"/>
      <c r="AN15" s="107"/>
      <c r="AO15" s="107"/>
    </row>
    <row r="16" spans="2:41" ht="15">
      <c r="B16" s="134" t="s">
        <v>44</v>
      </c>
      <c r="C16" s="68"/>
      <c r="D16" s="68"/>
      <c r="E16" s="68"/>
      <c r="F16" s="68"/>
      <c r="G16" s="68"/>
      <c r="H16" s="68"/>
      <c r="I16" s="68"/>
      <c r="J16" s="68"/>
      <c r="K16" s="68"/>
      <c r="L16" s="68"/>
      <c r="M16" s="68"/>
      <c r="N16" s="68"/>
      <c r="O16" s="68"/>
      <c r="P16" s="68"/>
      <c r="Q16" s="68"/>
      <c r="R16" s="68"/>
      <c r="S16" s="68"/>
      <c r="T16" s="68"/>
      <c r="U16" s="68"/>
      <c r="V16" s="68"/>
      <c r="W16" s="68"/>
      <c r="X16" s="68"/>
      <c r="Y16" s="68"/>
      <c r="Z16" s="68"/>
      <c r="AJ16" s="107"/>
      <c r="AL16" s="107"/>
      <c r="AM16" s="107"/>
      <c r="AN16" s="107"/>
      <c r="AO16" s="107"/>
    </row>
    <row r="17" spans="2:41" ht="13.5">
      <c r="B17" s="234"/>
      <c r="C17" s="68"/>
      <c r="D17" s="68"/>
      <c r="E17" s="68"/>
      <c r="F17" s="68"/>
      <c r="G17" s="68"/>
      <c r="H17" s="68"/>
      <c r="I17" s="68"/>
      <c r="J17" s="68"/>
      <c r="K17" s="68"/>
      <c r="L17" s="68"/>
      <c r="M17" s="68"/>
      <c r="N17" s="68"/>
      <c r="O17" s="68"/>
      <c r="P17" s="68"/>
      <c r="Q17" s="68"/>
      <c r="R17" s="68"/>
      <c r="S17" s="68"/>
      <c r="T17" s="68"/>
      <c r="U17" s="68"/>
      <c r="V17" s="68"/>
      <c r="W17" s="68"/>
      <c r="X17" s="68"/>
      <c r="Y17" s="68"/>
      <c r="Z17" s="68"/>
      <c r="AJ17" s="107"/>
      <c r="AL17" s="107"/>
      <c r="AM17" s="107"/>
      <c r="AN17" s="107"/>
      <c r="AO17" s="107"/>
    </row>
    <row r="18" spans="1:41" ht="13.5">
      <c r="A18" s="224"/>
      <c r="B18" s="416"/>
      <c r="C18" s="408"/>
      <c r="D18" s="408"/>
      <c r="E18" s="408"/>
      <c r="F18" s="408"/>
      <c r="G18" s="408"/>
      <c r="H18" s="408"/>
      <c r="I18" s="408"/>
      <c r="J18" s="408"/>
      <c r="K18" s="408"/>
      <c r="L18" s="408"/>
      <c r="M18" s="408"/>
      <c r="N18" s="408"/>
      <c r="O18" s="408"/>
      <c r="P18" s="408"/>
      <c r="Q18" s="408"/>
      <c r="R18" s="408"/>
      <c r="S18" s="408"/>
      <c r="T18" s="408"/>
      <c r="U18" s="408"/>
      <c r="V18" s="408"/>
      <c r="W18" s="408"/>
      <c r="X18" s="408"/>
      <c r="Y18" s="412" t="s">
        <v>124</v>
      </c>
      <c r="AA18" s="74"/>
      <c r="AJ18" s="107"/>
      <c r="AL18" s="107"/>
      <c r="AM18" s="107"/>
      <c r="AN18" s="107"/>
      <c r="AO18" s="107"/>
    </row>
    <row r="19" spans="1:41" ht="35.25" customHeight="1">
      <c r="A19" s="224"/>
      <c r="B19" s="415"/>
      <c r="C19" s="56">
        <v>2000</v>
      </c>
      <c r="D19" s="56">
        <v>2001</v>
      </c>
      <c r="E19" s="56">
        <v>2002</v>
      </c>
      <c r="F19" s="56">
        <v>2003</v>
      </c>
      <c r="G19" s="56">
        <v>2004</v>
      </c>
      <c r="H19" s="56">
        <v>2005</v>
      </c>
      <c r="I19" s="56">
        <v>2006</v>
      </c>
      <c r="J19" s="56">
        <v>2007</v>
      </c>
      <c r="K19" s="56">
        <v>2008</v>
      </c>
      <c r="L19" s="56">
        <v>2009</v>
      </c>
      <c r="M19" s="56">
        <v>2010</v>
      </c>
      <c r="N19" s="56">
        <v>2011</v>
      </c>
      <c r="O19" s="56">
        <v>2012</v>
      </c>
      <c r="P19" s="56">
        <v>2013</v>
      </c>
      <c r="Q19" s="56">
        <v>2014</v>
      </c>
      <c r="R19" s="56">
        <v>2015</v>
      </c>
      <c r="S19" s="56">
        <v>2016</v>
      </c>
      <c r="T19" s="56">
        <v>2017</v>
      </c>
      <c r="U19" s="56">
        <v>2018</v>
      </c>
      <c r="V19" s="56">
        <v>2019</v>
      </c>
      <c r="W19" s="56">
        <v>2020</v>
      </c>
      <c r="X19" s="56">
        <v>2021</v>
      </c>
      <c r="Y19" s="413"/>
      <c r="AA19" s="74"/>
      <c r="AJ19" s="107"/>
      <c r="AL19" s="107"/>
      <c r="AM19" s="107"/>
      <c r="AN19" s="107"/>
      <c r="AO19" s="107"/>
    </row>
    <row r="20" spans="1:41" ht="13.5">
      <c r="A20" s="224"/>
      <c r="B20" s="231" t="s">
        <v>37</v>
      </c>
      <c r="C20" s="105">
        <f aca="true" t="shared" si="2" ref="C20:M26">C5*100/C$12</f>
        <v>47.843903298769206</v>
      </c>
      <c r="D20" s="105">
        <f t="shared" si="2"/>
        <v>51.099878977717665</v>
      </c>
      <c r="E20" s="105">
        <f t="shared" si="2"/>
        <v>50.58147131843722</v>
      </c>
      <c r="F20" s="105">
        <f t="shared" si="2"/>
        <v>50.08664699545689</v>
      </c>
      <c r="G20" s="105">
        <f t="shared" si="2"/>
        <v>49.91141441648348</v>
      </c>
      <c r="H20" s="105">
        <f t="shared" si="2"/>
        <v>47.18452412384926</v>
      </c>
      <c r="I20" s="105">
        <f t="shared" si="2"/>
        <v>46.25372105148085</v>
      </c>
      <c r="J20" s="105">
        <f t="shared" si="2"/>
        <v>46.93544516438685</v>
      </c>
      <c r="K20" s="105">
        <f t="shared" si="2"/>
        <v>47.84415189102808</v>
      </c>
      <c r="L20" s="105">
        <f t="shared" si="2"/>
        <v>48.31796510080108</v>
      </c>
      <c r="M20" s="105">
        <f t="shared" si="2"/>
        <v>48.396006170008754</v>
      </c>
      <c r="N20" s="105">
        <f aca="true" t="shared" si="3" ref="N20:W26">(N5/N$12)*100</f>
        <v>47.709942887073545</v>
      </c>
      <c r="O20" s="105">
        <f t="shared" si="3"/>
        <v>46.4575379217831</v>
      </c>
      <c r="P20" s="105">
        <f t="shared" si="3"/>
        <v>44.45410639372966</v>
      </c>
      <c r="Q20" s="105">
        <f t="shared" si="3"/>
        <v>43.01887739732905</v>
      </c>
      <c r="R20" s="105">
        <f t="shared" si="3"/>
        <v>41.68498754180491</v>
      </c>
      <c r="S20" s="105">
        <f t="shared" si="3"/>
        <v>41.56330512889102</v>
      </c>
      <c r="T20" s="105">
        <f>(T5/T$12)*100</f>
        <v>41.03956911589191</v>
      </c>
      <c r="U20" s="105">
        <f>(U5/U$12)*100</f>
        <v>40.33523868376332</v>
      </c>
      <c r="V20" s="105">
        <f>(V5/V$12)*100</f>
        <v>39.14205254568146</v>
      </c>
      <c r="W20" s="105">
        <f>(W5/W$12)*100</f>
        <v>39.1085980914732</v>
      </c>
      <c r="X20" s="105">
        <f>(X5/X$12)*100</f>
        <v>41.25513420575031</v>
      </c>
      <c r="Y20" s="235">
        <f aca="true" t="shared" si="4" ref="Y20:Y26">X20-W20</f>
        <v>2.1465361142771116</v>
      </c>
      <c r="AJ20" s="107"/>
      <c r="AL20" s="107"/>
      <c r="AM20" s="107"/>
      <c r="AN20" s="107"/>
      <c r="AO20" s="107"/>
    </row>
    <row r="21" spans="1:41" ht="13.5">
      <c r="A21" s="224"/>
      <c r="B21" s="222" t="s">
        <v>38</v>
      </c>
      <c r="C21" s="105">
        <f t="shared" si="2"/>
        <v>10.488206092295039</v>
      </c>
      <c r="D21" s="105">
        <f t="shared" si="2"/>
        <v>12.107923400014238</v>
      </c>
      <c r="E21" s="105">
        <f t="shared" si="2"/>
        <v>12.253727659450906</v>
      </c>
      <c r="F21" s="105">
        <f t="shared" si="2"/>
        <v>12.153997470844457</v>
      </c>
      <c r="G21" s="105">
        <f t="shared" si="2"/>
        <v>11.875389612520095</v>
      </c>
      <c r="H21" s="105">
        <f t="shared" si="2"/>
        <v>11.018992800690008</v>
      </c>
      <c r="I21" s="105">
        <f t="shared" si="2"/>
        <v>10.63085487478767</v>
      </c>
      <c r="J21" s="105">
        <f t="shared" si="2"/>
        <v>10.54795616350692</v>
      </c>
      <c r="K21" s="105">
        <f t="shared" si="2"/>
        <v>10.440605737767294</v>
      </c>
      <c r="L21" s="105">
        <f t="shared" si="2"/>
        <v>10.833998886710715</v>
      </c>
      <c r="M21" s="105">
        <f t="shared" si="2"/>
        <v>10.231583774544545</v>
      </c>
      <c r="N21" s="105">
        <f t="shared" si="3"/>
        <v>10.443506552373663</v>
      </c>
      <c r="O21" s="105">
        <f t="shared" si="3"/>
        <v>10.72851098957796</v>
      </c>
      <c r="P21" s="105">
        <f t="shared" si="3"/>
        <v>11.360885556822055</v>
      </c>
      <c r="Q21" s="105">
        <f t="shared" si="3"/>
        <v>12.365699367406366</v>
      </c>
      <c r="R21" s="105">
        <f t="shared" si="3"/>
        <v>12.941866197652264</v>
      </c>
      <c r="S21" s="105">
        <f t="shared" si="3"/>
        <v>12.865167748384462</v>
      </c>
      <c r="T21" s="105">
        <f t="shared" si="3"/>
        <v>12.570003366282096</v>
      </c>
      <c r="U21" s="105">
        <f t="shared" si="3"/>
        <v>11.767341263710799</v>
      </c>
      <c r="V21" s="105">
        <f t="shared" si="3"/>
        <v>10.977951294441421</v>
      </c>
      <c r="W21" s="105">
        <f t="shared" si="3"/>
        <v>10.19879137436612</v>
      </c>
      <c r="X21" s="105">
        <f aca="true" t="shared" si="5" ref="X21:X26">(X6/X$12)*100</f>
        <v>9.370522494985195</v>
      </c>
      <c r="Y21" s="235">
        <f t="shared" si="4"/>
        <v>-0.828268879380925</v>
      </c>
      <c r="AJ21" s="107"/>
      <c r="AL21" s="107"/>
      <c r="AM21" s="107"/>
      <c r="AN21" s="107"/>
      <c r="AO21" s="107"/>
    </row>
    <row r="22" spans="1:41" ht="13.5">
      <c r="A22" s="224"/>
      <c r="B22" s="222" t="s">
        <v>39</v>
      </c>
      <c r="C22" s="105">
        <f t="shared" si="2"/>
        <v>4.125664600652116</v>
      </c>
      <c r="D22" s="105">
        <f t="shared" si="2"/>
        <v>4.885028831779027</v>
      </c>
      <c r="E22" s="105">
        <f t="shared" si="2"/>
        <v>5.319627742207123</v>
      </c>
      <c r="F22" s="105">
        <f t="shared" si="2"/>
        <v>5.434562003340983</v>
      </c>
      <c r="G22" s="105">
        <f t="shared" si="2"/>
        <v>5.228189901243479</v>
      </c>
      <c r="H22" s="105">
        <f t="shared" si="2"/>
        <v>5.164492791888895</v>
      </c>
      <c r="I22" s="105">
        <f t="shared" si="2"/>
        <v>5.161539884626381</v>
      </c>
      <c r="J22" s="105">
        <f t="shared" si="2"/>
        <v>5.393168546516279</v>
      </c>
      <c r="K22" s="105">
        <f t="shared" si="2"/>
        <v>5.614489003880983</v>
      </c>
      <c r="L22" s="105">
        <f t="shared" si="2"/>
        <v>6.286454173624724</v>
      </c>
      <c r="M22" s="105">
        <f t="shared" si="2"/>
        <v>6.5483386834535375</v>
      </c>
      <c r="N22" s="105">
        <f t="shared" si="3"/>
        <v>7.06810238020891</v>
      </c>
      <c r="O22" s="105">
        <f t="shared" si="3"/>
        <v>7.623568259209576</v>
      </c>
      <c r="P22" s="105">
        <f t="shared" si="3"/>
        <v>8.121129507984817</v>
      </c>
      <c r="Q22" s="105">
        <f t="shared" si="3"/>
        <v>8.331659805201326</v>
      </c>
      <c r="R22" s="105">
        <f t="shared" si="3"/>
        <v>8.656780056228431</v>
      </c>
      <c r="S22" s="105">
        <f t="shared" si="3"/>
        <v>8.514831970040406</v>
      </c>
      <c r="T22" s="105">
        <f t="shared" si="3"/>
        <v>8.01634176944028</v>
      </c>
      <c r="U22" s="105">
        <f t="shared" si="3"/>
        <v>7.691951181832227</v>
      </c>
      <c r="V22" s="105">
        <f t="shared" si="3"/>
        <v>7.624243975807225</v>
      </c>
      <c r="W22" s="105">
        <f t="shared" si="3"/>
        <v>7.4494110785282635</v>
      </c>
      <c r="X22" s="105">
        <f t="shared" si="5"/>
        <v>7.398032285796161</v>
      </c>
      <c r="Y22" s="235">
        <f t="shared" si="4"/>
        <v>-0.051378792732102774</v>
      </c>
      <c r="AJ22" s="107"/>
      <c r="AL22" s="107"/>
      <c r="AM22" s="107"/>
      <c r="AN22" s="107"/>
      <c r="AO22" s="107"/>
    </row>
    <row r="23" spans="1:41" ht="13.5">
      <c r="A23" s="224"/>
      <c r="B23" s="222" t="s">
        <v>40</v>
      </c>
      <c r="C23" s="105">
        <f t="shared" si="2"/>
        <v>12.340275533883618</v>
      </c>
      <c r="D23" s="105">
        <f t="shared" si="2"/>
        <v>12.818395386915356</v>
      </c>
      <c r="E23" s="105">
        <f t="shared" si="2"/>
        <v>13.200342639778155</v>
      </c>
      <c r="F23" s="105">
        <f t="shared" si="2"/>
        <v>14.672224564032911</v>
      </c>
      <c r="G23" s="105">
        <f t="shared" si="2"/>
        <v>18.161685094655336</v>
      </c>
      <c r="H23" s="105">
        <f t="shared" si="2"/>
        <v>22.4269947721392</v>
      </c>
      <c r="I23" s="105">
        <f t="shared" si="2"/>
        <v>24.374779259657917</v>
      </c>
      <c r="J23" s="105">
        <f t="shared" si="2"/>
        <v>24.313254939604832</v>
      </c>
      <c r="K23" s="105">
        <f t="shared" si="2"/>
        <v>23.401567612814855</v>
      </c>
      <c r="L23" s="105">
        <f t="shared" si="2"/>
        <v>21.492533701202838</v>
      </c>
      <c r="M23" s="105">
        <f t="shared" si="2"/>
        <v>20.102555550923416</v>
      </c>
      <c r="N23" s="105">
        <f t="shared" si="3"/>
        <v>19.33579781822577</v>
      </c>
      <c r="O23" s="105">
        <f t="shared" si="3"/>
        <v>18.939221958518214</v>
      </c>
      <c r="P23" s="105">
        <f t="shared" si="3"/>
        <v>19.110682851737387</v>
      </c>
      <c r="Q23" s="105">
        <f t="shared" si="3"/>
        <v>18.694145998594237</v>
      </c>
      <c r="R23" s="105">
        <f t="shared" si="3"/>
        <v>18.32220756552211</v>
      </c>
      <c r="S23" s="105">
        <f t="shared" si="3"/>
        <v>18.171451097439075</v>
      </c>
      <c r="T23" s="105">
        <f t="shared" si="3"/>
        <v>18.75784190715182</v>
      </c>
      <c r="U23" s="105">
        <f t="shared" si="3"/>
        <v>18.827437046191875</v>
      </c>
      <c r="V23" s="105">
        <f t="shared" si="3"/>
        <v>19.36701974463183</v>
      </c>
      <c r="W23" s="105">
        <f t="shared" si="3"/>
        <v>19.347730991688675</v>
      </c>
      <c r="X23" s="105">
        <f t="shared" si="5"/>
        <v>20.08787849842392</v>
      </c>
      <c r="Y23" s="235">
        <f t="shared" si="4"/>
        <v>0.7401475067352443</v>
      </c>
      <c r="AJ23" s="107"/>
      <c r="AL23" s="107"/>
      <c r="AM23" s="107"/>
      <c r="AN23" s="107"/>
      <c r="AO23" s="107"/>
    </row>
    <row r="24" spans="1:41" ht="13.5">
      <c r="A24" s="224"/>
      <c r="B24" s="222" t="s">
        <v>41</v>
      </c>
      <c r="C24" s="105">
        <f t="shared" si="2"/>
        <v>3.332550010281115</v>
      </c>
      <c r="D24" s="105">
        <f t="shared" si="2"/>
        <v>3.9054602406207732</v>
      </c>
      <c r="E24" s="105">
        <f t="shared" si="2"/>
        <v>4.343975492544681</v>
      </c>
      <c r="F24" s="105">
        <f t="shared" si="2"/>
        <v>4.333910979969713</v>
      </c>
      <c r="G24" s="105">
        <f t="shared" si="2"/>
        <v>3.5909970799566917</v>
      </c>
      <c r="H24" s="105">
        <f t="shared" si="2"/>
        <v>3.3972294097973985</v>
      </c>
      <c r="I24" s="105">
        <f t="shared" si="2"/>
        <v>3.5385727980625306</v>
      </c>
      <c r="J24" s="105">
        <f t="shared" si="2"/>
        <v>3.538916886649068</v>
      </c>
      <c r="K24" s="105">
        <f t="shared" si="2"/>
        <v>3.483753139030515</v>
      </c>
      <c r="L24" s="105">
        <f t="shared" si="2"/>
        <v>3.109949417943319</v>
      </c>
      <c r="M24" s="105">
        <f t="shared" si="2"/>
        <v>2.8671780547796724</v>
      </c>
      <c r="N24" s="105">
        <f t="shared" si="3"/>
        <v>2.838522517803721</v>
      </c>
      <c r="O24" s="105">
        <f t="shared" si="3"/>
        <v>2.8603859250851302</v>
      </c>
      <c r="P24" s="105">
        <f t="shared" si="3"/>
        <v>2.998860151118109</v>
      </c>
      <c r="Q24" s="105">
        <f t="shared" si="3"/>
        <v>2.964655085851993</v>
      </c>
      <c r="R24" s="105">
        <f t="shared" si="3"/>
        <v>3.060585468548054</v>
      </c>
      <c r="S24" s="105">
        <f t="shared" si="3"/>
        <v>2.905855354855059</v>
      </c>
      <c r="T24" s="105">
        <f t="shared" si="3"/>
        <v>2.888882088319001</v>
      </c>
      <c r="U24" s="105">
        <f t="shared" si="3"/>
        <v>2.9522632473350843</v>
      </c>
      <c r="V24" s="105">
        <f t="shared" si="3"/>
        <v>3.0304969759032288</v>
      </c>
      <c r="W24" s="105">
        <f t="shared" si="3"/>
        <v>3.1689969703352077</v>
      </c>
      <c r="X24" s="105">
        <f t="shared" si="5"/>
        <v>3.18081956251791</v>
      </c>
      <c r="Y24" s="235">
        <f t="shared" si="4"/>
        <v>0.01182259218270243</v>
      </c>
      <c r="AJ24" s="107"/>
      <c r="AL24" s="107"/>
      <c r="AM24" s="107"/>
      <c r="AN24" s="107"/>
      <c r="AO24" s="107"/>
    </row>
    <row r="25" spans="1:41" ht="13.5">
      <c r="A25" s="224"/>
      <c r="B25" s="222" t="s">
        <v>42</v>
      </c>
      <c r="C25" s="105">
        <f t="shared" si="2"/>
        <v>7.425902535029228</v>
      </c>
      <c r="D25" s="105">
        <f t="shared" si="2"/>
        <v>9.965117106855557</v>
      </c>
      <c r="E25" s="105">
        <f t="shared" si="2"/>
        <v>11.63523382261132</v>
      </c>
      <c r="F25" s="105">
        <f t="shared" si="2"/>
        <v>11.070519725852028</v>
      </c>
      <c r="G25" s="105">
        <f t="shared" si="2"/>
        <v>8.90449161717904</v>
      </c>
      <c r="H25" s="105">
        <f t="shared" si="2"/>
        <v>8.16743236345074</v>
      </c>
      <c r="I25" s="105">
        <f t="shared" si="2"/>
        <v>7.517785364705091</v>
      </c>
      <c r="J25" s="105">
        <f t="shared" si="2"/>
        <v>6.242700583953284</v>
      </c>
      <c r="K25" s="105">
        <f t="shared" si="2"/>
        <v>6.197397458336504</v>
      </c>
      <c r="L25" s="105">
        <f t="shared" si="2"/>
        <v>6.872141145719887</v>
      </c>
      <c r="M25" s="105">
        <f t="shared" si="2"/>
        <v>9.903280943844582</v>
      </c>
      <c r="N25" s="105">
        <f t="shared" si="3"/>
        <v>11.11032766904721</v>
      </c>
      <c r="O25" s="105">
        <f t="shared" si="3"/>
        <v>11.571561242389846</v>
      </c>
      <c r="P25" s="105">
        <f t="shared" si="3"/>
        <v>12.377348735002762</v>
      </c>
      <c r="Q25" s="105">
        <f t="shared" si="3"/>
        <v>12.933025404157044</v>
      </c>
      <c r="R25" s="105">
        <f t="shared" si="3"/>
        <v>13.430867010432907</v>
      </c>
      <c r="S25" s="105">
        <f t="shared" si="3"/>
        <v>13.695814385673458</v>
      </c>
      <c r="T25" s="105">
        <f t="shared" si="3"/>
        <v>14.144505309544938</v>
      </c>
      <c r="U25" s="105">
        <f t="shared" si="3"/>
        <v>14.33492970801792</v>
      </c>
      <c r="V25" s="105">
        <f t="shared" si="3"/>
        <v>14.590866907741049</v>
      </c>
      <c r="W25" s="105">
        <f t="shared" si="3"/>
        <v>14.636359217795636</v>
      </c>
      <c r="X25" s="105">
        <f t="shared" si="5"/>
        <v>15.579329448848982</v>
      </c>
      <c r="Y25" s="235">
        <f t="shared" si="4"/>
        <v>0.9429702310533461</v>
      </c>
      <c r="AJ25" s="107"/>
      <c r="AL25" s="107"/>
      <c r="AM25" s="107"/>
      <c r="AN25" s="107"/>
      <c r="AO25" s="107"/>
    </row>
    <row r="26" spans="1:41" ht="13.5">
      <c r="A26" s="224"/>
      <c r="B26" s="222" t="s">
        <v>43</v>
      </c>
      <c r="C26" s="105">
        <f t="shared" si="2"/>
        <v>14.44349792908968</v>
      </c>
      <c r="D26" s="105">
        <f t="shared" si="2"/>
        <v>5.218196056097387</v>
      </c>
      <c r="E26" s="105">
        <f t="shared" si="2"/>
        <v>2.6656213249705996</v>
      </c>
      <c r="F26" s="105">
        <f t="shared" si="2"/>
        <v>2.248138260503021</v>
      </c>
      <c r="G26" s="105">
        <f t="shared" si="2"/>
        <v>2.327832277961875</v>
      </c>
      <c r="H26" s="105">
        <f t="shared" si="2"/>
        <v>2.6403337381845065</v>
      </c>
      <c r="I26" s="105">
        <f t="shared" si="2"/>
        <v>2.522746766679561</v>
      </c>
      <c r="J26" s="105">
        <f t="shared" si="2"/>
        <v>3.028557715382769</v>
      </c>
      <c r="K26" s="105">
        <f t="shared" si="2"/>
        <v>3.01803515714177</v>
      </c>
      <c r="L26" s="105">
        <f t="shared" si="2"/>
        <v>3.0869575739974344</v>
      </c>
      <c r="M26" s="105">
        <f t="shared" si="2"/>
        <v>1.9510568224454914</v>
      </c>
      <c r="N26" s="105">
        <f t="shared" si="3"/>
        <v>1.4938001752671817</v>
      </c>
      <c r="O26" s="105">
        <f t="shared" si="3"/>
        <v>1.8192137034361777</v>
      </c>
      <c r="P26" s="105">
        <f t="shared" si="3"/>
        <v>1.5769868036052126</v>
      </c>
      <c r="Q26" s="105">
        <f t="shared" si="3"/>
        <v>1.6919369414599859</v>
      </c>
      <c r="R26" s="105">
        <f t="shared" si="3"/>
        <v>1.9027061598113282</v>
      </c>
      <c r="S26" s="105">
        <f t="shared" si="3"/>
        <v>2.2835743147165246</v>
      </c>
      <c r="T26" s="105">
        <f t="shared" si="3"/>
        <v>2.582856443369954</v>
      </c>
      <c r="U26" s="105">
        <f t="shared" si="3"/>
        <v>4.090838869148772</v>
      </c>
      <c r="V26" s="105">
        <f t="shared" si="3"/>
        <v>5.2673685557937855</v>
      </c>
      <c r="W26" s="105">
        <f t="shared" si="3"/>
        <v>6.090112275812906</v>
      </c>
      <c r="X26" s="105">
        <f t="shared" si="5"/>
        <v>3.13305950902665</v>
      </c>
      <c r="Y26" s="236">
        <f t="shared" si="4"/>
        <v>-2.9570527667862563</v>
      </c>
      <c r="AJ26" s="107"/>
      <c r="AL26" s="107"/>
      <c r="AM26" s="107"/>
      <c r="AN26" s="107"/>
      <c r="AO26" s="107"/>
    </row>
    <row r="27" spans="1:41" ht="13.5">
      <c r="A27" s="224"/>
      <c r="B27" s="232" t="s">
        <v>15</v>
      </c>
      <c r="C27" s="106">
        <f aca="true" t="shared" si="6" ref="C27:V27">SUM(C20:C26)</f>
        <v>100</v>
      </c>
      <c r="D27" s="106">
        <f t="shared" si="6"/>
        <v>100</v>
      </c>
      <c r="E27" s="106">
        <f t="shared" si="6"/>
        <v>100.00000000000001</v>
      </c>
      <c r="F27" s="106">
        <f t="shared" si="6"/>
        <v>100.00000000000001</v>
      </c>
      <c r="G27" s="106">
        <f t="shared" si="6"/>
        <v>100</v>
      </c>
      <c r="H27" s="106">
        <f t="shared" si="6"/>
        <v>100.00000000000001</v>
      </c>
      <c r="I27" s="106">
        <f t="shared" si="6"/>
        <v>100</v>
      </c>
      <c r="J27" s="106">
        <f t="shared" si="6"/>
        <v>100</v>
      </c>
      <c r="K27" s="106">
        <f t="shared" si="6"/>
        <v>100</v>
      </c>
      <c r="L27" s="106">
        <f t="shared" si="6"/>
        <v>100</v>
      </c>
      <c r="M27" s="106">
        <f t="shared" si="6"/>
        <v>100</v>
      </c>
      <c r="N27" s="106">
        <f t="shared" si="6"/>
        <v>100</v>
      </c>
      <c r="O27" s="106">
        <f t="shared" si="6"/>
        <v>100</v>
      </c>
      <c r="P27" s="106">
        <f t="shared" si="6"/>
        <v>100.00000000000001</v>
      </c>
      <c r="Q27" s="106">
        <f t="shared" si="6"/>
        <v>100</v>
      </c>
      <c r="R27" s="106">
        <f t="shared" si="6"/>
        <v>100</v>
      </c>
      <c r="S27" s="106">
        <f t="shared" si="6"/>
        <v>100</v>
      </c>
      <c r="T27" s="106">
        <f t="shared" si="6"/>
        <v>100</v>
      </c>
      <c r="U27" s="106">
        <f>SUM(U20:U26)</f>
        <v>100</v>
      </c>
      <c r="V27" s="106">
        <f t="shared" si="6"/>
        <v>99.99999999999999</v>
      </c>
      <c r="W27" s="106">
        <f>SUM(W20:W26)</f>
        <v>100.00000000000003</v>
      </c>
      <c r="X27" s="237">
        <f>SUM(X20:X26)</f>
        <v>100.00477600534913</v>
      </c>
      <c r="Y27" s="68"/>
      <c r="Z27" s="168"/>
      <c r="AJ27" s="107"/>
      <c r="AL27" s="107"/>
      <c r="AM27" s="107"/>
      <c r="AN27" s="107"/>
      <c r="AO27" s="107"/>
    </row>
    <row r="28" spans="2:41" ht="13.5">
      <c r="B28" s="16"/>
      <c r="C28" s="54"/>
      <c r="D28" s="54"/>
      <c r="E28" s="54"/>
      <c r="F28" s="54"/>
      <c r="G28" s="54"/>
      <c r="H28" s="54"/>
      <c r="I28" s="54"/>
      <c r="J28" s="54"/>
      <c r="K28" s="54"/>
      <c r="L28" s="54"/>
      <c r="M28" s="54"/>
      <c r="N28" s="54"/>
      <c r="O28" s="54"/>
      <c r="P28" s="54"/>
      <c r="Q28" s="54"/>
      <c r="R28" s="54"/>
      <c r="S28" s="54"/>
      <c r="T28" s="54"/>
      <c r="U28" s="54"/>
      <c r="V28" s="54"/>
      <c r="W28" s="54"/>
      <c r="X28" s="54"/>
      <c r="Y28" s="68"/>
      <c r="Z28" s="169"/>
      <c r="AJ28" s="107"/>
      <c r="AL28" s="107"/>
      <c r="AM28" s="107"/>
      <c r="AN28" s="107"/>
      <c r="AO28" s="107"/>
    </row>
    <row r="29" spans="2:41" ht="13.5">
      <c r="B29" s="51" t="s">
        <v>18</v>
      </c>
      <c r="C29" s="54"/>
      <c r="D29" s="54"/>
      <c r="E29" s="54"/>
      <c r="F29" s="54"/>
      <c r="G29" s="54"/>
      <c r="H29" s="54"/>
      <c r="I29" s="54"/>
      <c r="J29" s="54"/>
      <c r="K29" s="54"/>
      <c r="L29" s="54"/>
      <c r="M29" s="54"/>
      <c r="N29" s="54"/>
      <c r="O29" s="54"/>
      <c r="P29" s="54"/>
      <c r="Q29" s="54"/>
      <c r="R29" s="54"/>
      <c r="S29" s="54"/>
      <c r="T29" s="54"/>
      <c r="U29" s="54"/>
      <c r="V29" s="54"/>
      <c r="W29" s="54"/>
      <c r="X29" s="54"/>
      <c r="Y29" s="68"/>
      <c r="Z29" s="169"/>
      <c r="AJ29" s="107"/>
      <c r="AL29" s="107"/>
      <c r="AM29" s="107"/>
      <c r="AN29" s="107"/>
      <c r="AO29" s="107"/>
    </row>
    <row r="30" spans="1:41" ht="13.5">
      <c r="A30" s="51">
        <v>1</v>
      </c>
      <c r="B30" s="12" t="s">
        <v>140</v>
      </c>
      <c r="C30" s="54"/>
      <c r="D30" s="54"/>
      <c r="E30" s="54"/>
      <c r="F30" s="54"/>
      <c r="G30" s="54"/>
      <c r="H30" s="54"/>
      <c r="I30" s="54"/>
      <c r="J30" s="54"/>
      <c r="K30" s="54"/>
      <c r="L30" s="54"/>
      <c r="M30" s="54"/>
      <c r="N30" s="54"/>
      <c r="O30" s="54"/>
      <c r="P30" s="54"/>
      <c r="Q30" s="54"/>
      <c r="R30" s="54"/>
      <c r="S30" s="54"/>
      <c r="T30" s="54"/>
      <c r="U30" s="54"/>
      <c r="V30" s="54"/>
      <c r="W30" s="54"/>
      <c r="X30" s="54"/>
      <c r="Y30" s="68"/>
      <c r="Z30" s="169"/>
      <c r="AJ30" s="107"/>
      <c r="AL30" s="107"/>
      <c r="AM30" s="107"/>
      <c r="AN30" s="107"/>
      <c r="AO30" s="107"/>
    </row>
    <row r="31" spans="2:41" ht="13.5">
      <c r="B31" s="16"/>
      <c r="C31" s="54"/>
      <c r="D31" s="54"/>
      <c r="E31" s="54"/>
      <c r="F31" s="54"/>
      <c r="G31" s="54"/>
      <c r="H31" s="54"/>
      <c r="I31" s="54"/>
      <c r="J31" s="54"/>
      <c r="K31" s="54"/>
      <c r="L31" s="54"/>
      <c r="M31" s="54"/>
      <c r="N31" s="54"/>
      <c r="O31" s="54"/>
      <c r="P31" s="54"/>
      <c r="Q31" s="54"/>
      <c r="R31" s="54"/>
      <c r="S31" s="54"/>
      <c r="T31" s="54"/>
      <c r="U31" s="54"/>
      <c r="V31" s="54"/>
      <c r="W31" s="54"/>
      <c r="X31" s="54"/>
      <c r="Y31" s="68"/>
      <c r="Z31" s="169"/>
      <c r="AJ31" s="107"/>
      <c r="AL31" s="107"/>
      <c r="AM31" s="107"/>
      <c r="AN31" s="107"/>
      <c r="AO31" s="107"/>
    </row>
    <row r="32" spans="2:41" ht="13.5">
      <c r="B32" s="16"/>
      <c r="C32" s="54"/>
      <c r="D32" s="54"/>
      <c r="E32" s="54"/>
      <c r="F32" s="54"/>
      <c r="G32" s="54"/>
      <c r="H32" s="54"/>
      <c r="I32" s="54"/>
      <c r="J32" s="54"/>
      <c r="K32" s="54"/>
      <c r="L32" s="54"/>
      <c r="M32" s="54"/>
      <c r="N32" s="54"/>
      <c r="O32" s="54"/>
      <c r="P32" s="54"/>
      <c r="Q32" s="54"/>
      <c r="R32" s="54"/>
      <c r="S32" s="54"/>
      <c r="T32" s="54"/>
      <c r="U32" s="54"/>
      <c r="V32" s="54"/>
      <c r="W32" s="54"/>
      <c r="X32" s="54"/>
      <c r="Y32" s="68"/>
      <c r="Z32" s="169"/>
      <c r="AJ32" s="107"/>
      <c r="AL32" s="107"/>
      <c r="AM32" s="107"/>
      <c r="AN32" s="107"/>
      <c r="AO32" s="107"/>
    </row>
    <row r="33" spans="2:41" ht="13.5">
      <c r="B33" s="16"/>
      <c r="C33" s="54"/>
      <c r="D33" s="54"/>
      <c r="E33" s="54"/>
      <c r="F33" s="54"/>
      <c r="G33" s="54"/>
      <c r="H33" s="54"/>
      <c r="I33" s="54"/>
      <c r="J33" s="54"/>
      <c r="K33" s="54"/>
      <c r="L33" s="54"/>
      <c r="M33" s="54"/>
      <c r="N33" s="54"/>
      <c r="O33" s="54"/>
      <c r="P33" s="54"/>
      <c r="Q33" s="54"/>
      <c r="R33" s="54"/>
      <c r="S33" s="54"/>
      <c r="T33" s="54"/>
      <c r="U33" s="54"/>
      <c r="V33" s="54"/>
      <c r="W33" s="54"/>
      <c r="X33" s="54"/>
      <c r="Y33" s="68"/>
      <c r="Z33" s="169"/>
      <c r="AJ33" s="107"/>
      <c r="AL33" s="107"/>
      <c r="AM33" s="107"/>
      <c r="AN33" s="107"/>
      <c r="AO33" s="107"/>
    </row>
    <row r="34" spans="2:41" ht="13.5">
      <c r="B34" s="16"/>
      <c r="C34" s="54"/>
      <c r="D34" s="54"/>
      <c r="E34" s="54"/>
      <c r="F34" s="54"/>
      <c r="G34" s="54"/>
      <c r="H34" s="54"/>
      <c r="I34" s="54"/>
      <c r="J34" s="54"/>
      <c r="K34" s="54"/>
      <c r="L34" s="54"/>
      <c r="M34" s="54"/>
      <c r="N34" s="54"/>
      <c r="O34" s="54"/>
      <c r="P34" s="54"/>
      <c r="Q34" s="54"/>
      <c r="R34" s="54"/>
      <c r="S34" s="54"/>
      <c r="T34" s="54"/>
      <c r="U34" s="54"/>
      <c r="V34" s="54"/>
      <c r="W34" s="54"/>
      <c r="X34" s="54"/>
      <c r="Y34" s="68"/>
      <c r="Z34" s="169"/>
      <c r="AB34" s="107"/>
      <c r="AC34" s="107"/>
      <c r="AD34" s="107"/>
      <c r="AE34" s="107"/>
      <c r="AF34" s="107"/>
      <c r="AG34" s="107"/>
      <c r="AH34" s="107"/>
      <c r="AI34" s="107"/>
      <c r="AJ34" s="107"/>
      <c r="AK34" s="107"/>
      <c r="AL34" s="107"/>
      <c r="AM34" s="107"/>
      <c r="AN34" s="107"/>
      <c r="AO34" s="107"/>
    </row>
    <row r="35" spans="2:41" ht="13.5">
      <c r="B35" s="16"/>
      <c r="C35" s="54"/>
      <c r="D35" s="54"/>
      <c r="E35" s="54"/>
      <c r="F35" s="54"/>
      <c r="G35" s="54"/>
      <c r="H35" s="54"/>
      <c r="I35" s="54"/>
      <c r="J35" s="54"/>
      <c r="K35" s="54"/>
      <c r="L35" s="54"/>
      <c r="M35" s="54"/>
      <c r="N35" s="54"/>
      <c r="O35" s="54"/>
      <c r="P35" s="54"/>
      <c r="Q35" s="54"/>
      <c r="R35" s="54"/>
      <c r="S35" s="54"/>
      <c r="T35" s="54"/>
      <c r="U35" s="54"/>
      <c r="V35" s="54"/>
      <c r="W35" s="54"/>
      <c r="X35" s="54"/>
      <c r="Y35" s="68"/>
      <c r="Z35" s="169"/>
      <c r="AB35" s="107"/>
      <c r="AC35" s="107"/>
      <c r="AD35" s="107"/>
      <c r="AE35" s="107"/>
      <c r="AF35" s="107"/>
      <c r="AG35" s="107"/>
      <c r="AH35" s="107"/>
      <c r="AI35" s="107"/>
      <c r="AJ35" s="107"/>
      <c r="AK35" s="107"/>
      <c r="AL35" s="107"/>
      <c r="AM35" s="107"/>
      <c r="AN35" s="107"/>
      <c r="AO35" s="107"/>
    </row>
    <row r="36" spans="2:41" ht="13.5">
      <c r="B36" s="16"/>
      <c r="C36" s="54"/>
      <c r="D36" s="54"/>
      <c r="E36" s="54"/>
      <c r="F36" s="54"/>
      <c r="G36" s="54"/>
      <c r="H36" s="54"/>
      <c r="I36" s="54"/>
      <c r="J36" s="54"/>
      <c r="K36" s="54"/>
      <c r="L36" s="54"/>
      <c r="M36" s="54"/>
      <c r="N36" s="54"/>
      <c r="O36" s="54"/>
      <c r="P36" s="54"/>
      <c r="Q36" s="54"/>
      <c r="R36" s="54"/>
      <c r="S36" s="54"/>
      <c r="T36" s="54"/>
      <c r="U36" s="54"/>
      <c r="V36" s="54"/>
      <c r="W36" s="54"/>
      <c r="X36" s="54"/>
      <c r="Y36" s="68"/>
      <c r="Z36" s="169"/>
      <c r="AB36" s="107"/>
      <c r="AC36" s="107"/>
      <c r="AD36" s="107"/>
      <c r="AE36" s="107"/>
      <c r="AF36" s="107"/>
      <c r="AG36" s="107"/>
      <c r="AH36" s="107"/>
      <c r="AI36" s="107"/>
      <c r="AJ36" s="107"/>
      <c r="AK36" s="107"/>
      <c r="AL36" s="107"/>
      <c r="AM36" s="107"/>
      <c r="AN36" s="107"/>
      <c r="AO36" s="107"/>
    </row>
    <row r="37" spans="2:41" ht="13.5">
      <c r="B37" s="16"/>
      <c r="C37" s="54"/>
      <c r="D37" s="54"/>
      <c r="E37" s="54"/>
      <c r="F37" s="54"/>
      <c r="G37" s="54"/>
      <c r="H37" s="54"/>
      <c r="I37" s="54"/>
      <c r="J37" s="54"/>
      <c r="K37" s="54"/>
      <c r="L37" s="54"/>
      <c r="M37" s="54"/>
      <c r="N37" s="54"/>
      <c r="O37" s="54"/>
      <c r="P37" s="54"/>
      <c r="Q37" s="54"/>
      <c r="R37" s="54"/>
      <c r="S37" s="54"/>
      <c r="T37" s="54"/>
      <c r="U37" s="54"/>
      <c r="V37" s="54"/>
      <c r="W37" s="54"/>
      <c r="X37" s="54"/>
      <c r="Y37" s="68"/>
      <c r="Z37" s="169"/>
      <c r="AB37" s="107"/>
      <c r="AC37" s="107"/>
      <c r="AD37" s="107"/>
      <c r="AE37" s="107"/>
      <c r="AF37" s="107"/>
      <c r="AG37" s="107"/>
      <c r="AH37" s="107"/>
      <c r="AI37" s="107"/>
      <c r="AJ37" s="107"/>
      <c r="AK37" s="107"/>
      <c r="AL37" s="107"/>
      <c r="AM37" s="107"/>
      <c r="AN37" s="107"/>
      <c r="AO37" s="107"/>
    </row>
    <row r="38" spans="2:41" ht="13.5">
      <c r="B38" s="16"/>
      <c r="C38" s="54"/>
      <c r="D38" s="54"/>
      <c r="E38" s="54"/>
      <c r="F38" s="54"/>
      <c r="G38" s="54"/>
      <c r="H38" s="54"/>
      <c r="I38" s="54"/>
      <c r="J38" s="54"/>
      <c r="K38" s="54"/>
      <c r="L38" s="54"/>
      <c r="M38" s="54"/>
      <c r="N38" s="54"/>
      <c r="O38" s="54"/>
      <c r="P38" s="54"/>
      <c r="Q38" s="54"/>
      <c r="R38" s="54"/>
      <c r="S38" s="54"/>
      <c r="T38" s="54"/>
      <c r="U38" s="54"/>
      <c r="V38" s="54"/>
      <c r="W38" s="54"/>
      <c r="X38" s="54"/>
      <c r="Y38" s="68"/>
      <c r="Z38" s="169"/>
      <c r="AB38" s="107"/>
      <c r="AC38" s="107"/>
      <c r="AD38" s="107"/>
      <c r="AE38" s="107"/>
      <c r="AF38" s="107"/>
      <c r="AG38" s="107"/>
      <c r="AH38" s="107"/>
      <c r="AI38" s="107"/>
      <c r="AJ38" s="107"/>
      <c r="AK38" s="107"/>
      <c r="AL38" s="107"/>
      <c r="AM38" s="107"/>
      <c r="AN38" s="107"/>
      <c r="AO38" s="107"/>
    </row>
    <row r="39" spans="2:41" ht="13.5">
      <c r="B39" s="16"/>
      <c r="C39" s="54"/>
      <c r="D39" s="54"/>
      <c r="E39" s="54"/>
      <c r="F39" s="54"/>
      <c r="G39" s="54"/>
      <c r="H39" s="54"/>
      <c r="I39" s="54"/>
      <c r="J39" s="54"/>
      <c r="K39" s="54"/>
      <c r="L39" s="54"/>
      <c r="M39" s="54"/>
      <c r="N39" s="54"/>
      <c r="O39" s="54"/>
      <c r="P39" s="54"/>
      <c r="Q39" s="54"/>
      <c r="R39" s="54"/>
      <c r="S39" s="54"/>
      <c r="T39" s="54"/>
      <c r="U39" s="54"/>
      <c r="V39" s="54"/>
      <c r="W39" s="54"/>
      <c r="X39" s="54"/>
      <c r="Y39" s="68"/>
      <c r="Z39" s="169"/>
      <c r="AB39" s="107"/>
      <c r="AC39" s="107"/>
      <c r="AD39" s="107"/>
      <c r="AE39" s="107"/>
      <c r="AF39" s="107"/>
      <c r="AG39" s="107"/>
      <c r="AH39" s="107"/>
      <c r="AI39" s="107"/>
      <c r="AJ39" s="107"/>
      <c r="AK39" s="107"/>
      <c r="AL39" s="107"/>
      <c r="AM39" s="107"/>
      <c r="AN39" s="107"/>
      <c r="AO39" s="107"/>
    </row>
    <row r="40" spans="2:41" ht="13.5">
      <c r="B40" s="16"/>
      <c r="C40" s="54"/>
      <c r="D40" s="54"/>
      <c r="E40" s="54"/>
      <c r="F40" s="54"/>
      <c r="G40" s="54"/>
      <c r="H40" s="54"/>
      <c r="I40" s="54"/>
      <c r="J40" s="54"/>
      <c r="K40" s="54"/>
      <c r="L40" s="54"/>
      <c r="M40" s="54"/>
      <c r="N40" s="54"/>
      <c r="O40" s="54"/>
      <c r="P40" s="54"/>
      <c r="Q40" s="54"/>
      <c r="R40" s="54"/>
      <c r="S40" s="54"/>
      <c r="T40" s="54"/>
      <c r="U40" s="54"/>
      <c r="V40" s="54"/>
      <c r="W40" s="54"/>
      <c r="X40" s="54"/>
      <c r="Y40" s="68"/>
      <c r="Z40" s="169"/>
      <c r="AB40" s="107"/>
      <c r="AC40" s="107"/>
      <c r="AD40" s="107"/>
      <c r="AE40" s="107"/>
      <c r="AF40" s="107"/>
      <c r="AG40" s="107"/>
      <c r="AH40" s="107"/>
      <c r="AI40" s="107"/>
      <c r="AJ40" s="107"/>
      <c r="AK40" s="107"/>
      <c r="AL40" s="107"/>
      <c r="AM40" s="107"/>
      <c r="AN40" s="107"/>
      <c r="AO40" s="107"/>
    </row>
    <row r="41" spans="2:41" ht="13.5">
      <c r="B41" s="16"/>
      <c r="C41" s="54"/>
      <c r="D41" s="54"/>
      <c r="E41" s="54"/>
      <c r="F41" s="54"/>
      <c r="G41" s="54"/>
      <c r="H41" s="54"/>
      <c r="I41" s="54"/>
      <c r="J41" s="54"/>
      <c r="K41" s="54"/>
      <c r="L41" s="54"/>
      <c r="M41" s="54"/>
      <c r="N41" s="54"/>
      <c r="O41" s="54"/>
      <c r="P41" s="54"/>
      <c r="Q41" s="54"/>
      <c r="R41" s="54"/>
      <c r="S41" s="54"/>
      <c r="T41" s="54"/>
      <c r="U41" s="54"/>
      <c r="V41" s="54"/>
      <c r="W41" s="54"/>
      <c r="X41" s="54"/>
      <c r="Y41" s="68"/>
      <c r="Z41" s="169"/>
      <c r="AB41" s="107"/>
      <c r="AC41" s="107"/>
      <c r="AD41" s="107"/>
      <c r="AE41" s="107"/>
      <c r="AF41" s="107"/>
      <c r="AG41" s="107"/>
      <c r="AH41" s="107"/>
      <c r="AI41" s="107"/>
      <c r="AJ41" s="107"/>
      <c r="AK41" s="107"/>
      <c r="AL41" s="107"/>
      <c r="AM41" s="107"/>
      <c r="AN41" s="107"/>
      <c r="AO41" s="107"/>
    </row>
    <row r="42" spans="2:41" ht="13.5">
      <c r="B42" s="16"/>
      <c r="C42" s="54"/>
      <c r="D42" s="54"/>
      <c r="E42" s="54"/>
      <c r="F42" s="54"/>
      <c r="G42" s="54"/>
      <c r="H42" s="54"/>
      <c r="I42" s="54"/>
      <c r="J42" s="54"/>
      <c r="K42" s="54"/>
      <c r="L42" s="54"/>
      <c r="M42" s="54"/>
      <c r="N42" s="54"/>
      <c r="O42" s="54"/>
      <c r="P42" s="54"/>
      <c r="Q42" s="54"/>
      <c r="R42" s="54"/>
      <c r="S42" s="54"/>
      <c r="T42" s="54"/>
      <c r="U42" s="54"/>
      <c r="V42" s="54"/>
      <c r="W42" s="54"/>
      <c r="X42" s="54"/>
      <c r="Y42" s="68"/>
      <c r="Z42" s="169"/>
      <c r="AB42" s="107"/>
      <c r="AC42" s="107"/>
      <c r="AD42" s="107"/>
      <c r="AE42" s="107"/>
      <c r="AF42" s="107"/>
      <c r="AG42" s="107"/>
      <c r="AH42" s="107"/>
      <c r="AI42" s="107"/>
      <c r="AJ42" s="107"/>
      <c r="AK42" s="107"/>
      <c r="AL42" s="107"/>
      <c r="AM42" s="107"/>
      <c r="AN42" s="107"/>
      <c r="AO42" s="107"/>
    </row>
    <row r="43" spans="2:41" ht="13.5">
      <c r="B43" s="16"/>
      <c r="C43" s="54"/>
      <c r="D43" s="54"/>
      <c r="E43" s="54"/>
      <c r="F43" s="54"/>
      <c r="G43" s="54"/>
      <c r="H43" s="54"/>
      <c r="I43" s="54"/>
      <c r="J43" s="54"/>
      <c r="K43" s="54"/>
      <c r="L43" s="54"/>
      <c r="M43" s="54"/>
      <c r="N43" s="54"/>
      <c r="O43" s="54"/>
      <c r="P43" s="54"/>
      <c r="Q43" s="54"/>
      <c r="R43" s="54"/>
      <c r="S43" s="54"/>
      <c r="T43" s="54"/>
      <c r="U43" s="54"/>
      <c r="V43" s="54"/>
      <c r="W43" s="54"/>
      <c r="X43" s="54"/>
      <c r="Y43" s="68"/>
      <c r="Z43" s="169"/>
      <c r="AB43" s="107"/>
      <c r="AC43" s="107"/>
      <c r="AD43" s="107"/>
      <c r="AE43" s="107"/>
      <c r="AF43" s="107"/>
      <c r="AG43" s="107"/>
      <c r="AH43" s="107"/>
      <c r="AI43" s="107"/>
      <c r="AJ43" s="107"/>
      <c r="AK43" s="107"/>
      <c r="AL43" s="107"/>
      <c r="AM43" s="107"/>
      <c r="AN43" s="107"/>
      <c r="AO43" s="107"/>
    </row>
    <row r="44" spans="2:41" ht="13.5">
      <c r="B44" s="16"/>
      <c r="C44" s="54"/>
      <c r="D44" s="54"/>
      <c r="E44" s="54"/>
      <c r="F44" s="54"/>
      <c r="G44" s="54"/>
      <c r="H44" s="54"/>
      <c r="I44" s="54"/>
      <c r="J44" s="54"/>
      <c r="K44" s="54"/>
      <c r="L44" s="54"/>
      <c r="M44" s="54"/>
      <c r="N44" s="54"/>
      <c r="O44" s="54"/>
      <c r="P44" s="54"/>
      <c r="Q44" s="54"/>
      <c r="R44" s="54"/>
      <c r="S44" s="54"/>
      <c r="T44" s="54"/>
      <c r="U44" s="54"/>
      <c r="V44" s="54"/>
      <c r="W44" s="54"/>
      <c r="X44" s="54"/>
      <c r="Y44" s="68"/>
      <c r="Z44" s="169"/>
      <c r="AB44" s="107"/>
      <c r="AC44" s="107"/>
      <c r="AD44" s="107"/>
      <c r="AE44" s="107"/>
      <c r="AF44" s="107"/>
      <c r="AG44" s="107"/>
      <c r="AH44" s="107"/>
      <c r="AI44" s="107"/>
      <c r="AJ44" s="107"/>
      <c r="AK44" s="107"/>
      <c r="AL44" s="107"/>
      <c r="AM44" s="107"/>
      <c r="AN44" s="107"/>
      <c r="AO44" s="107"/>
    </row>
    <row r="45" spans="2:41" ht="13.5">
      <c r="B45" s="16"/>
      <c r="C45" s="54"/>
      <c r="D45" s="54"/>
      <c r="E45" s="54"/>
      <c r="F45" s="54"/>
      <c r="G45" s="54"/>
      <c r="H45" s="54"/>
      <c r="I45" s="54"/>
      <c r="J45" s="54"/>
      <c r="K45" s="54"/>
      <c r="L45" s="54"/>
      <c r="M45" s="54"/>
      <c r="N45" s="54"/>
      <c r="O45" s="54"/>
      <c r="P45" s="54"/>
      <c r="Q45" s="54"/>
      <c r="R45" s="54"/>
      <c r="S45" s="54"/>
      <c r="T45" s="54"/>
      <c r="U45" s="54"/>
      <c r="V45" s="54"/>
      <c r="W45" s="54"/>
      <c r="X45" s="54"/>
      <c r="Y45" s="68"/>
      <c r="Z45" s="169"/>
      <c r="AB45" s="107"/>
      <c r="AC45" s="107"/>
      <c r="AD45" s="107"/>
      <c r="AE45" s="107"/>
      <c r="AF45" s="107"/>
      <c r="AG45" s="107"/>
      <c r="AH45" s="107"/>
      <c r="AI45" s="107"/>
      <c r="AJ45" s="107"/>
      <c r="AK45" s="107"/>
      <c r="AL45" s="107"/>
      <c r="AM45" s="107"/>
      <c r="AN45" s="107"/>
      <c r="AO45" s="107"/>
    </row>
    <row r="46" spans="2:41" ht="13.5">
      <c r="B46" s="16"/>
      <c r="C46" s="54"/>
      <c r="D46" s="54"/>
      <c r="E46" s="54"/>
      <c r="F46" s="54"/>
      <c r="G46" s="54"/>
      <c r="H46" s="54"/>
      <c r="I46" s="54"/>
      <c r="J46" s="54"/>
      <c r="K46" s="54"/>
      <c r="L46" s="54"/>
      <c r="M46" s="54"/>
      <c r="N46" s="54"/>
      <c r="O46" s="54"/>
      <c r="P46" s="54"/>
      <c r="Q46" s="54"/>
      <c r="R46" s="54"/>
      <c r="S46" s="54"/>
      <c r="T46" s="54"/>
      <c r="U46" s="54"/>
      <c r="V46" s="54"/>
      <c r="W46" s="54"/>
      <c r="X46" s="54"/>
      <c r="Y46" s="68"/>
      <c r="Z46" s="169"/>
      <c r="AB46" s="107"/>
      <c r="AC46" s="107"/>
      <c r="AD46" s="107"/>
      <c r="AE46" s="107"/>
      <c r="AF46" s="107"/>
      <c r="AG46" s="107"/>
      <c r="AH46" s="107"/>
      <c r="AI46" s="107"/>
      <c r="AJ46" s="107"/>
      <c r="AK46" s="107"/>
      <c r="AL46" s="107"/>
      <c r="AM46" s="107"/>
      <c r="AN46" s="107"/>
      <c r="AO46" s="107"/>
    </row>
    <row r="47" spans="2:41" ht="13.5">
      <c r="B47" s="16"/>
      <c r="C47" s="54"/>
      <c r="D47" s="54"/>
      <c r="E47" s="54"/>
      <c r="F47" s="54"/>
      <c r="G47" s="54"/>
      <c r="H47" s="54"/>
      <c r="I47" s="54"/>
      <c r="J47" s="54"/>
      <c r="K47" s="54"/>
      <c r="L47" s="54"/>
      <c r="M47" s="54"/>
      <c r="N47" s="54"/>
      <c r="O47" s="54"/>
      <c r="P47" s="54"/>
      <c r="Q47" s="54"/>
      <c r="R47" s="54"/>
      <c r="S47" s="54"/>
      <c r="T47" s="54"/>
      <c r="U47" s="54"/>
      <c r="V47" s="54"/>
      <c r="W47" s="54"/>
      <c r="X47" s="54"/>
      <c r="Y47" s="68"/>
      <c r="Z47" s="169"/>
      <c r="AB47" s="107"/>
      <c r="AC47" s="107"/>
      <c r="AD47" s="107"/>
      <c r="AE47" s="107"/>
      <c r="AF47" s="107"/>
      <c r="AG47" s="107"/>
      <c r="AH47" s="107"/>
      <c r="AI47" s="107"/>
      <c r="AJ47" s="107"/>
      <c r="AK47" s="107"/>
      <c r="AL47" s="107"/>
      <c r="AM47" s="107"/>
      <c r="AN47" s="107"/>
      <c r="AO47" s="107"/>
    </row>
    <row r="48" spans="2:41" ht="13.5">
      <c r="B48" s="16"/>
      <c r="C48" s="54"/>
      <c r="D48" s="54"/>
      <c r="E48" s="54"/>
      <c r="F48" s="54"/>
      <c r="G48" s="54"/>
      <c r="H48" s="54"/>
      <c r="I48" s="54"/>
      <c r="J48" s="54"/>
      <c r="K48" s="54"/>
      <c r="L48" s="54"/>
      <c r="M48" s="54"/>
      <c r="N48" s="54"/>
      <c r="O48" s="54"/>
      <c r="P48" s="54"/>
      <c r="Q48" s="54"/>
      <c r="R48" s="54"/>
      <c r="S48" s="54"/>
      <c r="T48" s="54"/>
      <c r="U48" s="54"/>
      <c r="V48" s="54"/>
      <c r="W48" s="54"/>
      <c r="X48" s="54"/>
      <c r="Y48" s="68"/>
      <c r="Z48" s="169"/>
      <c r="AB48" s="107"/>
      <c r="AC48" s="107"/>
      <c r="AD48" s="107"/>
      <c r="AE48" s="107"/>
      <c r="AF48" s="107"/>
      <c r="AG48" s="107"/>
      <c r="AH48" s="107"/>
      <c r="AI48" s="107"/>
      <c r="AJ48" s="107"/>
      <c r="AK48" s="107"/>
      <c r="AL48" s="107"/>
      <c r="AM48" s="107"/>
      <c r="AN48" s="107"/>
      <c r="AO48" s="107"/>
    </row>
    <row r="49" spans="2:41" ht="13.5">
      <c r="B49" s="16"/>
      <c r="C49" s="54"/>
      <c r="D49" s="54"/>
      <c r="E49" s="54"/>
      <c r="F49" s="54"/>
      <c r="G49" s="54"/>
      <c r="H49" s="54"/>
      <c r="I49" s="54"/>
      <c r="J49" s="54"/>
      <c r="K49" s="54"/>
      <c r="L49" s="54"/>
      <c r="M49" s="54"/>
      <c r="N49" s="54"/>
      <c r="O49" s="54"/>
      <c r="P49" s="54"/>
      <c r="Q49" s="54"/>
      <c r="R49" s="54"/>
      <c r="S49" s="54"/>
      <c r="T49" s="54"/>
      <c r="U49" s="54"/>
      <c r="V49" s="54"/>
      <c r="W49" s="54"/>
      <c r="X49" s="54"/>
      <c r="Y49" s="68"/>
      <c r="Z49" s="169"/>
      <c r="AB49" s="107"/>
      <c r="AC49" s="107"/>
      <c r="AD49" s="107"/>
      <c r="AE49" s="107"/>
      <c r="AF49" s="107"/>
      <c r="AG49" s="107"/>
      <c r="AH49" s="107"/>
      <c r="AI49" s="107"/>
      <c r="AJ49" s="107"/>
      <c r="AK49" s="107"/>
      <c r="AL49" s="107"/>
      <c r="AM49" s="107"/>
      <c r="AN49" s="107"/>
      <c r="AO49" s="107"/>
    </row>
    <row r="50" spans="2:41" ht="13.5">
      <c r="B50" s="16"/>
      <c r="C50" s="54"/>
      <c r="D50" s="54"/>
      <c r="E50" s="54"/>
      <c r="F50" s="54"/>
      <c r="G50" s="54"/>
      <c r="H50" s="54"/>
      <c r="I50" s="54"/>
      <c r="J50" s="54"/>
      <c r="K50" s="54"/>
      <c r="L50" s="54"/>
      <c r="M50" s="54"/>
      <c r="N50" s="54"/>
      <c r="O50" s="54"/>
      <c r="P50" s="54"/>
      <c r="Q50" s="54"/>
      <c r="R50" s="54"/>
      <c r="S50" s="54"/>
      <c r="T50" s="54"/>
      <c r="U50" s="54"/>
      <c r="V50" s="54"/>
      <c r="W50" s="54"/>
      <c r="X50" s="54"/>
      <c r="Y50" s="68"/>
      <c r="Z50" s="169"/>
      <c r="AB50" s="107"/>
      <c r="AC50" s="107"/>
      <c r="AD50" s="107"/>
      <c r="AE50" s="107"/>
      <c r="AF50" s="107"/>
      <c r="AG50" s="107"/>
      <c r="AH50" s="107"/>
      <c r="AI50" s="107"/>
      <c r="AJ50" s="107"/>
      <c r="AK50" s="107"/>
      <c r="AL50" s="107"/>
      <c r="AM50" s="107"/>
      <c r="AN50" s="107"/>
      <c r="AO50" s="107"/>
    </row>
    <row r="51" spans="2:41" ht="13.5">
      <c r="B51" s="16"/>
      <c r="C51" s="54"/>
      <c r="D51" s="54"/>
      <c r="E51" s="54"/>
      <c r="F51" s="54"/>
      <c r="G51" s="54"/>
      <c r="H51" s="54"/>
      <c r="I51" s="54"/>
      <c r="J51" s="54"/>
      <c r="K51" s="54"/>
      <c r="L51" s="54"/>
      <c r="M51" s="54"/>
      <c r="N51" s="54"/>
      <c r="O51" s="54"/>
      <c r="P51" s="54"/>
      <c r="Q51" s="54"/>
      <c r="R51" s="54"/>
      <c r="S51" s="54"/>
      <c r="T51" s="54"/>
      <c r="U51" s="54"/>
      <c r="V51" s="54"/>
      <c r="W51" s="54"/>
      <c r="X51" s="54"/>
      <c r="Y51" s="68"/>
      <c r="Z51" s="169"/>
      <c r="AB51" s="107"/>
      <c r="AC51" s="107"/>
      <c r="AD51" s="107"/>
      <c r="AE51" s="107"/>
      <c r="AF51" s="107"/>
      <c r="AG51" s="107"/>
      <c r="AH51" s="107"/>
      <c r="AI51" s="107"/>
      <c r="AJ51" s="107"/>
      <c r="AK51" s="107"/>
      <c r="AL51" s="107"/>
      <c r="AM51" s="107"/>
      <c r="AN51" s="107"/>
      <c r="AO51" s="107"/>
    </row>
    <row r="52" spans="2:41" ht="13.5">
      <c r="B52" s="16"/>
      <c r="C52" s="54"/>
      <c r="D52" s="54"/>
      <c r="E52" s="54"/>
      <c r="F52" s="54"/>
      <c r="G52" s="54"/>
      <c r="H52" s="54"/>
      <c r="I52" s="54"/>
      <c r="J52" s="54"/>
      <c r="K52" s="54"/>
      <c r="L52" s="54"/>
      <c r="M52" s="54"/>
      <c r="N52" s="54"/>
      <c r="O52" s="54"/>
      <c r="P52" s="54"/>
      <c r="Q52" s="54"/>
      <c r="R52" s="54"/>
      <c r="S52" s="54"/>
      <c r="T52" s="54"/>
      <c r="U52" s="54"/>
      <c r="V52" s="54"/>
      <c r="W52" s="54"/>
      <c r="X52" s="54"/>
      <c r="Y52" s="68"/>
      <c r="Z52" s="169"/>
      <c r="AB52" s="107"/>
      <c r="AC52" s="107"/>
      <c r="AD52" s="107"/>
      <c r="AE52" s="107"/>
      <c r="AF52" s="107"/>
      <c r="AG52" s="107"/>
      <c r="AH52" s="107"/>
      <c r="AI52" s="107"/>
      <c r="AJ52" s="107"/>
      <c r="AK52" s="107"/>
      <c r="AL52" s="107"/>
      <c r="AM52" s="107"/>
      <c r="AN52" s="107"/>
      <c r="AO52" s="107"/>
    </row>
    <row r="53" spans="2:41" ht="13.5">
      <c r="B53" s="16"/>
      <c r="C53" s="54"/>
      <c r="D53" s="54"/>
      <c r="E53" s="54"/>
      <c r="F53" s="54"/>
      <c r="G53" s="54"/>
      <c r="H53" s="54"/>
      <c r="I53" s="54"/>
      <c r="J53" s="54"/>
      <c r="K53" s="54"/>
      <c r="L53" s="54"/>
      <c r="M53" s="54"/>
      <c r="N53" s="54"/>
      <c r="O53" s="54"/>
      <c r="P53" s="54"/>
      <c r="Q53" s="54"/>
      <c r="R53" s="54"/>
      <c r="S53" s="54"/>
      <c r="T53" s="54"/>
      <c r="U53" s="54"/>
      <c r="V53" s="54"/>
      <c r="W53" s="54"/>
      <c r="X53" s="54"/>
      <c r="Y53" s="68"/>
      <c r="Z53" s="169"/>
      <c r="AB53" s="107"/>
      <c r="AC53" s="107"/>
      <c r="AD53" s="107"/>
      <c r="AE53" s="107"/>
      <c r="AF53" s="107"/>
      <c r="AG53" s="107"/>
      <c r="AH53" s="107"/>
      <c r="AI53" s="107"/>
      <c r="AJ53" s="107"/>
      <c r="AK53" s="107"/>
      <c r="AL53" s="107"/>
      <c r="AM53" s="107"/>
      <c r="AN53" s="107"/>
      <c r="AO53" s="107"/>
    </row>
    <row r="54" spans="2:41" ht="13.5">
      <c r="B54" s="16"/>
      <c r="C54" s="54"/>
      <c r="D54" s="54"/>
      <c r="E54" s="54"/>
      <c r="F54" s="54"/>
      <c r="G54" s="54"/>
      <c r="H54" s="54"/>
      <c r="I54" s="54"/>
      <c r="J54" s="54"/>
      <c r="K54" s="54"/>
      <c r="L54" s="54"/>
      <c r="M54" s="54"/>
      <c r="N54" s="54"/>
      <c r="O54" s="54"/>
      <c r="P54" s="54"/>
      <c r="Q54" s="54"/>
      <c r="R54" s="54"/>
      <c r="S54" s="54"/>
      <c r="T54" s="54"/>
      <c r="U54" s="54"/>
      <c r="V54" s="54"/>
      <c r="W54" s="54"/>
      <c r="X54" s="54"/>
      <c r="Y54" s="68"/>
      <c r="Z54" s="169"/>
      <c r="AB54" s="107"/>
      <c r="AC54" s="107"/>
      <c r="AD54" s="107"/>
      <c r="AE54" s="107"/>
      <c r="AF54" s="107"/>
      <c r="AG54" s="107"/>
      <c r="AH54" s="107"/>
      <c r="AI54" s="107"/>
      <c r="AJ54" s="107"/>
      <c r="AK54" s="107"/>
      <c r="AL54" s="107"/>
      <c r="AM54" s="107"/>
      <c r="AN54" s="107"/>
      <c r="AO54" s="107"/>
    </row>
    <row r="55" spans="2:41" ht="13.5">
      <c r="B55" s="16"/>
      <c r="C55" s="54"/>
      <c r="D55" s="54"/>
      <c r="E55" s="54"/>
      <c r="F55" s="54"/>
      <c r="G55" s="54"/>
      <c r="H55" s="54"/>
      <c r="I55" s="54"/>
      <c r="J55" s="54"/>
      <c r="K55" s="54"/>
      <c r="L55" s="54"/>
      <c r="M55" s="54"/>
      <c r="N55" s="54"/>
      <c r="O55" s="54"/>
      <c r="P55" s="54"/>
      <c r="Q55" s="54"/>
      <c r="R55" s="54"/>
      <c r="S55" s="54"/>
      <c r="T55" s="54"/>
      <c r="U55" s="54"/>
      <c r="V55" s="54"/>
      <c r="W55" s="54"/>
      <c r="X55" s="54"/>
      <c r="Y55" s="68"/>
      <c r="Z55" s="169"/>
      <c r="AB55" s="107"/>
      <c r="AC55" s="107"/>
      <c r="AD55" s="107"/>
      <c r="AE55" s="107"/>
      <c r="AF55" s="107"/>
      <c r="AG55" s="107"/>
      <c r="AH55" s="107"/>
      <c r="AI55" s="107"/>
      <c r="AJ55" s="107"/>
      <c r="AK55" s="107"/>
      <c r="AL55" s="107"/>
      <c r="AM55" s="107"/>
      <c r="AN55" s="107"/>
      <c r="AO55" s="107"/>
    </row>
    <row r="56" spans="2:41" ht="13.5">
      <c r="B56" s="16"/>
      <c r="C56" s="54"/>
      <c r="D56" s="54"/>
      <c r="E56" s="54"/>
      <c r="F56" s="54"/>
      <c r="G56" s="54"/>
      <c r="H56" s="54"/>
      <c r="I56" s="54"/>
      <c r="J56" s="54"/>
      <c r="K56" s="54"/>
      <c r="L56" s="54"/>
      <c r="M56" s="54"/>
      <c r="N56" s="54"/>
      <c r="O56" s="54"/>
      <c r="P56" s="54"/>
      <c r="Q56" s="54"/>
      <c r="R56" s="54"/>
      <c r="S56" s="54"/>
      <c r="T56" s="54"/>
      <c r="U56" s="54"/>
      <c r="V56" s="54"/>
      <c r="W56" s="54"/>
      <c r="X56" s="54"/>
      <c r="Y56" s="68"/>
      <c r="Z56" s="169"/>
      <c r="AB56" s="107"/>
      <c r="AC56" s="107"/>
      <c r="AD56" s="107"/>
      <c r="AE56" s="107"/>
      <c r="AF56" s="107"/>
      <c r="AG56" s="107"/>
      <c r="AH56" s="107"/>
      <c r="AI56" s="107"/>
      <c r="AJ56" s="107"/>
      <c r="AK56" s="107"/>
      <c r="AL56" s="107"/>
      <c r="AM56" s="107"/>
      <c r="AN56" s="107"/>
      <c r="AO56" s="107"/>
    </row>
    <row r="57" spans="2:41" ht="13.5">
      <c r="B57" s="16"/>
      <c r="C57" s="54"/>
      <c r="D57" s="54"/>
      <c r="E57" s="54"/>
      <c r="F57" s="54"/>
      <c r="G57" s="54"/>
      <c r="H57" s="54"/>
      <c r="I57" s="54"/>
      <c r="J57" s="54"/>
      <c r="K57" s="54"/>
      <c r="L57" s="54"/>
      <c r="M57" s="54"/>
      <c r="N57" s="54"/>
      <c r="O57" s="54"/>
      <c r="P57" s="54"/>
      <c r="Q57" s="54"/>
      <c r="R57" s="54"/>
      <c r="S57" s="54"/>
      <c r="T57" s="54"/>
      <c r="U57" s="54"/>
      <c r="V57" s="54"/>
      <c r="W57" s="54"/>
      <c r="X57" s="54"/>
      <c r="Y57" s="68"/>
      <c r="Z57" s="169"/>
      <c r="AB57" s="107"/>
      <c r="AC57" s="107"/>
      <c r="AD57" s="107"/>
      <c r="AE57" s="107"/>
      <c r="AF57" s="107"/>
      <c r="AG57" s="107"/>
      <c r="AH57" s="107"/>
      <c r="AI57" s="107"/>
      <c r="AJ57" s="107"/>
      <c r="AK57" s="107"/>
      <c r="AL57" s="107"/>
      <c r="AM57" s="107"/>
      <c r="AN57" s="107"/>
      <c r="AO57" s="107"/>
    </row>
    <row r="58" spans="2:41" ht="13.5">
      <c r="B58" s="16"/>
      <c r="C58" s="54"/>
      <c r="D58" s="54"/>
      <c r="E58" s="54"/>
      <c r="F58" s="54"/>
      <c r="G58" s="54"/>
      <c r="H58" s="54"/>
      <c r="I58" s="54"/>
      <c r="J58" s="54"/>
      <c r="K58" s="54"/>
      <c r="L58" s="54"/>
      <c r="M58" s="54"/>
      <c r="N58" s="54"/>
      <c r="O58" s="54"/>
      <c r="P58" s="54"/>
      <c r="Q58" s="54"/>
      <c r="R58" s="54"/>
      <c r="S58" s="54"/>
      <c r="T58" s="54"/>
      <c r="U58" s="54"/>
      <c r="V58" s="54"/>
      <c r="W58" s="54"/>
      <c r="X58" s="54"/>
      <c r="Y58" s="68"/>
      <c r="Z58" s="169"/>
      <c r="AB58" s="107"/>
      <c r="AC58" s="107"/>
      <c r="AD58" s="107"/>
      <c r="AE58" s="107"/>
      <c r="AF58" s="107"/>
      <c r="AG58" s="107"/>
      <c r="AH58" s="107"/>
      <c r="AI58" s="107"/>
      <c r="AJ58" s="107"/>
      <c r="AK58" s="107"/>
      <c r="AL58" s="107"/>
      <c r="AM58" s="107"/>
      <c r="AN58" s="107"/>
      <c r="AO58" s="107"/>
    </row>
    <row r="59" spans="2:41" ht="13.5">
      <c r="B59" s="16"/>
      <c r="C59" s="54"/>
      <c r="D59" s="54"/>
      <c r="E59" s="54"/>
      <c r="F59" s="54"/>
      <c r="G59" s="54"/>
      <c r="H59" s="54"/>
      <c r="I59" s="54"/>
      <c r="J59" s="54"/>
      <c r="K59" s="54"/>
      <c r="L59" s="54"/>
      <c r="M59" s="54"/>
      <c r="N59" s="54"/>
      <c r="O59" s="54"/>
      <c r="P59" s="54"/>
      <c r="Q59" s="54"/>
      <c r="R59" s="54"/>
      <c r="S59" s="54"/>
      <c r="T59" s="54"/>
      <c r="U59" s="54"/>
      <c r="V59" s="54"/>
      <c r="W59" s="54"/>
      <c r="X59" s="54"/>
      <c r="Y59" s="68"/>
      <c r="Z59" s="169"/>
      <c r="AB59" s="107"/>
      <c r="AC59" s="107"/>
      <c r="AD59" s="107"/>
      <c r="AE59" s="107"/>
      <c r="AF59" s="107"/>
      <c r="AG59" s="107"/>
      <c r="AH59" s="107"/>
      <c r="AI59" s="107"/>
      <c r="AJ59" s="107"/>
      <c r="AK59" s="107"/>
      <c r="AL59" s="107"/>
      <c r="AM59" s="107"/>
      <c r="AN59" s="107"/>
      <c r="AO59" s="107"/>
    </row>
    <row r="60" spans="2:41" ht="13.5">
      <c r="B60" s="16"/>
      <c r="C60" s="54"/>
      <c r="D60" s="54"/>
      <c r="E60" s="54"/>
      <c r="F60" s="54"/>
      <c r="G60" s="54"/>
      <c r="H60" s="54"/>
      <c r="I60" s="54"/>
      <c r="J60" s="54"/>
      <c r="K60" s="54"/>
      <c r="L60" s="54"/>
      <c r="M60" s="54"/>
      <c r="N60" s="54"/>
      <c r="O60" s="54"/>
      <c r="P60" s="54"/>
      <c r="Q60" s="54"/>
      <c r="R60" s="54"/>
      <c r="S60" s="54"/>
      <c r="T60" s="54"/>
      <c r="U60" s="54"/>
      <c r="V60" s="54"/>
      <c r="W60" s="54"/>
      <c r="X60" s="54"/>
      <c r="Y60" s="68"/>
      <c r="Z60" s="169"/>
      <c r="AB60" s="107"/>
      <c r="AC60" s="107"/>
      <c r="AD60" s="107"/>
      <c r="AE60" s="107"/>
      <c r="AF60" s="107"/>
      <c r="AG60" s="107"/>
      <c r="AH60" s="107"/>
      <c r="AI60" s="107"/>
      <c r="AJ60" s="107"/>
      <c r="AK60" s="107"/>
      <c r="AL60" s="107"/>
      <c r="AM60" s="107"/>
      <c r="AN60" s="107"/>
      <c r="AO60" s="107"/>
    </row>
    <row r="61" spans="2:41" ht="13.5">
      <c r="B61" s="16"/>
      <c r="C61" s="54"/>
      <c r="D61" s="54"/>
      <c r="E61" s="54"/>
      <c r="F61" s="54"/>
      <c r="G61" s="54"/>
      <c r="H61" s="54"/>
      <c r="I61" s="54"/>
      <c r="J61" s="54"/>
      <c r="K61" s="54"/>
      <c r="L61" s="54"/>
      <c r="M61" s="54"/>
      <c r="N61" s="54"/>
      <c r="O61" s="54"/>
      <c r="P61" s="54"/>
      <c r="Q61" s="54"/>
      <c r="R61" s="54"/>
      <c r="S61" s="54"/>
      <c r="T61" s="54"/>
      <c r="U61" s="54"/>
      <c r="V61" s="54"/>
      <c r="W61" s="54"/>
      <c r="X61" s="54"/>
      <c r="Y61" s="68"/>
      <c r="Z61" s="169"/>
      <c r="AB61" s="107"/>
      <c r="AC61" s="107"/>
      <c r="AD61" s="107"/>
      <c r="AE61" s="107"/>
      <c r="AF61" s="107"/>
      <c r="AG61" s="107"/>
      <c r="AH61" s="107"/>
      <c r="AI61" s="107"/>
      <c r="AJ61" s="107"/>
      <c r="AK61" s="107"/>
      <c r="AL61" s="107"/>
      <c r="AM61" s="107"/>
      <c r="AN61" s="107"/>
      <c r="AO61" s="107"/>
    </row>
    <row r="62" spans="2:41" ht="13.5">
      <c r="B62" s="16"/>
      <c r="C62" s="54"/>
      <c r="D62" s="54"/>
      <c r="E62" s="54"/>
      <c r="F62" s="54"/>
      <c r="G62" s="54"/>
      <c r="H62" s="54"/>
      <c r="I62" s="54"/>
      <c r="J62" s="54"/>
      <c r="K62" s="54"/>
      <c r="L62" s="54"/>
      <c r="M62" s="54"/>
      <c r="N62" s="54"/>
      <c r="O62" s="54"/>
      <c r="P62" s="54"/>
      <c r="Q62" s="54"/>
      <c r="R62" s="54"/>
      <c r="S62" s="54"/>
      <c r="T62" s="54"/>
      <c r="U62" s="54"/>
      <c r="V62" s="54"/>
      <c r="W62" s="54"/>
      <c r="X62" s="54"/>
      <c r="Y62" s="68"/>
      <c r="Z62" s="169"/>
      <c r="AB62" s="107"/>
      <c r="AC62" s="107"/>
      <c r="AD62" s="107"/>
      <c r="AE62" s="107"/>
      <c r="AF62" s="107"/>
      <c r="AG62" s="107"/>
      <c r="AH62" s="107"/>
      <c r="AI62" s="107"/>
      <c r="AJ62" s="107"/>
      <c r="AK62" s="107"/>
      <c r="AL62" s="107"/>
      <c r="AM62" s="107"/>
      <c r="AN62" s="107"/>
      <c r="AO62" s="107"/>
    </row>
    <row r="63" spans="2:41" ht="13.5">
      <c r="B63" s="16"/>
      <c r="C63" s="54"/>
      <c r="D63" s="54"/>
      <c r="E63" s="54"/>
      <c r="F63" s="54"/>
      <c r="G63" s="54"/>
      <c r="H63" s="54"/>
      <c r="I63" s="54"/>
      <c r="J63" s="54"/>
      <c r="K63" s="54"/>
      <c r="L63" s="54"/>
      <c r="M63" s="54"/>
      <c r="N63" s="54"/>
      <c r="O63" s="54"/>
      <c r="P63" s="54"/>
      <c r="Q63" s="54"/>
      <c r="R63" s="54"/>
      <c r="S63" s="54"/>
      <c r="T63" s="54"/>
      <c r="U63" s="54"/>
      <c r="V63" s="54"/>
      <c r="W63" s="54"/>
      <c r="X63" s="54"/>
      <c r="Y63" s="68"/>
      <c r="Z63" s="169"/>
      <c r="AB63" s="107"/>
      <c r="AC63" s="107"/>
      <c r="AD63" s="107"/>
      <c r="AE63" s="107"/>
      <c r="AF63" s="107"/>
      <c r="AG63" s="107"/>
      <c r="AH63" s="107"/>
      <c r="AI63" s="107"/>
      <c r="AJ63" s="107"/>
      <c r="AK63" s="107"/>
      <c r="AL63" s="107"/>
      <c r="AM63" s="107"/>
      <c r="AN63" s="107"/>
      <c r="AO63" s="107"/>
    </row>
    <row r="64" spans="2:41" ht="13.5">
      <c r="B64" s="16"/>
      <c r="C64" s="54"/>
      <c r="D64" s="54"/>
      <c r="E64" s="54"/>
      <c r="F64" s="54"/>
      <c r="G64" s="54"/>
      <c r="H64" s="54"/>
      <c r="I64" s="54"/>
      <c r="J64" s="54"/>
      <c r="K64" s="54"/>
      <c r="L64" s="54"/>
      <c r="M64" s="54"/>
      <c r="N64" s="54"/>
      <c r="O64" s="54"/>
      <c r="P64" s="54"/>
      <c r="Q64" s="54"/>
      <c r="R64" s="54"/>
      <c r="S64" s="54"/>
      <c r="T64" s="54"/>
      <c r="U64" s="54"/>
      <c r="V64" s="54"/>
      <c r="W64" s="54"/>
      <c r="X64" s="54"/>
      <c r="Y64" s="68"/>
      <c r="Z64" s="169"/>
      <c r="AB64" s="107"/>
      <c r="AC64" s="107"/>
      <c r="AD64" s="107"/>
      <c r="AE64" s="107"/>
      <c r="AF64" s="107"/>
      <c r="AG64" s="107"/>
      <c r="AH64" s="107"/>
      <c r="AI64" s="107"/>
      <c r="AJ64" s="107"/>
      <c r="AK64" s="107"/>
      <c r="AL64" s="107"/>
      <c r="AM64" s="107"/>
      <c r="AN64" s="107"/>
      <c r="AO64" s="107"/>
    </row>
    <row r="65" spans="2:41" ht="13.5">
      <c r="B65" s="16"/>
      <c r="C65" s="54"/>
      <c r="D65" s="54"/>
      <c r="E65" s="54"/>
      <c r="F65" s="54"/>
      <c r="G65" s="54"/>
      <c r="H65" s="54"/>
      <c r="I65" s="54"/>
      <c r="J65" s="54"/>
      <c r="K65" s="54"/>
      <c r="L65" s="54"/>
      <c r="M65" s="54"/>
      <c r="N65" s="54"/>
      <c r="O65" s="54"/>
      <c r="P65" s="54"/>
      <c r="Q65" s="54"/>
      <c r="R65" s="54"/>
      <c r="S65" s="54"/>
      <c r="T65" s="54"/>
      <c r="U65" s="54"/>
      <c r="V65" s="54"/>
      <c r="W65" s="54"/>
      <c r="X65" s="54"/>
      <c r="Y65" s="68"/>
      <c r="Z65" s="169"/>
      <c r="AB65" s="107"/>
      <c r="AC65" s="107"/>
      <c r="AD65" s="107"/>
      <c r="AE65" s="107"/>
      <c r="AF65" s="107"/>
      <c r="AG65" s="107"/>
      <c r="AH65" s="107"/>
      <c r="AI65" s="107"/>
      <c r="AJ65" s="107"/>
      <c r="AK65" s="107"/>
      <c r="AL65" s="107"/>
      <c r="AM65" s="107"/>
      <c r="AN65" s="107"/>
      <c r="AO65" s="107"/>
    </row>
    <row r="66" spans="2:41" ht="13.5">
      <c r="B66" s="16"/>
      <c r="C66" s="54"/>
      <c r="D66" s="54"/>
      <c r="E66" s="54"/>
      <c r="F66" s="54"/>
      <c r="G66" s="54"/>
      <c r="H66" s="54"/>
      <c r="I66" s="54"/>
      <c r="J66" s="54"/>
      <c r="K66" s="54"/>
      <c r="L66" s="54"/>
      <c r="M66" s="54"/>
      <c r="N66" s="54"/>
      <c r="O66" s="54"/>
      <c r="P66" s="54"/>
      <c r="Q66" s="54"/>
      <c r="R66" s="54"/>
      <c r="S66" s="54"/>
      <c r="T66" s="54"/>
      <c r="U66" s="54"/>
      <c r="V66" s="54"/>
      <c r="W66" s="54"/>
      <c r="X66" s="54"/>
      <c r="Y66" s="68"/>
      <c r="Z66" s="169"/>
      <c r="AB66" s="107"/>
      <c r="AC66" s="107"/>
      <c r="AD66" s="107"/>
      <c r="AE66" s="107"/>
      <c r="AF66" s="107"/>
      <c r="AG66" s="107"/>
      <c r="AH66" s="107"/>
      <c r="AI66" s="107"/>
      <c r="AJ66" s="107"/>
      <c r="AK66" s="107"/>
      <c r="AL66" s="107"/>
      <c r="AM66" s="107"/>
      <c r="AN66" s="107"/>
      <c r="AO66" s="107"/>
    </row>
    <row r="67" spans="2:41" ht="13.5">
      <c r="B67" s="16"/>
      <c r="C67" s="54"/>
      <c r="D67" s="54"/>
      <c r="E67" s="54"/>
      <c r="F67" s="54"/>
      <c r="G67" s="54"/>
      <c r="H67" s="54"/>
      <c r="I67" s="54"/>
      <c r="J67" s="54"/>
      <c r="K67" s="54"/>
      <c r="L67" s="54"/>
      <c r="M67" s="54"/>
      <c r="N67" s="54"/>
      <c r="O67" s="54"/>
      <c r="P67" s="54"/>
      <c r="Q67" s="54"/>
      <c r="R67" s="54"/>
      <c r="S67" s="54"/>
      <c r="T67" s="54"/>
      <c r="U67" s="54"/>
      <c r="V67" s="54"/>
      <c r="W67" s="54"/>
      <c r="X67" s="54"/>
      <c r="Y67" s="68"/>
      <c r="Z67" s="169"/>
      <c r="AB67" s="107"/>
      <c r="AC67" s="107"/>
      <c r="AD67" s="107"/>
      <c r="AE67" s="107"/>
      <c r="AF67" s="107"/>
      <c r="AG67" s="107"/>
      <c r="AH67" s="107"/>
      <c r="AI67" s="107"/>
      <c r="AJ67" s="107"/>
      <c r="AK67" s="107"/>
      <c r="AL67" s="107"/>
      <c r="AM67" s="107"/>
      <c r="AN67" s="107"/>
      <c r="AO67" s="107"/>
    </row>
    <row r="68" spans="2:41" ht="13.5">
      <c r="B68" s="16"/>
      <c r="C68" s="54"/>
      <c r="D68" s="54"/>
      <c r="E68" s="54"/>
      <c r="F68" s="54"/>
      <c r="G68" s="54"/>
      <c r="H68" s="54"/>
      <c r="I68" s="54"/>
      <c r="J68" s="54"/>
      <c r="K68" s="54"/>
      <c r="L68" s="54"/>
      <c r="M68" s="54"/>
      <c r="N68" s="54"/>
      <c r="O68" s="54"/>
      <c r="P68" s="54"/>
      <c r="Q68" s="54"/>
      <c r="R68" s="54"/>
      <c r="S68" s="54"/>
      <c r="T68" s="54"/>
      <c r="U68" s="54"/>
      <c r="V68" s="54"/>
      <c r="W68" s="54"/>
      <c r="X68" s="54"/>
      <c r="Y68" s="68"/>
      <c r="Z68" s="169"/>
      <c r="AB68" s="107"/>
      <c r="AC68" s="107"/>
      <c r="AD68" s="107"/>
      <c r="AE68" s="107"/>
      <c r="AF68" s="107"/>
      <c r="AG68" s="107"/>
      <c r="AH68" s="107"/>
      <c r="AI68" s="107"/>
      <c r="AJ68" s="107"/>
      <c r="AK68" s="107"/>
      <c r="AL68" s="107"/>
      <c r="AM68" s="107"/>
      <c r="AN68" s="107"/>
      <c r="AO68" s="107"/>
    </row>
    <row r="69" spans="2:41" ht="13.5">
      <c r="B69" s="16"/>
      <c r="C69" s="54"/>
      <c r="D69" s="54"/>
      <c r="E69" s="54"/>
      <c r="F69" s="54"/>
      <c r="G69" s="54"/>
      <c r="H69" s="54"/>
      <c r="I69" s="54"/>
      <c r="J69" s="54"/>
      <c r="K69" s="54"/>
      <c r="L69" s="54"/>
      <c r="M69" s="54"/>
      <c r="N69" s="54"/>
      <c r="O69" s="54"/>
      <c r="P69" s="54"/>
      <c r="Q69" s="54"/>
      <c r="R69" s="54"/>
      <c r="S69" s="54"/>
      <c r="T69" s="54"/>
      <c r="U69" s="54"/>
      <c r="V69" s="54"/>
      <c r="W69" s="54"/>
      <c r="X69" s="54"/>
      <c r="Y69" s="68"/>
      <c r="Z69" s="169"/>
      <c r="AB69" s="107"/>
      <c r="AC69" s="107"/>
      <c r="AD69" s="107"/>
      <c r="AE69" s="107"/>
      <c r="AF69" s="107"/>
      <c r="AG69" s="107"/>
      <c r="AH69" s="107"/>
      <c r="AI69" s="107"/>
      <c r="AJ69" s="107"/>
      <c r="AK69" s="107"/>
      <c r="AL69" s="107"/>
      <c r="AM69" s="107"/>
      <c r="AN69" s="107"/>
      <c r="AO69" s="107"/>
    </row>
    <row r="70" spans="2:41" ht="13.5">
      <c r="B70" s="16"/>
      <c r="C70" s="54"/>
      <c r="D70" s="54"/>
      <c r="E70" s="54"/>
      <c r="F70" s="54"/>
      <c r="G70" s="54"/>
      <c r="H70" s="54"/>
      <c r="I70" s="54"/>
      <c r="J70" s="54"/>
      <c r="K70" s="54"/>
      <c r="L70" s="54"/>
      <c r="M70" s="54"/>
      <c r="N70" s="54"/>
      <c r="O70" s="54"/>
      <c r="P70" s="54"/>
      <c r="Q70" s="54"/>
      <c r="R70" s="54"/>
      <c r="S70" s="54"/>
      <c r="T70" s="54"/>
      <c r="U70" s="54"/>
      <c r="V70" s="54"/>
      <c r="W70" s="54"/>
      <c r="X70" s="54"/>
      <c r="Y70" s="68"/>
      <c r="Z70" s="169"/>
      <c r="AB70" s="107"/>
      <c r="AC70" s="107"/>
      <c r="AD70" s="107"/>
      <c r="AE70" s="107"/>
      <c r="AF70" s="107"/>
      <c r="AG70" s="107"/>
      <c r="AH70" s="107"/>
      <c r="AI70" s="107"/>
      <c r="AJ70" s="107"/>
      <c r="AK70" s="107"/>
      <c r="AL70" s="107"/>
      <c r="AM70" s="107"/>
      <c r="AN70" s="107"/>
      <c r="AO70" s="107"/>
    </row>
    <row r="71" spans="2:41" ht="13.5">
      <c r="B71" s="16"/>
      <c r="C71" s="54"/>
      <c r="D71" s="54"/>
      <c r="E71" s="54"/>
      <c r="F71" s="54"/>
      <c r="G71" s="54"/>
      <c r="H71" s="54"/>
      <c r="I71" s="54"/>
      <c r="J71" s="54"/>
      <c r="K71" s="54"/>
      <c r="L71" s="54"/>
      <c r="M71" s="54"/>
      <c r="N71" s="54"/>
      <c r="O71" s="54"/>
      <c r="P71" s="54"/>
      <c r="Q71" s="54"/>
      <c r="R71" s="54"/>
      <c r="S71" s="54"/>
      <c r="T71" s="54"/>
      <c r="U71" s="54"/>
      <c r="V71" s="54"/>
      <c r="W71" s="54"/>
      <c r="X71" s="54"/>
      <c r="Y71" s="68"/>
      <c r="Z71" s="169"/>
      <c r="AB71" s="107"/>
      <c r="AC71" s="107"/>
      <c r="AD71" s="107"/>
      <c r="AE71" s="107"/>
      <c r="AF71" s="107"/>
      <c r="AG71" s="107"/>
      <c r="AH71" s="107"/>
      <c r="AI71" s="107"/>
      <c r="AJ71" s="107"/>
      <c r="AK71" s="107"/>
      <c r="AL71" s="107"/>
      <c r="AM71" s="107"/>
      <c r="AN71" s="107"/>
      <c r="AO71" s="107"/>
    </row>
    <row r="72" spans="2:41" ht="13.5">
      <c r="B72" s="16"/>
      <c r="C72" s="54"/>
      <c r="D72" s="54"/>
      <c r="E72" s="54"/>
      <c r="F72" s="54"/>
      <c r="G72" s="54"/>
      <c r="H72" s="54"/>
      <c r="I72" s="54"/>
      <c r="J72" s="54"/>
      <c r="K72" s="54"/>
      <c r="L72" s="54"/>
      <c r="M72" s="54"/>
      <c r="N72" s="54"/>
      <c r="O72" s="54"/>
      <c r="P72" s="54"/>
      <c r="Q72" s="54"/>
      <c r="R72" s="54"/>
      <c r="S72" s="54"/>
      <c r="T72" s="54"/>
      <c r="U72" s="54"/>
      <c r="V72" s="54"/>
      <c r="W72" s="54"/>
      <c r="X72" s="54"/>
      <c r="Y72" s="68"/>
      <c r="Z72" s="169"/>
      <c r="AB72" s="107"/>
      <c r="AC72" s="107"/>
      <c r="AD72" s="107"/>
      <c r="AE72" s="107"/>
      <c r="AF72" s="107"/>
      <c r="AG72" s="107"/>
      <c r="AH72" s="107"/>
      <c r="AI72" s="107"/>
      <c r="AJ72" s="107"/>
      <c r="AK72" s="107"/>
      <c r="AL72" s="107"/>
      <c r="AM72" s="107"/>
      <c r="AN72" s="107"/>
      <c r="AO72" s="107"/>
    </row>
    <row r="73" spans="2:41" ht="13.5">
      <c r="B73" s="16"/>
      <c r="C73" s="54"/>
      <c r="D73" s="54"/>
      <c r="E73" s="54"/>
      <c r="F73" s="54"/>
      <c r="G73" s="54"/>
      <c r="H73" s="54"/>
      <c r="I73" s="54"/>
      <c r="J73" s="54"/>
      <c r="K73" s="54"/>
      <c r="L73" s="54"/>
      <c r="M73" s="54"/>
      <c r="N73" s="54"/>
      <c r="O73" s="54"/>
      <c r="P73" s="54"/>
      <c r="Q73" s="54"/>
      <c r="R73" s="54"/>
      <c r="S73" s="54"/>
      <c r="T73" s="54"/>
      <c r="U73" s="54"/>
      <c r="V73" s="54"/>
      <c r="W73" s="54"/>
      <c r="X73" s="54"/>
      <c r="Y73" s="68"/>
      <c r="Z73" s="169"/>
      <c r="AB73" s="107"/>
      <c r="AC73" s="107"/>
      <c r="AD73" s="107"/>
      <c r="AE73" s="107"/>
      <c r="AF73" s="107"/>
      <c r="AG73" s="107"/>
      <c r="AH73" s="107"/>
      <c r="AI73" s="107"/>
      <c r="AJ73" s="107"/>
      <c r="AK73" s="107"/>
      <c r="AL73" s="107"/>
      <c r="AM73" s="107"/>
      <c r="AN73" s="107"/>
      <c r="AO73" s="107"/>
    </row>
    <row r="74" spans="2:41" ht="13.5">
      <c r="B74" s="16"/>
      <c r="C74" s="54"/>
      <c r="D74" s="54"/>
      <c r="E74" s="54"/>
      <c r="F74" s="54"/>
      <c r="G74" s="54"/>
      <c r="H74" s="54"/>
      <c r="I74" s="54"/>
      <c r="J74" s="54"/>
      <c r="K74" s="54"/>
      <c r="L74" s="54"/>
      <c r="M74" s="54"/>
      <c r="N74" s="54"/>
      <c r="O74" s="54"/>
      <c r="P74" s="54"/>
      <c r="Q74" s="54"/>
      <c r="R74" s="54"/>
      <c r="S74" s="54"/>
      <c r="T74" s="54"/>
      <c r="U74" s="54"/>
      <c r="V74" s="54"/>
      <c r="W74" s="54"/>
      <c r="X74" s="54"/>
      <c r="Y74" s="68"/>
      <c r="Z74" s="169"/>
      <c r="AB74" s="107"/>
      <c r="AC74" s="107"/>
      <c r="AD74" s="107"/>
      <c r="AE74" s="107"/>
      <c r="AF74" s="107"/>
      <c r="AG74" s="107"/>
      <c r="AH74" s="107"/>
      <c r="AI74" s="107"/>
      <c r="AJ74" s="107"/>
      <c r="AK74" s="107"/>
      <c r="AL74" s="107"/>
      <c r="AM74" s="107"/>
      <c r="AN74" s="107"/>
      <c r="AO74" s="107"/>
    </row>
    <row r="75" spans="2:41" ht="13.5">
      <c r="B75" s="16"/>
      <c r="C75" s="54"/>
      <c r="D75" s="54"/>
      <c r="E75" s="54"/>
      <c r="F75" s="54"/>
      <c r="G75" s="54"/>
      <c r="H75" s="54"/>
      <c r="I75" s="54"/>
      <c r="J75" s="54"/>
      <c r="K75" s="54"/>
      <c r="L75" s="54"/>
      <c r="M75" s="54"/>
      <c r="N75" s="54"/>
      <c r="O75" s="54"/>
      <c r="P75" s="54"/>
      <c r="Q75" s="54"/>
      <c r="R75" s="54"/>
      <c r="S75" s="54"/>
      <c r="T75" s="54"/>
      <c r="U75" s="54"/>
      <c r="V75" s="54"/>
      <c r="W75" s="54"/>
      <c r="X75" s="54"/>
      <c r="Y75" s="68"/>
      <c r="Z75" s="169"/>
      <c r="AB75" s="107"/>
      <c r="AC75" s="107"/>
      <c r="AD75" s="107"/>
      <c r="AE75" s="107"/>
      <c r="AF75" s="107"/>
      <c r="AG75" s="107"/>
      <c r="AH75" s="107"/>
      <c r="AI75" s="107"/>
      <c r="AJ75" s="107"/>
      <c r="AK75" s="107"/>
      <c r="AL75" s="107"/>
      <c r="AM75" s="107"/>
      <c r="AN75" s="107"/>
      <c r="AO75" s="107"/>
    </row>
    <row r="76" spans="2:41" ht="13.5">
      <c r="B76" s="16"/>
      <c r="C76" s="54"/>
      <c r="D76" s="54"/>
      <c r="E76" s="54"/>
      <c r="F76" s="54"/>
      <c r="G76" s="54"/>
      <c r="H76" s="54"/>
      <c r="I76" s="54"/>
      <c r="J76" s="54"/>
      <c r="K76" s="54"/>
      <c r="L76" s="54"/>
      <c r="M76" s="54"/>
      <c r="N76" s="54"/>
      <c r="O76" s="54"/>
      <c r="P76" s="54"/>
      <c r="Q76" s="54"/>
      <c r="R76" s="54"/>
      <c r="S76" s="54"/>
      <c r="T76" s="54"/>
      <c r="U76" s="54"/>
      <c r="V76" s="54"/>
      <c r="W76" s="54"/>
      <c r="X76" s="54"/>
      <c r="Y76" s="68"/>
      <c r="Z76" s="169"/>
      <c r="AB76" s="107"/>
      <c r="AC76" s="107"/>
      <c r="AD76" s="107"/>
      <c r="AE76" s="107"/>
      <c r="AF76" s="107"/>
      <c r="AG76" s="107"/>
      <c r="AH76" s="107"/>
      <c r="AI76" s="107"/>
      <c r="AJ76" s="107"/>
      <c r="AK76" s="107"/>
      <c r="AL76" s="107"/>
      <c r="AM76" s="107"/>
      <c r="AN76" s="107"/>
      <c r="AO76" s="107"/>
    </row>
    <row r="77" spans="2:41" ht="13.5">
      <c r="B77" s="16"/>
      <c r="C77" s="54"/>
      <c r="D77" s="54"/>
      <c r="E77" s="54"/>
      <c r="F77" s="54"/>
      <c r="G77" s="54"/>
      <c r="H77" s="54"/>
      <c r="I77" s="54"/>
      <c r="J77" s="54"/>
      <c r="K77" s="54"/>
      <c r="L77" s="54"/>
      <c r="M77" s="54"/>
      <c r="N77" s="54"/>
      <c r="O77" s="54"/>
      <c r="P77" s="54"/>
      <c r="Q77" s="54"/>
      <c r="R77" s="54"/>
      <c r="S77" s="54"/>
      <c r="T77" s="54"/>
      <c r="U77" s="54"/>
      <c r="V77" s="54"/>
      <c r="W77" s="54"/>
      <c r="X77" s="54"/>
      <c r="Y77" s="68"/>
      <c r="Z77" s="169"/>
      <c r="AB77" s="107"/>
      <c r="AC77" s="107"/>
      <c r="AD77" s="107"/>
      <c r="AE77" s="107"/>
      <c r="AF77" s="107"/>
      <c r="AG77" s="107"/>
      <c r="AH77" s="107"/>
      <c r="AI77" s="107"/>
      <c r="AJ77" s="107"/>
      <c r="AK77" s="107"/>
      <c r="AL77" s="107"/>
      <c r="AM77" s="107"/>
      <c r="AN77" s="107"/>
      <c r="AO77" s="107"/>
    </row>
    <row r="78" spans="2:41" ht="13.5">
      <c r="B78" s="16"/>
      <c r="C78" s="54"/>
      <c r="D78" s="54"/>
      <c r="E78" s="54"/>
      <c r="F78" s="54"/>
      <c r="G78" s="54"/>
      <c r="H78" s="54"/>
      <c r="I78" s="54"/>
      <c r="J78" s="54"/>
      <c r="K78" s="54"/>
      <c r="L78" s="54"/>
      <c r="M78" s="54"/>
      <c r="N78" s="54"/>
      <c r="O78" s="54"/>
      <c r="P78" s="54"/>
      <c r="Q78" s="54"/>
      <c r="R78" s="54"/>
      <c r="S78" s="54"/>
      <c r="T78" s="54"/>
      <c r="U78" s="54"/>
      <c r="V78" s="54"/>
      <c r="W78" s="54"/>
      <c r="X78" s="54"/>
      <c r="Y78" s="68"/>
      <c r="Z78" s="169"/>
      <c r="AB78" s="107"/>
      <c r="AC78" s="107"/>
      <c r="AD78" s="107"/>
      <c r="AE78" s="107"/>
      <c r="AF78" s="107"/>
      <c r="AG78" s="107"/>
      <c r="AH78" s="107"/>
      <c r="AI78" s="107"/>
      <c r="AJ78" s="107"/>
      <c r="AK78" s="107"/>
      <c r="AL78" s="107"/>
      <c r="AM78" s="107"/>
      <c r="AN78" s="107"/>
      <c r="AO78" s="107"/>
    </row>
    <row r="79" spans="2:41" ht="13.5">
      <c r="B79" s="16"/>
      <c r="C79" s="54"/>
      <c r="D79" s="54"/>
      <c r="E79" s="54"/>
      <c r="F79" s="54"/>
      <c r="G79" s="54"/>
      <c r="H79" s="54"/>
      <c r="I79" s="54"/>
      <c r="J79" s="54"/>
      <c r="K79" s="54"/>
      <c r="L79" s="54"/>
      <c r="M79" s="54"/>
      <c r="N79" s="54"/>
      <c r="O79" s="54"/>
      <c r="P79" s="54"/>
      <c r="Q79" s="54"/>
      <c r="R79" s="54"/>
      <c r="S79" s="54"/>
      <c r="T79" s="54"/>
      <c r="U79" s="54"/>
      <c r="V79" s="54"/>
      <c r="W79" s="54"/>
      <c r="X79" s="54"/>
      <c r="Y79" s="68"/>
      <c r="Z79" s="169"/>
      <c r="AB79" s="107"/>
      <c r="AC79" s="107"/>
      <c r="AD79" s="107"/>
      <c r="AE79" s="107"/>
      <c r="AF79" s="107"/>
      <c r="AG79" s="107"/>
      <c r="AH79" s="107"/>
      <c r="AI79" s="107"/>
      <c r="AJ79" s="107"/>
      <c r="AK79" s="107"/>
      <c r="AL79" s="107"/>
      <c r="AM79" s="107"/>
      <c r="AN79" s="107"/>
      <c r="AO79" s="107"/>
    </row>
    <row r="80" spans="2:41" ht="13.5">
      <c r="B80" s="16"/>
      <c r="C80" s="54"/>
      <c r="D80" s="54"/>
      <c r="E80" s="54"/>
      <c r="F80" s="54"/>
      <c r="G80" s="54"/>
      <c r="H80" s="54"/>
      <c r="I80" s="54"/>
      <c r="J80" s="54"/>
      <c r="K80" s="54"/>
      <c r="L80" s="54"/>
      <c r="M80" s="54"/>
      <c r="N80" s="54"/>
      <c r="O80" s="54"/>
      <c r="P80" s="54"/>
      <c r="Q80" s="54"/>
      <c r="R80" s="54"/>
      <c r="S80" s="54"/>
      <c r="T80" s="54"/>
      <c r="U80" s="54"/>
      <c r="V80" s="54"/>
      <c r="W80" s="54"/>
      <c r="X80" s="54"/>
      <c r="Y80" s="68"/>
      <c r="Z80" s="169"/>
      <c r="AB80" s="107"/>
      <c r="AC80" s="107"/>
      <c r="AD80" s="107"/>
      <c r="AE80" s="107"/>
      <c r="AF80" s="107"/>
      <c r="AG80" s="107"/>
      <c r="AH80" s="107"/>
      <c r="AI80" s="107"/>
      <c r="AJ80" s="107"/>
      <c r="AK80" s="107"/>
      <c r="AL80" s="107"/>
      <c r="AM80" s="107"/>
      <c r="AN80" s="107"/>
      <c r="AO80" s="107"/>
    </row>
    <row r="81" spans="2:41" ht="13.5">
      <c r="B81" s="16"/>
      <c r="C81" s="54"/>
      <c r="D81" s="54"/>
      <c r="E81" s="54"/>
      <c r="F81" s="54"/>
      <c r="G81" s="54"/>
      <c r="H81" s="54"/>
      <c r="I81" s="54"/>
      <c r="J81" s="54"/>
      <c r="K81" s="54"/>
      <c r="L81" s="54"/>
      <c r="M81" s="54"/>
      <c r="N81" s="54"/>
      <c r="O81" s="54"/>
      <c r="P81" s="54"/>
      <c r="Q81" s="54"/>
      <c r="R81" s="54"/>
      <c r="S81" s="54"/>
      <c r="T81" s="54"/>
      <c r="U81" s="54"/>
      <c r="V81" s="54"/>
      <c r="W81" s="54"/>
      <c r="X81" s="54"/>
      <c r="Y81" s="68"/>
      <c r="Z81" s="169"/>
      <c r="AB81" s="107"/>
      <c r="AC81" s="107"/>
      <c r="AD81" s="107"/>
      <c r="AE81" s="107"/>
      <c r="AF81" s="107"/>
      <c r="AG81" s="107"/>
      <c r="AH81" s="107"/>
      <c r="AI81" s="107"/>
      <c r="AJ81" s="107"/>
      <c r="AK81" s="107"/>
      <c r="AL81" s="107"/>
      <c r="AM81" s="107"/>
      <c r="AN81" s="107"/>
      <c r="AO81" s="107"/>
    </row>
    <row r="82" spans="2:41" ht="13.5">
      <c r="B82" s="16"/>
      <c r="C82" s="54"/>
      <c r="D82" s="54"/>
      <c r="E82" s="54"/>
      <c r="F82" s="54"/>
      <c r="G82" s="54"/>
      <c r="H82" s="54"/>
      <c r="I82" s="54"/>
      <c r="J82" s="54"/>
      <c r="K82" s="54"/>
      <c r="L82" s="54"/>
      <c r="M82" s="54"/>
      <c r="N82" s="54"/>
      <c r="O82" s="54"/>
      <c r="P82" s="54"/>
      <c r="Q82" s="54"/>
      <c r="R82" s="54"/>
      <c r="S82" s="54"/>
      <c r="T82" s="54"/>
      <c r="U82" s="54"/>
      <c r="V82" s="54"/>
      <c r="W82" s="54"/>
      <c r="X82" s="54"/>
      <c r="Y82" s="68"/>
      <c r="Z82" s="169"/>
      <c r="AB82" s="107"/>
      <c r="AC82" s="107"/>
      <c r="AD82" s="107"/>
      <c r="AE82" s="107"/>
      <c r="AF82" s="107"/>
      <c r="AG82" s="107"/>
      <c r="AH82" s="107"/>
      <c r="AI82" s="107"/>
      <c r="AJ82" s="107"/>
      <c r="AK82" s="107"/>
      <c r="AL82" s="107"/>
      <c r="AM82" s="107"/>
      <c r="AN82" s="107"/>
      <c r="AO82" s="107"/>
    </row>
    <row r="83" spans="2:41" ht="13.5">
      <c r="B83" s="16"/>
      <c r="C83" s="54"/>
      <c r="D83" s="54"/>
      <c r="E83" s="54"/>
      <c r="F83" s="54"/>
      <c r="G83" s="54"/>
      <c r="H83" s="54"/>
      <c r="I83" s="54"/>
      <c r="J83" s="54"/>
      <c r="K83" s="54"/>
      <c r="L83" s="54"/>
      <c r="M83" s="54"/>
      <c r="N83" s="54"/>
      <c r="O83" s="54"/>
      <c r="P83" s="54"/>
      <c r="Q83" s="54"/>
      <c r="R83" s="54"/>
      <c r="S83" s="54"/>
      <c r="T83" s="54"/>
      <c r="U83" s="54"/>
      <c r="V83" s="54"/>
      <c r="W83" s="54"/>
      <c r="X83" s="54"/>
      <c r="Y83" s="68"/>
      <c r="Z83" s="169"/>
      <c r="AB83" s="107"/>
      <c r="AC83" s="107"/>
      <c r="AD83" s="107"/>
      <c r="AE83" s="107"/>
      <c r="AF83" s="107"/>
      <c r="AG83" s="107"/>
      <c r="AH83" s="107"/>
      <c r="AI83" s="107"/>
      <c r="AJ83" s="107"/>
      <c r="AK83" s="107"/>
      <c r="AL83" s="107"/>
      <c r="AM83" s="107"/>
      <c r="AN83" s="107"/>
      <c r="AO83" s="107"/>
    </row>
    <row r="84" spans="2:41" ht="13.5">
      <c r="B84" s="16"/>
      <c r="C84" s="54"/>
      <c r="D84" s="54"/>
      <c r="E84" s="54"/>
      <c r="F84" s="54"/>
      <c r="G84" s="54"/>
      <c r="H84" s="54"/>
      <c r="I84" s="54"/>
      <c r="J84" s="54"/>
      <c r="K84" s="54"/>
      <c r="L84" s="54"/>
      <c r="M84" s="54"/>
      <c r="N84" s="54"/>
      <c r="O84" s="54"/>
      <c r="P84" s="54"/>
      <c r="Q84" s="54"/>
      <c r="R84" s="54"/>
      <c r="S84" s="54"/>
      <c r="T84" s="54"/>
      <c r="U84" s="54"/>
      <c r="V84" s="54"/>
      <c r="W84" s="54"/>
      <c r="X84" s="54"/>
      <c r="Y84" s="68"/>
      <c r="Z84" s="169"/>
      <c r="AB84" s="107"/>
      <c r="AC84" s="107"/>
      <c r="AD84" s="107"/>
      <c r="AE84" s="107"/>
      <c r="AF84" s="107"/>
      <c r="AG84" s="107"/>
      <c r="AH84" s="107"/>
      <c r="AI84" s="107"/>
      <c r="AJ84" s="107"/>
      <c r="AK84" s="107"/>
      <c r="AL84" s="107"/>
      <c r="AM84" s="107"/>
      <c r="AN84" s="107"/>
      <c r="AO84" s="107"/>
    </row>
    <row r="85" spans="2:41" ht="13.5">
      <c r="B85" s="16"/>
      <c r="C85" s="54"/>
      <c r="D85" s="54"/>
      <c r="E85" s="54"/>
      <c r="F85" s="54"/>
      <c r="G85" s="54"/>
      <c r="H85" s="54"/>
      <c r="I85" s="54"/>
      <c r="J85" s="54"/>
      <c r="K85" s="54"/>
      <c r="L85" s="54"/>
      <c r="M85" s="54"/>
      <c r="N85" s="54"/>
      <c r="O85" s="54"/>
      <c r="P85" s="54"/>
      <c r="Q85" s="54"/>
      <c r="R85" s="54"/>
      <c r="S85" s="54"/>
      <c r="T85" s="54"/>
      <c r="U85" s="54"/>
      <c r="V85" s="54"/>
      <c r="W85" s="54"/>
      <c r="X85" s="54"/>
      <c r="Y85" s="68"/>
      <c r="Z85" s="169"/>
      <c r="AB85" s="107"/>
      <c r="AC85" s="107"/>
      <c r="AD85" s="107"/>
      <c r="AE85" s="107"/>
      <c r="AF85" s="107"/>
      <c r="AG85" s="107"/>
      <c r="AH85" s="107"/>
      <c r="AI85" s="107"/>
      <c r="AJ85" s="107"/>
      <c r="AK85" s="107"/>
      <c r="AL85" s="107"/>
      <c r="AM85" s="107"/>
      <c r="AN85" s="107"/>
      <c r="AO85" s="107"/>
    </row>
    <row r="86" spans="2:41" ht="13.5">
      <c r="B86" s="16"/>
      <c r="C86" s="54"/>
      <c r="D86" s="54"/>
      <c r="E86" s="54"/>
      <c r="F86" s="54"/>
      <c r="G86" s="54"/>
      <c r="H86" s="54"/>
      <c r="I86" s="54"/>
      <c r="J86" s="54"/>
      <c r="K86" s="54"/>
      <c r="L86" s="54"/>
      <c r="M86" s="54"/>
      <c r="N86" s="54"/>
      <c r="O86" s="54"/>
      <c r="P86" s="54"/>
      <c r="Q86" s="54"/>
      <c r="R86" s="54"/>
      <c r="S86" s="54"/>
      <c r="T86" s="54"/>
      <c r="U86" s="54"/>
      <c r="V86" s="54"/>
      <c r="W86" s="54"/>
      <c r="X86" s="54"/>
      <c r="Y86" s="68"/>
      <c r="Z86" s="169"/>
      <c r="AB86" s="107"/>
      <c r="AC86" s="107"/>
      <c r="AD86" s="107"/>
      <c r="AE86" s="107"/>
      <c r="AF86" s="107"/>
      <c r="AG86" s="107"/>
      <c r="AH86" s="107"/>
      <c r="AI86" s="107"/>
      <c r="AJ86" s="107"/>
      <c r="AK86" s="107"/>
      <c r="AL86" s="107"/>
      <c r="AM86" s="107"/>
      <c r="AN86" s="107"/>
      <c r="AO86" s="107"/>
    </row>
    <row r="87" spans="2:41" ht="13.5">
      <c r="B87" s="16"/>
      <c r="C87" s="54"/>
      <c r="D87" s="54"/>
      <c r="E87" s="54"/>
      <c r="F87" s="54"/>
      <c r="G87" s="54"/>
      <c r="H87" s="54"/>
      <c r="I87" s="54"/>
      <c r="J87" s="54"/>
      <c r="K87" s="54"/>
      <c r="L87" s="54"/>
      <c r="M87" s="54"/>
      <c r="N87" s="54"/>
      <c r="O87" s="54"/>
      <c r="P87" s="54"/>
      <c r="Q87" s="54"/>
      <c r="R87" s="54"/>
      <c r="S87" s="54"/>
      <c r="T87" s="54"/>
      <c r="U87" s="54"/>
      <c r="V87" s="54"/>
      <c r="W87" s="54"/>
      <c r="X87" s="54"/>
      <c r="Y87" s="68"/>
      <c r="Z87" s="169"/>
      <c r="AB87" s="107"/>
      <c r="AC87" s="107"/>
      <c r="AD87" s="107"/>
      <c r="AE87" s="107"/>
      <c r="AF87" s="107"/>
      <c r="AG87" s="107"/>
      <c r="AH87" s="107"/>
      <c r="AI87" s="107"/>
      <c r="AJ87" s="107"/>
      <c r="AK87" s="107"/>
      <c r="AL87" s="107"/>
      <c r="AM87" s="107"/>
      <c r="AN87" s="107"/>
      <c r="AO87" s="107"/>
    </row>
    <row r="88" spans="2:41" ht="13.5">
      <c r="B88" s="16"/>
      <c r="C88" s="54"/>
      <c r="D88" s="54"/>
      <c r="E88" s="54"/>
      <c r="F88" s="54"/>
      <c r="G88" s="54"/>
      <c r="H88" s="54"/>
      <c r="I88" s="54"/>
      <c r="J88" s="54"/>
      <c r="K88" s="54"/>
      <c r="L88" s="54"/>
      <c r="M88" s="54"/>
      <c r="N88" s="54"/>
      <c r="O88" s="54"/>
      <c r="P88" s="54"/>
      <c r="Q88" s="54"/>
      <c r="R88" s="54"/>
      <c r="S88" s="54"/>
      <c r="T88" s="54"/>
      <c r="U88" s="54"/>
      <c r="V88" s="54"/>
      <c r="W88" s="54"/>
      <c r="X88" s="54"/>
      <c r="Y88" s="68"/>
      <c r="Z88" s="169"/>
      <c r="AB88" s="107"/>
      <c r="AC88" s="107"/>
      <c r="AD88" s="107"/>
      <c r="AE88" s="107"/>
      <c r="AF88" s="107"/>
      <c r="AG88" s="107"/>
      <c r="AH88" s="107"/>
      <c r="AI88" s="107"/>
      <c r="AJ88" s="107"/>
      <c r="AK88" s="107"/>
      <c r="AL88" s="107"/>
      <c r="AM88" s="107"/>
      <c r="AN88" s="107"/>
      <c r="AO88" s="107"/>
    </row>
    <row r="89" spans="2:41" ht="13.5">
      <c r="B89" s="16"/>
      <c r="C89" s="54"/>
      <c r="D89" s="54"/>
      <c r="E89" s="54"/>
      <c r="F89" s="54"/>
      <c r="G89" s="54"/>
      <c r="H89" s="54"/>
      <c r="I89" s="54"/>
      <c r="J89" s="54"/>
      <c r="K89" s="54"/>
      <c r="L89" s="54"/>
      <c r="M89" s="54"/>
      <c r="N89" s="54"/>
      <c r="O89" s="54"/>
      <c r="P89" s="54"/>
      <c r="Q89" s="54"/>
      <c r="R89" s="54"/>
      <c r="S89" s="54"/>
      <c r="T89" s="54"/>
      <c r="U89" s="54"/>
      <c r="V89" s="54"/>
      <c r="W89" s="54"/>
      <c r="X89" s="54"/>
      <c r="Y89" s="68"/>
      <c r="Z89" s="169"/>
      <c r="AB89" s="107"/>
      <c r="AC89" s="107"/>
      <c r="AD89" s="107"/>
      <c r="AE89" s="107"/>
      <c r="AF89" s="107"/>
      <c r="AG89" s="107"/>
      <c r="AH89" s="107"/>
      <c r="AI89" s="107"/>
      <c r="AJ89" s="107"/>
      <c r="AK89" s="107"/>
      <c r="AL89" s="107"/>
      <c r="AM89" s="107"/>
      <c r="AN89" s="107"/>
      <c r="AO89" s="107"/>
    </row>
    <row r="90" spans="2:41" ht="13.5">
      <c r="B90" s="16"/>
      <c r="C90" s="54"/>
      <c r="D90" s="54"/>
      <c r="E90" s="54"/>
      <c r="F90" s="54"/>
      <c r="G90" s="54"/>
      <c r="H90" s="54"/>
      <c r="I90" s="54"/>
      <c r="J90" s="54"/>
      <c r="K90" s="54"/>
      <c r="L90" s="54"/>
      <c r="M90" s="54"/>
      <c r="N90" s="54"/>
      <c r="O90" s="54"/>
      <c r="P90" s="54"/>
      <c r="Q90" s="54"/>
      <c r="R90" s="54"/>
      <c r="S90" s="54"/>
      <c r="T90" s="54"/>
      <c r="U90" s="54"/>
      <c r="V90" s="54"/>
      <c r="W90" s="54"/>
      <c r="X90" s="54"/>
      <c r="Y90" s="68"/>
      <c r="Z90" s="169"/>
      <c r="AB90" s="107"/>
      <c r="AC90" s="107"/>
      <c r="AD90" s="107"/>
      <c r="AE90" s="107"/>
      <c r="AF90" s="107"/>
      <c r="AG90" s="107"/>
      <c r="AH90" s="107"/>
      <c r="AI90" s="107"/>
      <c r="AJ90" s="107"/>
      <c r="AK90" s="107"/>
      <c r="AL90" s="107"/>
      <c r="AM90" s="107"/>
      <c r="AN90" s="107"/>
      <c r="AO90" s="107"/>
    </row>
    <row r="91" spans="2:41" ht="13.5">
      <c r="B91" s="16"/>
      <c r="C91" s="54"/>
      <c r="D91" s="54"/>
      <c r="E91" s="54"/>
      <c r="F91" s="54"/>
      <c r="G91" s="54"/>
      <c r="H91" s="54"/>
      <c r="I91" s="54"/>
      <c r="J91" s="54"/>
      <c r="K91" s="54"/>
      <c r="L91" s="54"/>
      <c r="M91" s="54"/>
      <c r="N91" s="54"/>
      <c r="O91" s="54"/>
      <c r="P91" s="54"/>
      <c r="Q91" s="54"/>
      <c r="R91" s="54"/>
      <c r="S91" s="54"/>
      <c r="T91" s="54"/>
      <c r="U91" s="54"/>
      <c r="V91" s="54"/>
      <c r="W91" s="54"/>
      <c r="X91" s="54"/>
      <c r="Y91" s="68"/>
      <c r="Z91" s="169"/>
      <c r="AB91" s="107"/>
      <c r="AC91" s="107"/>
      <c r="AD91" s="107"/>
      <c r="AE91" s="107"/>
      <c r="AF91" s="107"/>
      <c r="AG91" s="107"/>
      <c r="AH91" s="107"/>
      <c r="AI91" s="107"/>
      <c r="AJ91" s="107"/>
      <c r="AK91" s="107"/>
      <c r="AL91" s="107"/>
      <c r="AM91" s="107"/>
      <c r="AN91" s="107"/>
      <c r="AO91" s="107"/>
    </row>
    <row r="92" spans="2:41" ht="13.5">
      <c r="B92" s="16"/>
      <c r="C92" s="54"/>
      <c r="D92" s="54"/>
      <c r="E92" s="54"/>
      <c r="F92" s="54"/>
      <c r="G92" s="54"/>
      <c r="H92" s="54"/>
      <c r="I92" s="54"/>
      <c r="J92" s="54"/>
      <c r="K92" s="54"/>
      <c r="L92" s="54"/>
      <c r="M92" s="54"/>
      <c r="N92" s="54"/>
      <c r="O92" s="54"/>
      <c r="P92" s="54"/>
      <c r="Q92" s="54"/>
      <c r="R92" s="54"/>
      <c r="S92" s="54"/>
      <c r="T92" s="54"/>
      <c r="U92" s="54"/>
      <c r="V92" s="54"/>
      <c r="W92" s="54"/>
      <c r="X92" s="54"/>
      <c r="Y92" s="68"/>
      <c r="Z92" s="169"/>
      <c r="AB92" s="107"/>
      <c r="AC92" s="107"/>
      <c r="AD92" s="107"/>
      <c r="AE92" s="107"/>
      <c r="AF92" s="107"/>
      <c r="AG92" s="107"/>
      <c r="AH92" s="107"/>
      <c r="AI92" s="107"/>
      <c r="AJ92" s="107"/>
      <c r="AK92" s="107"/>
      <c r="AL92" s="107"/>
      <c r="AM92" s="107"/>
      <c r="AN92" s="107"/>
      <c r="AO92" s="107"/>
    </row>
    <row r="93" spans="2:41" ht="13.5">
      <c r="B93" s="16"/>
      <c r="C93" s="54"/>
      <c r="D93" s="54"/>
      <c r="E93" s="54"/>
      <c r="F93" s="54"/>
      <c r="G93" s="54"/>
      <c r="H93" s="54"/>
      <c r="I93" s="54"/>
      <c r="J93" s="54"/>
      <c r="K93" s="54"/>
      <c r="L93" s="54"/>
      <c r="M93" s="54"/>
      <c r="N93" s="54"/>
      <c r="O93" s="54"/>
      <c r="P93" s="54"/>
      <c r="Q93" s="54"/>
      <c r="R93" s="54"/>
      <c r="S93" s="54"/>
      <c r="T93" s="54"/>
      <c r="U93" s="54"/>
      <c r="V93" s="54"/>
      <c r="W93" s="54"/>
      <c r="X93" s="54"/>
      <c r="Y93" s="68"/>
      <c r="Z93" s="169"/>
      <c r="AB93" s="107"/>
      <c r="AC93" s="107"/>
      <c r="AD93" s="107"/>
      <c r="AE93" s="107"/>
      <c r="AF93" s="107"/>
      <c r="AG93" s="107"/>
      <c r="AH93" s="107"/>
      <c r="AI93" s="107"/>
      <c r="AJ93" s="107"/>
      <c r="AK93" s="107"/>
      <c r="AL93" s="107"/>
      <c r="AM93" s="107"/>
      <c r="AN93" s="107"/>
      <c r="AO93" s="107"/>
    </row>
    <row r="94" spans="2:41" ht="13.5">
      <c r="B94" s="16"/>
      <c r="C94" s="54"/>
      <c r="D94" s="54"/>
      <c r="E94" s="54"/>
      <c r="F94" s="54"/>
      <c r="G94" s="54"/>
      <c r="H94" s="54"/>
      <c r="I94" s="54"/>
      <c r="J94" s="54"/>
      <c r="K94" s="54"/>
      <c r="L94" s="54"/>
      <c r="M94" s="54"/>
      <c r="N94" s="54"/>
      <c r="O94" s="54"/>
      <c r="P94" s="54"/>
      <c r="Q94" s="54"/>
      <c r="R94" s="54"/>
      <c r="S94" s="54"/>
      <c r="T94" s="54"/>
      <c r="U94" s="54"/>
      <c r="V94" s="54"/>
      <c r="W94" s="54"/>
      <c r="X94" s="54"/>
      <c r="Y94" s="68"/>
      <c r="Z94" s="169"/>
      <c r="AB94" s="107"/>
      <c r="AC94" s="107"/>
      <c r="AD94" s="107"/>
      <c r="AE94" s="107"/>
      <c r="AF94" s="107"/>
      <c r="AG94" s="107"/>
      <c r="AH94" s="107"/>
      <c r="AI94" s="107"/>
      <c r="AJ94" s="107"/>
      <c r="AK94" s="107"/>
      <c r="AL94" s="107"/>
      <c r="AM94" s="107"/>
      <c r="AN94" s="107"/>
      <c r="AO94" s="107"/>
    </row>
    <row r="95" spans="2:41" ht="13.5">
      <c r="B95" s="16"/>
      <c r="C95" s="54"/>
      <c r="D95" s="54"/>
      <c r="E95" s="54"/>
      <c r="F95" s="54"/>
      <c r="G95" s="54"/>
      <c r="H95" s="54"/>
      <c r="I95" s="54"/>
      <c r="J95" s="54"/>
      <c r="K95" s="54"/>
      <c r="L95" s="54"/>
      <c r="M95" s="54"/>
      <c r="N95" s="54"/>
      <c r="O95" s="54"/>
      <c r="P95" s="54"/>
      <c r="Q95" s="54"/>
      <c r="R95" s="54"/>
      <c r="S95" s="54"/>
      <c r="T95" s="54"/>
      <c r="U95" s="54"/>
      <c r="V95" s="54"/>
      <c r="W95" s="54"/>
      <c r="X95" s="54"/>
      <c r="Y95" s="68"/>
      <c r="Z95" s="169"/>
      <c r="AB95" s="107"/>
      <c r="AC95" s="107"/>
      <c r="AD95" s="107"/>
      <c r="AE95" s="107"/>
      <c r="AF95" s="107"/>
      <c r="AG95" s="107"/>
      <c r="AH95" s="107"/>
      <c r="AI95" s="107"/>
      <c r="AJ95" s="107"/>
      <c r="AK95" s="107"/>
      <c r="AL95" s="107"/>
      <c r="AM95" s="107"/>
      <c r="AN95" s="107"/>
      <c r="AO95" s="107"/>
    </row>
    <row r="96" spans="2:41" ht="13.5">
      <c r="B96" s="16"/>
      <c r="C96" s="54"/>
      <c r="D96" s="54"/>
      <c r="E96" s="54"/>
      <c r="F96" s="54"/>
      <c r="G96" s="54"/>
      <c r="H96" s="54"/>
      <c r="I96" s="54"/>
      <c r="J96" s="54"/>
      <c r="K96" s="54"/>
      <c r="L96" s="54"/>
      <c r="M96" s="54"/>
      <c r="N96" s="54"/>
      <c r="O96" s="54"/>
      <c r="P96" s="54"/>
      <c r="Q96" s="54"/>
      <c r="R96" s="54"/>
      <c r="S96" s="54"/>
      <c r="T96" s="54"/>
      <c r="U96" s="54"/>
      <c r="V96" s="54"/>
      <c r="W96" s="54"/>
      <c r="X96" s="54"/>
      <c r="Y96" s="68"/>
      <c r="Z96" s="169"/>
      <c r="AB96" s="107"/>
      <c r="AC96" s="107"/>
      <c r="AD96" s="107"/>
      <c r="AE96" s="107"/>
      <c r="AF96" s="107"/>
      <c r="AG96" s="107"/>
      <c r="AH96" s="107"/>
      <c r="AI96" s="107"/>
      <c r="AJ96" s="107"/>
      <c r="AK96" s="107"/>
      <c r="AL96" s="107"/>
      <c r="AM96" s="107"/>
      <c r="AN96" s="107"/>
      <c r="AO96" s="107"/>
    </row>
    <row r="97" spans="2:41" ht="13.5">
      <c r="B97" s="16"/>
      <c r="C97" s="54"/>
      <c r="D97" s="54"/>
      <c r="E97" s="54"/>
      <c r="F97" s="54"/>
      <c r="G97" s="54"/>
      <c r="H97" s="54"/>
      <c r="I97" s="54"/>
      <c r="J97" s="54"/>
      <c r="K97" s="54"/>
      <c r="L97" s="54"/>
      <c r="M97" s="54"/>
      <c r="N97" s="54"/>
      <c r="O97" s="54"/>
      <c r="P97" s="54"/>
      <c r="Q97" s="54"/>
      <c r="R97" s="54"/>
      <c r="S97" s="54"/>
      <c r="T97" s="54"/>
      <c r="U97" s="54"/>
      <c r="V97" s="54"/>
      <c r="W97" s="54"/>
      <c r="X97" s="54"/>
      <c r="Y97" s="68"/>
      <c r="Z97" s="169"/>
      <c r="AB97" s="107"/>
      <c r="AC97" s="107"/>
      <c r="AD97" s="107"/>
      <c r="AE97" s="107"/>
      <c r="AF97" s="107"/>
      <c r="AG97" s="107"/>
      <c r="AH97" s="107"/>
      <c r="AI97" s="107"/>
      <c r="AJ97" s="107"/>
      <c r="AK97" s="107"/>
      <c r="AL97" s="107"/>
      <c r="AM97" s="107"/>
      <c r="AN97" s="107"/>
      <c r="AO97" s="107"/>
    </row>
    <row r="98" spans="2:41" ht="13.5">
      <c r="B98" s="16"/>
      <c r="C98" s="54"/>
      <c r="D98" s="54"/>
      <c r="E98" s="54"/>
      <c r="F98" s="54"/>
      <c r="G98" s="54"/>
      <c r="H98" s="54"/>
      <c r="I98" s="54"/>
      <c r="J98" s="54"/>
      <c r="K98" s="54"/>
      <c r="L98" s="54"/>
      <c r="M98" s="54"/>
      <c r="N98" s="54"/>
      <c r="O98" s="54"/>
      <c r="P98" s="54"/>
      <c r="Q98" s="54"/>
      <c r="R98" s="54"/>
      <c r="S98" s="54"/>
      <c r="T98" s="54"/>
      <c r="U98" s="54"/>
      <c r="V98" s="54"/>
      <c r="W98" s="54"/>
      <c r="X98" s="54"/>
      <c r="Y98" s="68"/>
      <c r="Z98" s="169"/>
      <c r="AB98" s="107"/>
      <c r="AC98" s="107"/>
      <c r="AD98" s="107"/>
      <c r="AE98" s="107"/>
      <c r="AF98" s="107"/>
      <c r="AG98" s="107"/>
      <c r="AH98" s="107"/>
      <c r="AI98" s="107"/>
      <c r="AJ98" s="107"/>
      <c r="AK98" s="107"/>
      <c r="AL98" s="107"/>
      <c r="AM98" s="107"/>
      <c r="AN98" s="107"/>
      <c r="AO98" s="107"/>
    </row>
    <row r="99" spans="2:41" ht="13.5">
      <c r="B99" s="16"/>
      <c r="C99" s="54"/>
      <c r="D99" s="54"/>
      <c r="E99" s="54"/>
      <c r="F99" s="54"/>
      <c r="G99" s="54"/>
      <c r="H99" s="54"/>
      <c r="I99" s="54"/>
      <c r="J99" s="54"/>
      <c r="K99" s="54"/>
      <c r="L99" s="54"/>
      <c r="M99" s="54"/>
      <c r="N99" s="54"/>
      <c r="O99" s="54"/>
      <c r="P99" s="54"/>
      <c r="Q99" s="54"/>
      <c r="R99" s="54"/>
      <c r="S99" s="54"/>
      <c r="T99" s="54"/>
      <c r="U99" s="54"/>
      <c r="V99" s="54"/>
      <c r="W99" s="54"/>
      <c r="X99" s="54"/>
      <c r="Y99" s="68"/>
      <c r="Z99" s="169"/>
      <c r="AB99" s="107"/>
      <c r="AC99" s="107"/>
      <c r="AD99" s="107"/>
      <c r="AE99" s="107"/>
      <c r="AF99" s="107"/>
      <c r="AG99" s="107"/>
      <c r="AH99" s="107"/>
      <c r="AI99" s="107"/>
      <c r="AJ99" s="107"/>
      <c r="AK99" s="107"/>
      <c r="AL99" s="107"/>
      <c r="AM99" s="107"/>
      <c r="AN99" s="107"/>
      <c r="AO99" s="107"/>
    </row>
    <row r="100" spans="2:41" ht="13.5">
      <c r="B100" s="16"/>
      <c r="C100" s="54"/>
      <c r="D100" s="54"/>
      <c r="E100" s="54"/>
      <c r="F100" s="54"/>
      <c r="G100" s="54"/>
      <c r="H100" s="54"/>
      <c r="I100" s="54"/>
      <c r="J100" s="54"/>
      <c r="K100" s="54"/>
      <c r="L100" s="54"/>
      <c r="M100" s="54"/>
      <c r="N100" s="54"/>
      <c r="O100" s="54"/>
      <c r="P100" s="54"/>
      <c r="Q100" s="54"/>
      <c r="R100" s="54"/>
      <c r="S100" s="54"/>
      <c r="T100" s="54"/>
      <c r="U100" s="54"/>
      <c r="V100" s="54"/>
      <c r="W100" s="54"/>
      <c r="X100" s="54"/>
      <c r="Y100" s="68"/>
      <c r="Z100" s="169"/>
      <c r="AB100" s="107"/>
      <c r="AC100" s="107"/>
      <c r="AD100" s="107"/>
      <c r="AE100" s="107"/>
      <c r="AF100" s="107"/>
      <c r="AG100" s="107"/>
      <c r="AH100" s="107"/>
      <c r="AI100" s="107"/>
      <c r="AJ100" s="107"/>
      <c r="AK100" s="107"/>
      <c r="AL100" s="107"/>
      <c r="AM100" s="107"/>
      <c r="AN100" s="107"/>
      <c r="AO100" s="107"/>
    </row>
    <row r="101" spans="2:41" ht="13.5">
      <c r="B101" s="16"/>
      <c r="C101" s="54"/>
      <c r="D101" s="54"/>
      <c r="E101" s="54"/>
      <c r="F101" s="54"/>
      <c r="G101" s="54"/>
      <c r="H101" s="54"/>
      <c r="I101" s="54"/>
      <c r="J101" s="54"/>
      <c r="K101" s="54"/>
      <c r="L101" s="54"/>
      <c r="M101" s="54"/>
      <c r="N101" s="54"/>
      <c r="O101" s="54"/>
      <c r="P101" s="54"/>
      <c r="Q101" s="54"/>
      <c r="R101" s="54"/>
      <c r="S101" s="54"/>
      <c r="T101" s="54"/>
      <c r="U101" s="54"/>
      <c r="V101" s="54"/>
      <c r="W101" s="54"/>
      <c r="X101" s="54"/>
      <c r="Y101" s="68"/>
      <c r="Z101" s="169"/>
      <c r="AB101" s="107"/>
      <c r="AC101" s="107"/>
      <c r="AD101" s="107"/>
      <c r="AE101" s="107"/>
      <c r="AF101" s="107"/>
      <c r="AG101" s="107"/>
      <c r="AH101" s="107"/>
      <c r="AI101" s="107"/>
      <c r="AJ101" s="107"/>
      <c r="AK101" s="107"/>
      <c r="AL101" s="107"/>
      <c r="AM101" s="107"/>
      <c r="AN101" s="107"/>
      <c r="AO101" s="107"/>
    </row>
    <row r="102" spans="2:41" ht="13.5">
      <c r="B102" s="16"/>
      <c r="C102" s="54"/>
      <c r="D102" s="54"/>
      <c r="E102" s="54"/>
      <c r="F102" s="54"/>
      <c r="G102" s="54"/>
      <c r="H102" s="54"/>
      <c r="I102" s="54"/>
      <c r="J102" s="54"/>
      <c r="K102" s="54"/>
      <c r="L102" s="54"/>
      <c r="M102" s="54"/>
      <c r="N102" s="54"/>
      <c r="O102" s="54"/>
      <c r="P102" s="54"/>
      <c r="Q102" s="54"/>
      <c r="R102" s="54"/>
      <c r="S102" s="54"/>
      <c r="T102" s="54"/>
      <c r="U102" s="54"/>
      <c r="V102" s="54"/>
      <c r="W102" s="54"/>
      <c r="X102" s="54"/>
      <c r="Y102" s="68"/>
      <c r="Z102" s="169"/>
      <c r="AB102" s="107"/>
      <c r="AC102" s="107"/>
      <c r="AD102" s="107"/>
      <c r="AE102" s="107"/>
      <c r="AF102" s="107"/>
      <c r="AG102" s="107"/>
      <c r="AH102" s="107"/>
      <c r="AI102" s="107"/>
      <c r="AJ102" s="107"/>
      <c r="AK102" s="107"/>
      <c r="AL102" s="107"/>
      <c r="AM102" s="107"/>
      <c r="AN102" s="107"/>
      <c r="AO102" s="107"/>
    </row>
    <row r="103" spans="2:41" ht="13.5">
      <c r="B103" s="16"/>
      <c r="C103" s="54"/>
      <c r="D103" s="54"/>
      <c r="E103" s="54"/>
      <c r="F103" s="54"/>
      <c r="G103" s="54"/>
      <c r="H103" s="54"/>
      <c r="I103" s="54"/>
      <c r="J103" s="54"/>
      <c r="K103" s="54"/>
      <c r="L103" s="54"/>
      <c r="M103" s="54"/>
      <c r="N103" s="54"/>
      <c r="O103" s="54"/>
      <c r="P103" s="54"/>
      <c r="Q103" s="54"/>
      <c r="R103" s="54"/>
      <c r="S103" s="54"/>
      <c r="T103" s="54"/>
      <c r="U103" s="54"/>
      <c r="V103" s="54"/>
      <c r="W103" s="54"/>
      <c r="X103" s="54"/>
      <c r="Y103" s="68"/>
      <c r="Z103" s="169"/>
      <c r="AB103" s="107"/>
      <c r="AC103" s="107"/>
      <c r="AD103" s="107"/>
      <c r="AE103" s="107"/>
      <c r="AF103" s="107"/>
      <c r="AG103" s="107"/>
      <c r="AH103" s="107"/>
      <c r="AI103" s="107"/>
      <c r="AJ103" s="107"/>
      <c r="AK103" s="107"/>
      <c r="AL103" s="107"/>
      <c r="AM103" s="107"/>
      <c r="AN103" s="107"/>
      <c r="AO103" s="107"/>
    </row>
    <row r="104" spans="2:41" ht="13.5">
      <c r="B104" s="16"/>
      <c r="C104" s="54"/>
      <c r="D104" s="54"/>
      <c r="E104" s="54"/>
      <c r="F104" s="54"/>
      <c r="G104" s="54"/>
      <c r="H104" s="54"/>
      <c r="I104" s="54"/>
      <c r="J104" s="54"/>
      <c r="K104" s="54"/>
      <c r="L104" s="54"/>
      <c r="M104" s="54"/>
      <c r="N104" s="54"/>
      <c r="O104" s="54"/>
      <c r="P104" s="54"/>
      <c r="Q104" s="54"/>
      <c r="R104" s="54"/>
      <c r="S104" s="54"/>
      <c r="T104" s="54"/>
      <c r="U104" s="54"/>
      <c r="V104" s="54"/>
      <c r="W104" s="54"/>
      <c r="X104" s="54"/>
      <c r="Y104" s="68"/>
      <c r="Z104" s="169"/>
      <c r="AB104" s="107"/>
      <c r="AC104" s="107"/>
      <c r="AD104" s="107"/>
      <c r="AE104" s="107"/>
      <c r="AF104" s="107"/>
      <c r="AG104" s="107"/>
      <c r="AH104" s="107"/>
      <c r="AI104" s="107"/>
      <c r="AJ104" s="107"/>
      <c r="AK104" s="107"/>
      <c r="AL104" s="107"/>
      <c r="AM104" s="107"/>
      <c r="AN104" s="107"/>
      <c r="AO104" s="107"/>
    </row>
    <row r="105" spans="2:41" ht="13.5">
      <c r="B105" s="16"/>
      <c r="C105" s="54"/>
      <c r="D105" s="54"/>
      <c r="E105" s="54"/>
      <c r="F105" s="54"/>
      <c r="G105" s="54"/>
      <c r="H105" s="54"/>
      <c r="I105" s="54"/>
      <c r="J105" s="54"/>
      <c r="K105" s="54"/>
      <c r="L105" s="54"/>
      <c r="M105" s="54"/>
      <c r="N105" s="54"/>
      <c r="O105" s="54"/>
      <c r="P105" s="54"/>
      <c r="Q105" s="54"/>
      <c r="R105" s="54"/>
      <c r="S105" s="54"/>
      <c r="T105" s="54"/>
      <c r="U105" s="54"/>
      <c r="V105" s="54"/>
      <c r="W105" s="54"/>
      <c r="X105" s="54"/>
      <c r="Y105" s="68"/>
      <c r="Z105" s="169"/>
      <c r="AB105" s="107"/>
      <c r="AC105" s="107"/>
      <c r="AD105" s="107"/>
      <c r="AE105" s="107"/>
      <c r="AF105" s="107"/>
      <c r="AG105" s="107"/>
      <c r="AH105" s="107"/>
      <c r="AI105" s="107"/>
      <c r="AJ105" s="107"/>
      <c r="AK105" s="107"/>
      <c r="AL105" s="107"/>
      <c r="AM105" s="107"/>
      <c r="AN105" s="107"/>
      <c r="AO105" s="107"/>
    </row>
    <row r="106" spans="2:41" ht="13.5">
      <c r="B106" s="16"/>
      <c r="C106" s="54"/>
      <c r="D106" s="54"/>
      <c r="E106" s="54"/>
      <c r="F106" s="54"/>
      <c r="G106" s="54"/>
      <c r="H106" s="54"/>
      <c r="I106" s="54"/>
      <c r="J106" s="54"/>
      <c r="K106" s="54"/>
      <c r="L106" s="54"/>
      <c r="M106" s="54"/>
      <c r="N106" s="54"/>
      <c r="O106" s="54"/>
      <c r="P106" s="54"/>
      <c r="Q106" s="54"/>
      <c r="R106" s="54"/>
      <c r="S106" s="54"/>
      <c r="T106" s="54"/>
      <c r="U106" s="54"/>
      <c r="V106" s="54"/>
      <c r="W106" s="54"/>
      <c r="X106" s="54"/>
      <c r="Y106" s="68"/>
      <c r="Z106" s="169"/>
      <c r="AB106" s="107"/>
      <c r="AC106" s="107"/>
      <c r="AD106" s="107"/>
      <c r="AE106" s="107"/>
      <c r="AF106" s="107"/>
      <c r="AG106" s="107"/>
      <c r="AH106" s="107"/>
      <c r="AI106" s="107"/>
      <c r="AJ106" s="107"/>
      <c r="AK106" s="107"/>
      <c r="AL106" s="107"/>
      <c r="AM106" s="107"/>
      <c r="AN106" s="107"/>
      <c r="AO106" s="107"/>
    </row>
    <row r="107" spans="2:41" ht="13.5">
      <c r="B107" s="16"/>
      <c r="C107" s="54"/>
      <c r="D107" s="54"/>
      <c r="E107" s="54"/>
      <c r="F107" s="54"/>
      <c r="G107" s="54"/>
      <c r="H107" s="54"/>
      <c r="I107" s="54"/>
      <c r="J107" s="54"/>
      <c r="K107" s="54"/>
      <c r="L107" s="54"/>
      <c r="M107" s="54"/>
      <c r="N107" s="54"/>
      <c r="O107" s="54"/>
      <c r="P107" s="54"/>
      <c r="Q107" s="54"/>
      <c r="R107" s="54"/>
      <c r="S107" s="54"/>
      <c r="T107" s="54"/>
      <c r="U107" s="54"/>
      <c r="V107" s="54"/>
      <c r="W107" s="54"/>
      <c r="X107" s="54"/>
      <c r="Y107" s="68"/>
      <c r="Z107" s="169"/>
      <c r="AB107" s="107"/>
      <c r="AC107" s="107"/>
      <c r="AD107" s="107"/>
      <c r="AE107" s="107"/>
      <c r="AF107" s="107"/>
      <c r="AG107" s="107"/>
      <c r="AH107" s="107"/>
      <c r="AI107" s="107"/>
      <c r="AJ107" s="107"/>
      <c r="AK107" s="107"/>
      <c r="AL107" s="107"/>
      <c r="AM107" s="107"/>
      <c r="AN107" s="107"/>
      <c r="AO107" s="107"/>
    </row>
    <row r="108" spans="2:41" ht="13.5">
      <c r="B108" s="16"/>
      <c r="C108" s="54"/>
      <c r="D108" s="54"/>
      <c r="E108" s="54"/>
      <c r="F108" s="54"/>
      <c r="G108" s="54"/>
      <c r="H108" s="54"/>
      <c r="I108" s="54"/>
      <c r="J108" s="54"/>
      <c r="K108" s="54"/>
      <c r="L108" s="54"/>
      <c r="M108" s="54"/>
      <c r="N108" s="54"/>
      <c r="O108" s="54"/>
      <c r="P108" s="54"/>
      <c r="Q108" s="54"/>
      <c r="R108" s="54"/>
      <c r="S108" s="54"/>
      <c r="T108" s="54"/>
      <c r="U108" s="54"/>
      <c r="V108" s="54"/>
      <c r="W108" s="54"/>
      <c r="X108" s="54"/>
      <c r="Y108" s="68"/>
      <c r="Z108" s="169"/>
      <c r="AB108" s="107"/>
      <c r="AC108" s="107"/>
      <c r="AD108" s="107"/>
      <c r="AE108" s="107"/>
      <c r="AF108" s="107"/>
      <c r="AG108" s="107"/>
      <c r="AH108" s="107"/>
      <c r="AI108" s="107"/>
      <c r="AJ108" s="107"/>
      <c r="AK108" s="107"/>
      <c r="AL108" s="107"/>
      <c r="AM108" s="107"/>
      <c r="AN108" s="107"/>
      <c r="AO108" s="107"/>
    </row>
    <row r="109" spans="2:41" ht="13.5">
      <c r="B109" s="16"/>
      <c r="C109" s="54"/>
      <c r="D109" s="54"/>
      <c r="E109" s="54"/>
      <c r="F109" s="54"/>
      <c r="G109" s="54"/>
      <c r="H109" s="54"/>
      <c r="I109" s="54"/>
      <c r="J109" s="54"/>
      <c r="K109" s="54"/>
      <c r="L109" s="54"/>
      <c r="M109" s="54"/>
      <c r="N109" s="54"/>
      <c r="O109" s="54"/>
      <c r="P109" s="54"/>
      <c r="Q109" s="54"/>
      <c r="R109" s="54"/>
      <c r="S109" s="54"/>
      <c r="T109" s="54"/>
      <c r="U109" s="54"/>
      <c r="V109" s="54"/>
      <c r="W109" s="54"/>
      <c r="X109" s="54"/>
      <c r="Y109" s="68"/>
      <c r="Z109" s="169"/>
      <c r="AB109" s="107"/>
      <c r="AC109" s="107"/>
      <c r="AD109" s="107"/>
      <c r="AE109" s="107"/>
      <c r="AF109" s="107"/>
      <c r="AG109" s="107"/>
      <c r="AH109" s="107"/>
      <c r="AI109" s="107"/>
      <c r="AJ109" s="107"/>
      <c r="AK109" s="107"/>
      <c r="AL109" s="107"/>
      <c r="AM109" s="107"/>
      <c r="AN109" s="107"/>
      <c r="AO109" s="107"/>
    </row>
    <row r="110" spans="2:41" ht="13.5">
      <c r="B110" s="16"/>
      <c r="C110" s="54"/>
      <c r="D110" s="54"/>
      <c r="E110" s="54"/>
      <c r="F110" s="54"/>
      <c r="G110" s="54"/>
      <c r="H110" s="54"/>
      <c r="I110" s="54"/>
      <c r="J110" s="54"/>
      <c r="K110" s="54"/>
      <c r="L110" s="54"/>
      <c r="M110" s="54"/>
      <c r="N110" s="54"/>
      <c r="O110" s="54"/>
      <c r="P110" s="54"/>
      <c r="Q110" s="54"/>
      <c r="R110" s="54"/>
      <c r="S110" s="54"/>
      <c r="T110" s="54"/>
      <c r="U110" s="54"/>
      <c r="V110" s="54"/>
      <c r="W110" s="54"/>
      <c r="X110" s="54"/>
      <c r="Y110" s="68"/>
      <c r="Z110" s="169"/>
      <c r="AB110" s="107"/>
      <c r="AC110" s="107"/>
      <c r="AD110" s="107"/>
      <c r="AE110" s="107"/>
      <c r="AF110" s="107"/>
      <c r="AG110" s="107"/>
      <c r="AH110" s="107"/>
      <c r="AI110" s="107"/>
      <c r="AJ110" s="107"/>
      <c r="AK110" s="107"/>
      <c r="AL110" s="107"/>
      <c r="AM110" s="107"/>
      <c r="AN110" s="107"/>
      <c r="AO110" s="107"/>
    </row>
    <row r="111" spans="2:41" ht="13.5">
      <c r="B111" s="16"/>
      <c r="C111" s="54"/>
      <c r="D111" s="54"/>
      <c r="E111" s="54"/>
      <c r="F111" s="54"/>
      <c r="G111" s="54"/>
      <c r="H111" s="54"/>
      <c r="I111" s="54"/>
      <c r="J111" s="54"/>
      <c r="K111" s="54"/>
      <c r="L111" s="54"/>
      <c r="M111" s="54"/>
      <c r="N111" s="54"/>
      <c r="O111" s="54"/>
      <c r="P111" s="54"/>
      <c r="Q111" s="54"/>
      <c r="R111" s="54"/>
      <c r="S111" s="54"/>
      <c r="T111" s="54"/>
      <c r="U111" s="54"/>
      <c r="V111" s="54"/>
      <c r="W111" s="54"/>
      <c r="X111" s="54"/>
      <c r="Y111" s="68"/>
      <c r="Z111" s="169"/>
      <c r="AB111" s="107"/>
      <c r="AC111" s="107"/>
      <c r="AD111" s="107"/>
      <c r="AE111" s="107"/>
      <c r="AF111" s="107"/>
      <c r="AG111" s="107"/>
      <c r="AH111" s="107"/>
      <c r="AI111" s="107"/>
      <c r="AJ111" s="107"/>
      <c r="AK111" s="107"/>
      <c r="AL111" s="107"/>
      <c r="AM111" s="107"/>
      <c r="AN111" s="107"/>
      <c r="AO111" s="107"/>
    </row>
    <row r="112" spans="27:41" ht="13.5">
      <c r="AA112" s="107"/>
      <c r="AB112" s="107"/>
      <c r="AC112" s="107"/>
      <c r="AD112" s="107"/>
      <c r="AE112" s="107"/>
      <c r="AF112" s="107"/>
      <c r="AG112" s="107"/>
      <c r="AH112" s="107"/>
      <c r="AI112" s="107"/>
      <c r="AJ112" s="107"/>
      <c r="AK112" s="107"/>
      <c r="AL112" s="107"/>
      <c r="AM112" s="107"/>
      <c r="AN112" s="107"/>
      <c r="AO112" s="107"/>
    </row>
    <row r="113" spans="27:41" ht="13.5">
      <c r="AA113" s="107"/>
      <c r="AB113" s="107"/>
      <c r="AC113" s="107"/>
      <c r="AD113" s="107"/>
      <c r="AE113" s="107"/>
      <c r="AF113" s="107"/>
      <c r="AG113" s="107"/>
      <c r="AH113" s="107"/>
      <c r="AI113" s="107"/>
      <c r="AJ113" s="107"/>
      <c r="AK113" s="107"/>
      <c r="AL113" s="107"/>
      <c r="AM113" s="107"/>
      <c r="AN113" s="107"/>
      <c r="AO113" s="107"/>
    </row>
    <row r="114" spans="27:41" ht="13.5">
      <c r="AA114" s="107"/>
      <c r="AB114" s="107"/>
      <c r="AC114" s="107"/>
      <c r="AD114" s="107"/>
      <c r="AE114" s="107"/>
      <c r="AF114" s="107"/>
      <c r="AG114" s="107"/>
      <c r="AH114" s="107"/>
      <c r="AI114" s="107"/>
      <c r="AJ114" s="107"/>
      <c r="AK114" s="107"/>
      <c r="AL114" s="107"/>
      <c r="AM114" s="107"/>
      <c r="AN114" s="107"/>
      <c r="AO114" s="107"/>
    </row>
    <row r="115" spans="27:41" ht="13.5">
      <c r="AA115" s="107"/>
      <c r="AB115" s="107"/>
      <c r="AC115" s="107"/>
      <c r="AD115" s="107"/>
      <c r="AE115" s="107"/>
      <c r="AF115" s="107"/>
      <c r="AG115" s="107"/>
      <c r="AH115" s="107"/>
      <c r="AI115" s="107"/>
      <c r="AJ115" s="107"/>
      <c r="AK115" s="107"/>
      <c r="AL115" s="107"/>
      <c r="AM115" s="107"/>
      <c r="AN115" s="107"/>
      <c r="AO115" s="107"/>
    </row>
  </sheetData>
  <sheetProtection/>
  <mergeCells count="7">
    <mergeCell ref="Z3:Z4"/>
    <mergeCell ref="Y18:Y19"/>
    <mergeCell ref="C18:X18"/>
    <mergeCell ref="B3:B4"/>
    <mergeCell ref="C3:W3"/>
    <mergeCell ref="B18:B19"/>
    <mergeCell ref="Y3:Y4"/>
  </mergeCells>
  <printOptions/>
  <pageMargins left="0.7480314960629921" right="0.7480314960629921" top="0.7874015748031497" bottom="0.5118110236220472" header="0.5118110236220472"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5" tint="0.5999900102615356"/>
  </sheetPr>
  <dimension ref="A1:AM61"/>
  <sheetViews>
    <sheetView zoomScaleSheetLayoutView="100" zoomScalePageLayoutView="0" workbookViewId="0" topLeftCell="B1">
      <selection activeCell="A1" sqref="A1"/>
    </sheetView>
  </sheetViews>
  <sheetFormatPr defaultColWidth="9.140625" defaultRowHeight="15"/>
  <cols>
    <col min="1" max="1" width="2.7109375" style="52" customWidth="1"/>
    <col min="2" max="2" width="14.7109375" style="52" customWidth="1"/>
    <col min="3" max="11" width="9.140625" style="52" customWidth="1"/>
    <col min="12" max="23" width="10.00390625" style="52" customWidth="1"/>
    <col min="24" max="24" width="10.421875" style="52" customWidth="1"/>
    <col min="25" max="27" width="9.140625" style="52" customWidth="1"/>
    <col min="28" max="28" width="12.28125" style="52" customWidth="1"/>
    <col min="29" max="16384" width="9.140625" style="52" customWidth="1"/>
  </cols>
  <sheetData>
    <row r="1" spans="1:22" ht="15" customHeight="1">
      <c r="A1" s="15"/>
      <c r="B1" s="134" t="s">
        <v>36</v>
      </c>
      <c r="C1" s="16"/>
      <c r="D1" s="16"/>
      <c r="E1" s="16"/>
      <c r="F1" s="16"/>
      <c r="G1" s="16"/>
      <c r="H1" s="16"/>
      <c r="I1" s="16"/>
      <c r="J1" s="16"/>
      <c r="K1" s="16"/>
      <c r="L1" s="16"/>
      <c r="M1" s="16"/>
      <c r="N1" s="16"/>
      <c r="O1" s="16"/>
      <c r="P1" s="16"/>
      <c r="Q1" s="16"/>
      <c r="R1" s="16"/>
      <c r="S1" s="16"/>
      <c r="T1" s="16"/>
      <c r="U1" s="16"/>
      <c r="V1" s="16"/>
    </row>
    <row r="2" spans="1:24" ht="15" customHeight="1">
      <c r="A2" s="15"/>
      <c r="B2" s="227"/>
      <c r="C2" s="16"/>
      <c r="D2" s="16"/>
      <c r="E2" s="16"/>
      <c r="F2" s="16"/>
      <c r="G2" s="16"/>
      <c r="H2" s="16"/>
      <c r="I2" s="16"/>
      <c r="J2" s="16"/>
      <c r="K2" s="16"/>
      <c r="L2" s="16"/>
      <c r="M2" s="16"/>
      <c r="N2" s="16"/>
      <c r="O2" s="16"/>
      <c r="P2" s="16"/>
      <c r="Q2" s="16"/>
      <c r="R2" s="16"/>
      <c r="S2" s="16"/>
      <c r="T2" s="16"/>
      <c r="U2" s="16"/>
      <c r="V2" s="16"/>
      <c r="W2" s="16"/>
      <c r="X2" s="16"/>
    </row>
    <row r="3" spans="1:26" s="53" customFormat="1" ht="12.75">
      <c r="A3" s="238"/>
      <c r="B3" s="414"/>
      <c r="C3" s="408"/>
      <c r="D3" s="408"/>
      <c r="E3" s="408"/>
      <c r="F3" s="408"/>
      <c r="G3" s="408"/>
      <c r="H3" s="408"/>
      <c r="I3" s="408"/>
      <c r="J3" s="408"/>
      <c r="K3" s="408"/>
      <c r="L3" s="408"/>
      <c r="M3" s="408"/>
      <c r="N3" s="408"/>
      <c r="O3" s="408"/>
      <c r="P3" s="408"/>
      <c r="Q3" s="408"/>
      <c r="R3" s="408"/>
      <c r="S3" s="408"/>
      <c r="T3" s="408"/>
      <c r="U3" s="408"/>
      <c r="V3" s="408"/>
      <c r="W3" s="408"/>
      <c r="X3" s="408"/>
      <c r="Y3" s="410" t="s">
        <v>127</v>
      </c>
      <c r="Z3" s="410" t="s">
        <v>126</v>
      </c>
    </row>
    <row r="4" spans="1:26" s="53" customFormat="1" ht="27" customHeight="1">
      <c r="A4" s="239"/>
      <c r="B4" s="415"/>
      <c r="C4" s="56">
        <v>2000</v>
      </c>
      <c r="D4" s="56">
        <v>2001</v>
      </c>
      <c r="E4" s="56">
        <v>2002</v>
      </c>
      <c r="F4" s="56">
        <v>2003</v>
      </c>
      <c r="G4" s="56">
        <v>2004</v>
      </c>
      <c r="H4" s="56">
        <v>2005</v>
      </c>
      <c r="I4" s="56">
        <v>2006</v>
      </c>
      <c r="J4" s="56">
        <v>2007</v>
      </c>
      <c r="K4" s="56">
        <v>2008</v>
      </c>
      <c r="L4" s="56">
        <v>2009</v>
      </c>
      <c r="M4" s="56">
        <v>2010</v>
      </c>
      <c r="N4" s="56">
        <v>2011</v>
      </c>
      <c r="O4" s="56">
        <v>2012</v>
      </c>
      <c r="P4" s="56">
        <v>2013</v>
      </c>
      <c r="Q4" s="56">
        <v>2014</v>
      </c>
      <c r="R4" s="56">
        <v>2015</v>
      </c>
      <c r="S4" s="56">
        <v>2016</v>
      </c>
      <c r="T4" s="56">
        <v>2017</v>
      </c>
      <c r="U4" s="56">
        <v>2018</v>
      </c>
      <c r="V4" s="56">
        <v>2019</v>
      </c>
      <c r="W4" s="76">
        <v>2020</v>
      </c>
      <c r="X4" s="57">
        <v>2021</v>
      </c>
      <c r="Y4" s="417"/>
      <c r="Z4" s="411"/>
    </row>
    <row r="5" spans="1:29" s="53" customFormat="1" ht="12.75">
      <c r="A5" s="238"/>
      <c r="B5" s="222" t="s">
        <v>45</v>
      </c>
      <c r="C5" s="58">
        <v>36207</v>
      </c>
      <c r="D5" s="58">
        <v>40748</v>
      </c>
      <c r="E5" s="58">
        <v>40268</v>
      </c>
      <c r="F5" s="58">
        <v>36962</v>
      </c>
      <c r="G5" s="58">
        <v>34418</v>
      </c>
      <c r="H5" s="58">
        <v>30357</v>
      </c>
      <c r="I5" s="58">
        <v>31011</v>
      </c>
      <c r="J5" s="58">
        <v>32587</v>
      </c>
      <c r="K5" s="58">
        <v>34879</v>
      </c>
      <c r="L5" s="58">
        <v>44732</v>
      </c>
      <c r="M5" s="58">
        <v>54245</v>
      </c>
      <c r="N5" s="58">
        <v>56383</v>
      </c>
      <c r="O5" s="58">
        <v>54122</v>
      </c>
      <c r="P5" s="58">
        <v>46326</v>
      </c>
      <c r="Q5" s="58">
        <v>42470</v>
      </c>
      <c r="R5" s="58">
        <v>39225</v>
      </c>
      <c r="S5" s="58">
        <v>37188</v>
      </c>
      <c r="T5" s="58">
        <v>34175</v>
      </c>
      <c r="U5" s="58">
        <v>33446</v>
      </c>
      <c r="V5" s="58">
        <v>31674</v>
      </c>
      <c r="W5" s="177">
        <v>31361</v>
      </c>
      <c r="X5" s="58">
        <v>33705</v>
      </c>
      <c r="Y5" s="337">
        <f aca="true" t="shared" si="0" ref="Y5:Y11">X5-W5</f>
        <v>2344</v>
      </c>
      <c r="Z5" s="240">
        <f aca="true" t="shared" si="1" ref="Z5:Z11">X5*100/W5-100</f>
        <v>7.474251458818273</v>
      </c>
      <c r="AB5" s="241"/>
      <c r="AC5" s="241"/>
    </row>
    <row r="6" spans="1:29" s="53" customFormat="1" ht="12.75">
      <c r="A6" s="238"/>
      <c r="B6" s="222" t="s">
        <v>46</v>
      </c>
      <c r="C6" s="58">
        <v>10074</v>
      </c>
      <c r="D6" s="58">
        <v>12491</v>
      </c>
      <c r="E6" s="58">
        <v>12863</v>
      </c>
      <c r="F6" s="58">
        <v>11749</v>
      </c>
      <c r="G6" s="58">
        <v>10336</v>
      </c>
      <c r="H6" s="58">
        <v>8903</v>
      </c>
      <c r="I6" s="58">
        <v>8912</v>
      </c>
      <c r="J6" s="58">
        <v>8896</v>
      </c>
      <c r="K6" s="58">
        <v>9271</v>
      </c>
      <c r="L6" s="58">
        <v>12327</v>
      </c>
      <c r="M6" s="58">
        <v>15626</v>
      </c>
      <c r="N6" s="58">
        <v>17191</v>
      </c>
      <c r="O6" s="58">
        <v>17292</v>
      </c>
      <c r="P6" s="58">
        <v>16172</v>
      </c>
      <c r="Q6" s="58">
        <v>16364</v>
      </c>
      <c r="R6" s="58">
        <v>16070</v>
      </c>
      <c r="S6" s="58">
        <v>15346</v>
      </c>
      <c r="T6" s="58">
        <v>14121</v>
      </c>
      <c r="U6" s="58">
        <v>13456</v>
      </c>
      <c r="V6" s="58">
        <v>12525</v>
      </c>
      <c r="W6" s="177">
        <v>11845</v>
      </c>
      <c r="X6" s="58">
        <v>11805</v>
      </c>
      <c r="Y6" s="338">
        <f t="shared" si="0"/>
        <v>-40</v>
      </c>
      <c r="Z6" s="240">
        <f t="shared" si="1"/>
        <v>-0.33769523005487656</v>
      </c>
      <c r="AB6" s="241"/>
      <c r="AC6" s="241"/>
    </row>
    <row r="7" spans="1:29" s="53" customFormat="1" ht="12.75">
      <c r="A7" s="238"/>
      <c r="B7" s="222" t="s">
        <v>47</v>
      </c>
      <c r="C7" s="58">
        <v>3728</v>
      </c>
      <c r="D7" s="58">
        <v>4728</v>
      </c>
      <c r="E7" s="58">
        <v>5161</v>
      </c>
      <c r="F7" s="58">
        <v>4798</v>
      </c>
      <c r="G7" s="58">
        <v>4182</v>
      </c>
      <c r="H7" s="58">
        <v>3846</v>
      </c>
      <c r="I7" s="58">
        <v>3956</v>
      </c>
      <c r="J7" s="58">
        <v>4145</v>
      </c>
      <c r="K7" s="58">
        <v>4502</v>
      </c>
      <c r="L7" s="58">
        <v>6384</v>
      </c>
      <c r="M7" s="58">
        <v>8250</v>
      </c>
      <c r="N7" s="58">
        <v>9273</v>
      </c>
      <c r="O7" s="58">
        <v>9706</v>
      </c>
      <c r="P7" s="58">
        <v>9153</v>
      </c>
      <c r="Q7" s="58">
        <v>8773</v>
      </c>
      <c r="R7" s="58">
        <v>8702</v>
      </c>
      <c r="S7" s="58">
        <v>8152</v>
      </c>
      <c r="T7" s="58">
        <v>7160</v>
      </c>
      <c r="U7" s="58">
        <v>6883</v>
      </c>
      <c r="V7" s="58">
        <v>6641</v>
      </c>
      <c r="W7" s="177">
        <v>6397</v>
      </c>
      <c r="X7" s="58">
        <v>6672</v>
      </c>
      <c r="Y7" s="338">
        <f t="shared" si="0"/>
        <v>275</v>
      </c>
      <c r="Z7" s="240">
        <f t="shared" si="1"/>
        <v>4.2988901047366</v>
      </c>
      <c r="AB7" s="241"/>
      <c r="AC7" s="241"/>
    </row>
    <row r="8" spans="1:29" s="53" customFormat="1" ht="12.75">
      <c r="A8" s="238"/>
      <c r="B8" s="222" t="s">
        <v>48</v>
      </c>
      <c r="C8" s="58">
        <v>9393</v>
      </c>
      <c r="D8" s="58">
        <v>10387</v>
      </c>
      <c r="E8" s="58">
        <v>10777</v>
      </c>
      <c r="F8" s="58">
        <v>10847</v>
      </c>
      <c r="G8" s="58">
        <v>12081</v>
      </c>
      <c r="H8" s="58">
        <v>13559</v>
      </c>
      <c r="I8" s="58">
        <v>15268</v>
      </c>
      <c r="J8" s="58">
        <v>15810</v>
      </c>
      <c r="K8" s="58">
        <v>16058</v>
      </c>
      <c r="L8" s="58">
        <v>18649</v>
      </c>
      <c r="M8" s="58">
        <v>20642</v>
      </c>
      <c r="N8" s="58">
        <v>20811</v>
      </c>
      <c r="O8" s="58">
        <v>19993</v>
      </c>
      <c r="P8" s="58">
        <v>17736</v>
      </c>
      <c r="Q8" s="58">
        <v>16331</v>
      </c>
      <c r="R8" s="58">
        <v>15166</v>
      </c>
      <c r="S8" s="58">
        <v>14192</v>
      </c>
      <c r="T8" s="58">
        <v>13567</v>
      </c>
      <c r="U8" s="58">
        <v>13524</v>
      </c>
      <c r="V8" s="58">
        <v>13437</v>
      </c>
      <c r="W8" s="177">
        <v>13295</v>
      </c>
      <c r="X8" s="58">
        <v>14130</v>
      </c>
      <c r="Y8" s="338">
        <f t="shared" si="0"/>
        <v>835</v>
      </c>
      <c r="Z8" s="240">
        <f t="shared" si="1"/>
        <v>6.280556600225651</v>
      </c>
      <c r="AB8" s="241"/>
      <c r="AC8" s="241"/>
    </row>
    <row r="9" spans="1:29" s="53" customFormat="1" ht="12.75">
      <c r="A9" s="238"/>
      <c r="B9" s="222" t="s">
        <v>49</v>
      </c>
      <c r="C9" s="58">
        <v>3605</v>
      </c>
      <c r="D9" s="58">
        <v>4759</v>
      </c>
      <c r="E9" s="58">
        <v>5439</v>
      </c>
      <c r="F9" s="58">
        <v>4880</v>
      </c>
      <c r="G9" s="58">
        <v>3592</v>
      </c>
      <c r="H9" s="58">
        <v>2983</v>
      </c>
      <c r="I9" s="58">
        <v>2999</v>
      </c>
      <c r="J9" s="58">
        <v>2819</v>
      </c>
      <c r="K9" s="58">
        <v>2848</v>
      </c>
      <c r="L9" s="58">
        <v>3353</v>
      </c>
      <c r="M9" s="58">
        <v>4227</v>
      </c>
      <c r="N9" s="58">
        <v>4509</v>
      </c>
      <c r="O9" s="58">
        <v>4520</v>
      </c>
      <c r="P9" s="58">
        <v>4206</v>
      </c>
      <c r="Q9" s="58">
        <v>3982</v>
      </c>
      <c r="R9" s="58">
        <v>3827</v>
      </c>
      <c r="S9" s="58">
        <v>3505</v>
      </c>
      <c r="T9" s="58">
        <v>3217</v>
      </c>
      <c r="U9" s="58">
        <v>3320</v>
      </c>
      <c r="V9" s="58">
        <v>3312</v>
      </c>
      <c r="W9" s="177">
        <v>3385</v>
      </c>
      <c r="X9" s="58">
        <v>3519</v>
      </c>
      <c r="Y9" s="338">
        <f t="shared" si="0"/>
        <v>134</v>
      </c>
      <c r="Z9" s="240">
        <f t="shared" si="1"/>
        <v>3.9586410635155147</v>
      </c>
      <c r="AB9" s="241"/>
      <c r="AC9" s="241"/>
    </row>
    <row r="10" spans="1:29" s="53" customFormat="1" ht="12.75">
      <c r="A10" s="242"/>
      <c r="B10" s="243" t="s">
        <v>43</v>
      </c>
      <c r="C10" s="58">
        <v>9834</v>
      </c>
      <c r="D10" s="58">
        <v>3665</v>
      </c>
      <c r="E10" s="58">
        <v>1836</v>
      </c>
      <c r="F10" s="58">
        <v>1440</v>
      </c>
      <c r="G10" s="58">
        <v>1419</v>
      </c>
      <c r="H10" s="58">
        <v>1500</v>
      </c>
      <c r="I10" s="58">
        <v>1500</v>
      </c>
      <c r="J10" s="58">
        <v>1893</v>
      </c>
      <c r="K10" s="58">
        <v>1983</v>
      </c>
      <c r="L10" s="58">
        <v>2551</v>
      </c>
      <c r="M10" s="58">
        <v>1872</v>
      </c>
      <c r="N10" s="58">
        <v>1483</v>
      </c>
      <c r="O10" s="58">
        <v>1763</v>
      </c>
      <c r="P10" s="58">
        <v>1342</v>
      </c>
      <c r="Q10" s="58">
        <v>1348</v>
      </c>
      <c r="R10" s="58">
        <v>1428</v>
      </c>
      <c r="S10" s="61">
        <v>1622</v>
      </c>
      <c r="T10" s="61">
        <v>1688</v>
      </c>
      <c r="U10" s="61">
        <v>2648</v>
      </c>
      <c r="V10" s="61">
        <v>3292</v>
      </c>
      <c r="W10" s="177">
        <v>3759</v>
      </c>
      <c r="X10" s="61">
        <v>1968</v>
      </c>
      <c r="Y10" s="339">
        <f t="shared" si="0"/>
        <v>-1791</v>
      </c>
      <c r="Z10" s="240">
        <f t="shared" si="1"/>
        <v>-47.645650438946525</v>
      </c>
      <c r="AB10" s="241"/>
      <c r="AC10" s="241"/>
    </row>
    <row r="11" spans="1:26" s="53" customFormat="1" ht="12.75">
      <c r="A11" s="242"/>
      <c r="B11" s="232" t="s">
        <v>15</v>
      </c>
      <c r="C11" s="62">
        <v>68086</v>
      </c>
      <c r="D11" s="62">
        <v>70235</v>
      </c>
      <c r="E11" s="62">
        <v>68877</v>
      </c>
      <c r="F11" s="62">
        <v>64053</v>
      </c>
      <c r="G11" s="62">
        <v>60958</v>
      </c>
      <c r="H11" s="62">
        <v>56811</v>
      </c>
      <c r="I11" s="62">
        <v>59459</v>
      </c>
      <c r="J11" s="62">
        <v>62505</v>
      </c>
      <c r="K11" s="62">
        <v>65705</v>
      </c>
      <c r="L11" s="62">
        <v>82638</v>
      </c>
      <c r="M11" s="62">
        <v>95948</v>
      </c>
      <c r="N11" s="62">
        <v>99277</v>
      </c>
      <c r="O11" s="62">
        <v>96910</v>
      </c>
      <c r="P11" s="62">
        <v>85099</v>
      </c>
      <c r="Q11" s="62">
        <v>79672</v>
      </c>
      <c r="R11" s="62">
        <v>75051</v>
      </c>
      <c r="S11" s="61">
        <v>71029</v>
      </c>
      <c r="T11" s="61">
        <v>65354</v>
      </c>
      <c r="U11" s="61">
        <v>64730</v>
      </c>
      <c r="V11" s="61">
        <v>62498</v>
      </c>
      <c r="W11" s="178">
        <v>61723</v>
      </c>
      <c r="X11" s="61">
        <v>62814</v>
      </c>
      <c r="Y11" s="340">
        <f t="shared" si="0"/>
        <v>1091</v>
      </c>
      <c r="Z11" s="64">
        <f t="shared" si="1"/>
        <v>1.7675744860100764</v>
      </c>
    </row>
    <row r="12" spans="1:28" s="53" customFormat="1" ht="12.75">
      <c r="A12" s="68"/>
      <c r="B12" s="15" t="s">
        <v>16</v>
      </c>
      <c r="C12" s="58"/>
      <c r="D12" s="58"/>
      <c r="E12" s="58"/>
      <c r="F12" s="58"/>
      <c r="G12" s="58"/>
      <c r="H12" s="58"/>
      <c r="I12" s="58"/>
      <c r="J12" s="58"/>
      <c r="K12" s="58"/>
      <c r="L12" s="58"/>
      <c r="M12" s="58"/>
      <c r="N12" s="58"/>
      <c r="O12" s="58"/>
      <c r="P12" s="58"/>
      <c r="Q12" s="58"/>
      <c r="R12" s="58"/>
      <c r="S12" s="58"/>
      <c r="T12" s="58"/>
      <c r="U12" s="58"/>
      <c r="V12" s="58"/>
      <c r="W12" s="58"/>
      <c r="Y12" s="52"/>
      <c r="Z12" s="52"/>
      <c r="AA12" s="52"/>
      <c r="AB12" s="52"/>
    </row>
    <row r="13" spans="1:27" s="53" customFormat="1" ht="12.75">
      <c r="A13" s="68"/>
      <c r="C13" s="65"/>
      <c r="D13" s="65"/>
      <c r="E13" s="65"/>
      <c r="F13" s="65"/>
      <c r="G13" s="65"/>
      <c r="H13" s="65"/>
      <c r="I13" s="65"/>
      <c r="J13" s="65"/>
      <c r="K13" s="65"/>
      <c r="L13" s="65"/>
      <c r="M13" s="65"/>
      <c r="N13" s="65"/>
      <c r="O13" s="65"/>
      <c r="P13" s="65"/>
      <c r="Q13" s="65"/>
      <c r="R13" s="65"/>
      <c r="S13" s="65"/>
      <c r="T13" s="65"/>
      <c r="U13" s="65"/>
      <c r="V13" s="65"/>
      <c r="W13" s="65"/>
      <c r="X13" s="66"/>
      <c r="Y13" s="52"/>
      <c r="Z13" s="52"/>
      <c r="AA13" s="52"/>
    </row>
    <row r="14" spans="3:31" s="89" customFormat="1" ht="12.75">
      <c r="C14" s="67"/>
      <c r="D14" s="67"/>
      <c r="E14" s="67"/>
      <c r="F14" s="67"/>
      <c r="G14" s="67"/>
      <c r="H14" s="67"/>
      <c r="I14" s="65"/>
      <c r="J14" s="65"/>
      <c r="K14" s="65"/>
      <c r="L14" s="65"/>
      <c r="M14" s="65"/>
      <c r="N14" s="65"/>
      <c r="O14" s="65"/>
      <c r="P14" s="65"/>
      <c r="Q14" s="65"/>
      <c r="R14" s="65"/>
      <c r="S14" s="65"/>
      <c r="T14" s="65"/>
      <c r="U14" s="65"/>
      <c r="V14" s="65"/>
      <c r="W14" s="65"/>
      <c r="X14" s="67"/>
      <c r="Y14" s="52"/>
      <c r="Z14" s="52"/>
      <c r="AA14" s="52"/>
      <c r="AB14" s="53"/>
      <c r="AC14" s="53"/>
      <c r="AD14" s="53"/>
      <c r="AE14" s="53"/>
    </row>
    <row r="15" spans="2:27" s="53" customFormat="1" ht="13.5">
      <c r="B15" s="134" t="s">
        <v>50</v>
      </c>
      <c r="C15" s="68"/>
      <c r="D15" s="68"/>
      <c r="E15" s="68"/>
      <c r="F15" s="68"/>
      <c r="G15" s="68"/>
      <c r="H15" s="68"/>
      <c r="I15" s="65"/>
      <c r="J15" s="65"/>
      <c r="K15" s="65"/>
      <c r="L15" s="65"/>
      <c r="M15" s="65"/>
      <c r="N15" s="65"/>
      <c r="O15" s="65"/>
      <c r="P15" s="65"/>
      <c r="Q15" s="65"/>
      <c r="R15" s="65"/>
      <c r="S15" s="65"/>
      <c r="T15" s="65"/>
      <c r="U15" s="65"/>
      <c r="V15" s="65"/>
      <c r="W15" s="65"/>
      <c r="X15" s="68"/>
      <c r="Y15" s="52"/>
      <c r="Z15" s="52"/>
      <c r="AA15" s="52"/>
    </row>
    <row r="16" spans="3:26" s="53" customFormat="1" ht="12.75">
      <c r="C16" s="68"/>
      <c r="D16" s="68"/>
      <c r="E16" s="68"/>
      <c r="F16" s="68"/>
      <c r="G16" s="68"/>
      <c r="H16" s="68"/>
      <c r="I16" s="68"/>
      <c r="J16" s="68"/>
      <c r="K16" s="68"/>
      <c r="L16" s="68"/>
      <c r="M16" s="68"/>
      <c r="N16" s="68"/>
      <c r="O16" s="68"/>
      <c r="P16" s="68"/>
      <c r="Q16" s="68"/>
      <c r="R16" s="68"/>
      <c r="S16" s="68"/>
      <c r="T16" s="68"/>
      <c r="U16" s="68"/>
      <c r="V16" s="68"/>
      <c r="W16" s="68"/>
      <c r="X16" s="68"/>
      <c r="Y16" s="52"/>
      <c r="Z16" s="52"/>
    </row>
    <row r="17" spans="1:26" s="53" customFormat="1" ht="12.75">
      <c r="A17" s="245"/>
      <c r="B17" s="418"/>
      <c r="C17" s="399"/>
      <c r="D17" s="402"/>
      <c r="E17" s="402"/>
      <c r="F17" s="402"/>
      <c r="G17" s="402"/>
      <c r="H17" s="402"/>
      <c r="I17" s="402"/>
      <c r="J17" s="402"/>
      <c r="K17" s="402"/>
      <c r="L17" s="402"/>
      <c r="M17" s="402"/>
      <c r="N17" s="402"/>
      <c r="O17" s="402"/>
      <c r="P17" s="402"/>
      <c r="Q17" s="402"/>
      <c r="R17" s="402"/>
      <c r="S17" s="402"/>
      <c r="T17" s="402"/>
      <c r="U17" s="402"/>
      <c r="V17" s="402"/>
      <c r="W17" s="402"/>
      <c r="X17" s="407"/>
      <c r="Y17" s="393" t="s">
        <v>131</v>
      </c>
      <c r="Z17" s="52"/>
    </row>
    <row r="18" spans="1:26" s="53" customFormat="1" ht="42" customHeight="1">
      <c r="A18" s="245"/>
      <c r="B18" s="415"/>
      <c r="C18" s="56">
        <v>2000</v>
      </c>
      <c r="D18" s="56">
        <v>2001</v>
      </c>
      <c r="E18" s="56">
        <v>2002</v>
      </c>
      <c r="F18" s="56">
        <v>2003</v>
      </c>
      <c r="G18" s="56">
        <v>2004</v>
      </c>
      <c r="H18" s="56">
        <v>2005</v>
      </c>
      <c r="I18" s="56">
        <v>2006</v>
      </c>
      <c r="J18" s="56">
        <v>2007</v>
      </c>
      <c r="K18" s="56">
        <v>2008</v>
      </c>
      <c r="L18" s="56">
        <v>2009</v>
      </c>
      <c r="M18" s="56">
        <v>2010</v>
      </c>
      <c r="N18" s="56">
        <v>2011</v>
      </c>
      <c r="O18" s="56">
        <v>2012</v>
      </c>
      <c r="P18" s="56">
        <v>2013</v>
      </c>
      <c r="Q18" s="56">
        <v>2014</v>
      </c>
      <c r="R18" s="56">
        <v>2015</v>
      </c>
      <c r="S18" s="56">
        <v>2016</v>
      </c>
      <c r="T18" s="56">
        <v>2017</v>
      </c>
      <c r="U18" s="56">
        <v>2018</v>
      </c>
      <c r="V18" s="56">
        <v>2019</v>
      </c>
      <c r="W18" s="56">
        <v>2020</v>
      </c>
      <c r="X18" s="56">
        <v>2021</v>
      </c>
      <c r="Y18" s="413"/>
      <c r="Z18" s="52"/>
    </row>
    <row r="19" spans="1:26" s="53" customFormat="1" ht="12.75">
      <c r="A19" s="245"/>
      <c r="B19" s="231" t="s">
        <v>45</v>
      </c>
      <c r="C19" s="55">
        <f aca="true" t="shared" si="2" ref="C19:L24">C5*100/C$11</f>
        <v>53.17833328437564</v>
      </c>
      <c r="D19" s="55">
        <f t="shared" si="2"/>
        <v>58.01665836121592</v>
      </c>
      <c r="E19" s="55">
        <f t="shared" si="2"/>
        <v>58.463638079475004</v>
      </c>
      <c r="F19" s="55">
        <f t="shared" si="2"/>
        <v>57.705337767161566</v>
      </c>
      <c r="G19" s="55">
        <f t="shared" si="2"/>
        <v>56.46182617539946</v>
      </c>
      <c r="H19" s="55">
        <f t="shared" si="2"/>
        <v>53.43507419337804</v>
      </c>
      <c r="I19" s="55">
        <f t="shared" si="2"/>
        <v>52.15526665433324</v>
      </c>
      <c r="J19" s="55">
        <f t="shared" si="2"/>
        <v>52.13502919766419</v>
      </c>
      <c r="K19" s="55">
        <f t="shared" si="2"/>
        <v>53.08424016437105</v>
      </c>
      <c r="L19" s="55">
        <f t="shared" si="2"/>
        <v>54.13006123091072</v>
      </c>
      <c r="M19" s="55">
        <v>57.566314034082026</v>
      </c>
      <c r="N19" s="55">
        <f aca="true" t="shared" si="3" ref="N19:W24">(N5/N$11)*100</f>
        <v>56.79361785710688</v>
      </c>
      <c r="O19" s="55">
        <f t="shared" si="3"/>
        <v>55.847693736456506</v>
      </c>
      <c r="P19" s="55">
        <f t="shared" si="3"/>
        <v>54.43777247676236</v>
      </c>
      <c r="Q19" s="55">
        <f t="shared" si="3"/>
        <v>53.306054824781604</v>
      </c>
      <c r="R19" s="55">
        <f t="shared" si="3"/>
        <v>52.264460167086376</v>
      </c>
      <c r="S19" s="55">
        <f t="shared" si="3"/>
        <v>52.356079911022256</v>
      </c>
      <c r="T19" s="55">
        <f t="shared" si="3"/>
        <v>52.29213208066837</v>
      </c>
      <c r="U19" s="55">
        <f t="shared" si="3"/>
        <v>51.67001390390854</v>
      </c>
      <c r="V19" s="55">
        <f t="shared" si="3"/>
        <v>50.68002176069635</v>
      </c>
      <c r="W19" s="55">
        <f t="shared" si="3"/>
        <v>50.80926072938775</v>
      </c>
      <c r="X19" s="55">
        <f aca="true" t="shared" si="4" ref="X19:X24">(X5/X$11)*100</f>
        <v>53.6584200974305</v>
      </c>
      <c r="Y19" s="341">
        <f aca="true" t="shared" si="5" ref="Y19:Y24">X19-W19</f>
        <v>2.8491593680427485</v>
      </c>
      <c r="Z19" s="52"/>
    </row>
    <row r="20" spans="1:26" s="53" customFormat="1" ht="12.75">
      <c r="A20" s="245"/>
      <c r="B20" s="222" t="s">
        <v>46</v>
      </c>
      <c r="C20" s="69">
        <f t="shared" si="2"/>
        <v>14.795993302587904</v>
      </c>
      <c r="D20" s="69">
        <f t="shared" si="2"/>
        <v>17.784580337438598</v>
      </c>
      <c r="E20" s="69">
        <f t="shared" si="2"/>
        <v>18.675319772928553</v>
      </c>
      <c r="F20" s="69">
        <f t="shared" si="2"/>
        <v>18.34262251572916</v>
      </c>
      <c r="G20" s="69">
        <f t="shared" si="2"/>
        <v>16.955936874569375</v>
      </c>
      <c r="H20" s="69">
        <f t="shared" si="2"/>
        <v>15.671260847371109</v>
      </c>
      <c r="I20" s="69">
        <f t="shared" si="2"/>
        <v>14.988479456432163</v>
      </c>
      <c r="J20" s="69">
        <f t="shared" si="2"/>
        <v>14.232461403087752</v>
      </c>
      <c r="K20" s="69">
        <f t="shared" si="2"/>
        <v>14.110037287877635</v>
      </c>
      <c r="L20" s="69">
        <f t="shared" si="2"/>
        <v>14.91686633267988</v>
      </c>
      <c r="M20" s="69">
        <v>16.5782479545573</v>
      </c>
      <c r="N20" s="69">
        <f t="shared" si="3"/>
        <v>17.316196097787</v>
      </c>
      <c r="O20" s="69">
        <f t="shared" si="3"/>
        <v>17.843359818388198</v>
      </c>
      <c r="P20" s="69">
        <f t="shared" si="3"/>
        <v>19.003748575188897</v>
      </c>
      <c r="Q20" s="69">
        <f t="shared" si="3"/>
        <v>20.539210764132946</v>
      </c>
      <c r="R20" s="69">
        <f t="shared" si="3"/>
        <v>21.41210643429135</v>
      </c>
      <c r="S20" s="69">
        <f>(S6/S$11)*100</f>
        <v>21.605259823452393</v>
      </c>
      <c r="T20" s="69">
        <f t="shared" si="3"/>
        <v>21.606940661627444</v>
      </c>
      <c r="U20" s="69">
        <f t="shared" si="3"/>
        <v>20.787888150780166</v>
      </c>
      <c r="V20" s="69">
        <f t="shared" si="3"/>
        <v>20.040641300521617</v>
      </c>
      <c r="W20" s="69">
        <f t="shared" si="3"/>
        <v>19.19057725645221</v>
      </c>
      <c r="X20" s="69">
        <f t="shared" si="4"/>
        <v>18.793581048810776</v>
      </c>
      <c r="Y20" s="341">
        <f t="shared" si="5"/>
        <v>-0.39699620764143617</v>
      </c>
      <c r="Z20" s="52"/>
    </row>
    <row r="21" spans="1:26" s="53" customFormat="1" ht="12.75">
      <c r="A21" s="245"/>
      <c r="B21" s="222" t="s">
        <v>47</v>
      </c>
      <c r="C21" s="69">
        <f t="shared" si="2"/>
        <v>5.475428135005728</v>
      </c>
      <c r="D21" s="69">
        <f t="shared" si="2"/>
        <v>6.7316864810991675</v>
      </c>
      <c r="E21" s="69">
        <f t="shared" si="2"/>
        <v>7.493067351946223</v>
      </c>
      <c r="F21" s="69">
        <f t="shared" si="2"/>
        <v>7.490671787426038</v>
      </c>
      <c r="G21" s="69">
        <f t="shared" si="2"/>
        <v>6.860461301223793</v>
      </c>
      <c r="H21" s="69">
        <f t="shared" si="2"/>
        <v>6.769815704705075</v>
      </c>
      <c r="I21" s="69">
        <f t="shared" si="2"/>
        <v>6.653324139322895</v>
      </c>
      <c r="J21" s="69">
        <f t="shared" si="2"/>
        <v>6.631469482441405</v>
      </c>
      <c r="K21" s="69">
        <f t="shared" si="2"/>
        <v>6.851837759683433</v>
      </c>
      <c r="L21" s="69">
        <f t="shared" si="2"/>
        <v>7.725259565817178</v>
      </c>
      <c r="M21" s="69">
        <v>8.749804575538068</v>
      </c>
      <c r="N21" s="69">
        <f t="shared" si="3"/>
        <v>9.340532046697623</v>
      </c>
      <c r="O21" s="69">
        <f t="shared" si="3"/>
        <v>10.015478278815396</v>
      </c>
      <c r="P21" s="69">
        <f t="shared" si="3"/>
        <v>10.755708057674003</v>
      </c>
      <c r="Q21" s="69">
        <f t="shared" si="3"/>
        <v>11.011396726578974</v>
      </c>
      <c r="R21" s="69">
        <f t="shared" si="3"/>
        <v>11.59478221476063</v>
      </c>
      <c r="S21" s="69">
        <f>(S7/S$11)*100</f>
        <v>11.477002351152347</v>
      </c>
      <c r="T21" s="69">
        <f t="shared" si="3"/>
        <v>10.955718089175873</v>
      </c>
      <c r="U21" s="69">
        <f t="shared" si="3"/>
        <v>10.633400278078172</v>
      </c>
      <c r="V21" s="69">
        <f t="shared" si="3"/>
        <v>10.625940030080963</v>
      </c>
      <c r="W21" s="69">
        <f t="shared" si="3"/>
        <v>10.364045817604458</v>
      </c>
      <c r="X21" s="69">
        <f t="shared" si="4"/>
        <v>10.621835896456204</v>
      </c>
      <c r="Y21" s="341">
        <f t="shared" si="5"/>
        <v>0.25779007885174643</v>
      </c>
      <c r="Z21" s="52"/>
    </row>
    <row r="22" spans="1:26" s="53" customFormat="1" ht="12.75">
      <c r="A22" s="245"/>
      <c r="B22" s="222" t="s">
        <v>48</v>
      </c>
      <c r="C22" s="69">
        <f t="shared" si="2"/>
        <v>13.795787680286697</v>
      </c>
      <c r="D22" s="69">
        <f t="shared" si="2"/>
        <v>14.788922901687194</v>
      </c>
      <c r="E22" s="69">
        <f t="shared" si="2"/>
        <v>15.646732581268058</v>
      </c>
      <c r="F22" s="69">
        <f t="shared" si="2"/>
        <v>16.934413688664076</v>
      </c>
      <c r="G22" s="69">
        <f t="shared" si="2"/>
        <v>19.818563601168016</v>
      </c>
      <c r="H22" s="69">
        <f t="shared" si="2"/>
        <v>23.866856770695815</v>
      </c>
      <c r="I22" s="69">
        <f t="shared" si="2"/>
        <v>25.678198422442357</v>
      </c>
      <c r="J22" s="69">
        <f t="shared" si="2"/>
        <v>25.29397648188145</v>
      </c>
      <c r="K22" s="69">
        <f t="shared" si="2"/>
        <v>24.43954036983487</v>
      </c>
      <c r="L22" s="69">
        <f t="shared" si="2"/>
        <v>22.56709988141049</v>
      </c>
      <c r="M22" s="69">
        <v>21.9021314294648</v>
      </c>
      <c r="N22" s="69">
        <f t="shared" si="3"/>
        <v>20.96255930376623</v>
      </c>
      <c r="O22" s="69">
        <f t="shared" si="3"/>
        <v>20.630481890413783</v>
      </c>
      <c r="P22" s="69">
        <f t="shared" si="3"/>
        <v>20.841608009494824</v>
      </c>
      <c r="Q22" s="69">
        <f t="shared" si="3"/>
        <v>20.49779094286575</v>
      </c>
      <c r="R22" s="69">
        <f t="shared" si="3"/>
        <v>20.20759217065729</v>
      </c>
      <c r="S22" s="69">
        <f>(S8/S$11)*100</f>
        <v>19.980571315941376</v>
      </c>
      <c r="T22" s="69">
        <f t="shared" si="3"/>
        <v>20.759249625118585</v>
      </c>
      <c r="U22" s="69">
        <f t="shared" si="3"/>
        <v>20.89293990421752</v>
      </c>
      <c r="V22" s="69">
        <f t="shared" si="3"/>
        <v>21.499887996415882</v>
      </c>
      <c r="W22" s="69">
        <f t="shared" si="3"/>
        <v>21.53978257699723</v>
      </c>
      <c r="X22" s="69">
        <f t="shared" si="4"/>
        <v>22.494985194383418</v>
      </c>
      <c r="Y22" s="341">
        <f t="shared" si="5"/>
        <v>0.9552026173861883</v>
      </c>
      <c r="Z22" s="52"/>
    </row>
    <row r="23" spans="1:26" s="53" customFormat="1" ht="12.75">
      <c r="A23" s="245"/>
      <c r="B23" s="222" t="s">
        <v>49</v>
      </c>
      <c r="C23" s="69">
        <f t="shared" si="2"/>
        <v>5.294774256087889</v>
      </c>
      <c r="D23" s="69">
        <f t="shared" si="2"/>
        <v>6.775824019363565</v>
      </c>
      <c r="E23" s="69">
        <f t="shared" si="2"/>
        <v>7.896685395705388</v>
      </c>
      <c r="F23" s="69">
        <f t="shared" si="2"/>
        <v>7.618690771704682</v>
      </c>
      <c r="G23" s="69">
        <f t="shared" si="2"/>
        <v>5.892581777617376</v>
      </c>
      <c r="H23" s="69">
        <f t="shared" si="2"/>
        <v>5.250743694002922</v>
      </c>
      <c r="I23" s="69">
        <f t="shared" si="2"/>
        <v>5.043811702181335</v>
      </c>
      <c r="J23" s="69">
        <f t="shared" si="2"/>
        <v>4.510039196864251</v>
      </c>
      <c r="K23" s="69">
        <f t="shared" si="2"/>
        <v>4.334525530781524</v>
      </c>
      <c r="L23" s="69">
        <f t="shared" si="2"/>
        <v>4.057455407923715</v>
      </c>
      <c r="M23" s="69">
        <v>3.8365730366355724</v>
      </c>
      <c r="N23" s="69">
        <f t="shared" si="3"/>
        <v>4.5418374850166705</v>
      </c>
      <c r="O23" s="69">
        <f t="shared" si="3"/>
        <v>4.664121349705912</v>
      </c>
      <c r="P23" s="69">
        <f t="shared" si="3"/>
        <v>4.942478760032433</v>
      </c>
      <c r="Q23" s="69">
        <f t="shared" si="3"/>
        <v>4.997991766241591</v>
      </c>
      <c r="R23" s="69">
        <f t="shared" si="3"/>
        <v>5.099199211203049</v>
      </c>
      <c r="S23" s="69">
        <f>(S9/S$11)*100</f>
        <v>4.934604175759197</v>
      </c>
      <c r="T23" s="69">
        <f t="shared" si="3"/>
        <v>4.922422499005417</v>
      </c>
      <c r="U23" s="69">
        <f t="shared" si="3"/>
        <v>5.128997373706165</v>
      </c>
      <c r="V23" s="69">
        <f t="shared" si="3"/>
        <v>5.299369579826554</v>
      </c>
      <c r="W23" s="69">
        <f t="shared" si="3"/>
        <v>5.484179317272329</v>
      </c>
      <c r="X23" s="69">
        <f t="shared" si="4"/>
        <v>5.602254274524787</v>
      </c>
      <c r="Y23" s="341">
        <f t="shared" si="5"/>
        <v>0.11807495725245776</v>
      </c>
      <c r="Z23" s="52"/>
    </row>
    <row r="24" spans="1:26" s="53" customFormat="1" ht="12.75">
      <c r="A24" s="245"/>
      <c r="B24" s="243" t="s">
        <v>43</v>
      </c>
      <c r="C24" s="70">
        <f t="shared" si="2"/>
        <v>14.44349792908968</v>
      </c>
      <c r="D24" s="70">
        <f t="shared" si="2"/>
        <v>5.218196056097387</v>
      </c>
      <c r="E24" s="70">
        <f t="shared" si="2"/>
        <v>2.6656213249705996</v>
      </c>
      <c r="F24" s="70">
        <f t="shared" si="2"/>
        <v>2.248138260503021</v>
      </c>
      <c r="G24" s="70">
        <f t="shared" si="2"/>
        <v>2.327832277961875</v>
      </c>
      <c r="H24" s="70">
        <f t="shared" si="2"/>
        <v>2.6403337381845065</v>
      </c>
      <c r="I24" s="70">
        <f t="shared" si="2"/>
        <v>2.522746766679561</v>
      </c>
      <c r="J24" s="70">
        <f t="shared" si="2"/>
        <v>3.028557715382769</v>
      </c>
      <c r="K24" s="70">
        <f t="shared" si="2"/>
        <v>3.01803515714177</v>
      </c>
      <c r="L24" s="70">
        <f t="shared" si="2"/>
        <v>3.0869575739974344</v>
      </c>
      <c r="M24" s="70">
        <v>1.9511178279222472</v>
      </c>
      <c r="N24" s="70">
        <f t="shared" si="3"/>
        <v>1.4938001752671817</v>
      </c>
      <c r="O24" s="70">
        <f t="shared" si="3"/>
        <v>1.8192137034361777</v>
      </c>
      <c r="P24" s="70">
        <f t="shared" si="3"/>
        <v>1.5769868036052126</v>
      </c>
      <c r="Q24" s="70">
        <f t="shared" si="3"/>
        <v>1.6919369414599859</v>
      </c>
      <c r="R24" s="70">
        <f t="shared" si="3"/>
        <v>1.9027061598113282</v>
      </c>
      <c r="S24" s="70">
        <f>(S10/S$11)*100</f>
        <v>2.2835743147165246</v>
      </c>
      <c r="T24" s="70">
        <f t="shared" si="3"/>
        <v>2.582856443369954</v>
      </c>
      <c r="U24" s="70">
        <f t="shared" si="3"/>
        <v>4.090838869148772</v>
      </c>
      <c r="V24" s="70">
        <f t="shared" si="3"/>
        <v>5.2673685557937855</v>
      </c>
      <c r="W24" s="70">
        <f t="shared" si="3"/>
        <v>6.090112275812906</v>
      </c>
      <c r="X24" s="70">
        <f t="shared" si="4"/>
        <v>3.13305950902665</v>
      </c>
      <c r="Y24" s="342">
        <f t="shared" si="5"/>
        <v>-2.9570527667862563</v>
      </c>
      <c r="Z24" s="52"/>
    </row>
    <row r="25" spans="2:23" ht="12.75">
      <c r="B25" s="51"/>
      <c r="C25" s="51"/>
      <c r="D25" s="51"/>
      <c r="E25" s="51"/>
      <c r="F25" s="51"/>
      <c r="G25" s="51"/>
      <c r="H25" s="51"/>
      <c r="I25" s="51"/>
      <c r="J25" s="51"/>
      <c r="K25" s="51"/>
      <c r="L25" s="71"/>
      <c r="M25" s="71"/>
      <c r="N25" s="51"/>
      <c r="O25" s="51"/>
      <c r="P25" s="51"/>
      <c r="Q25" s="51"/>
      <c r="R25" s="51"/>
      <c r="S25" s="51"/>
      <c r="T25" s="51"/>
      <c r="U25" s="51"/>
      <c r="V25" s="51"/>
      <c r="W25" s="17"/>
    </row>
    <row r="26" spans="2:23" ht="12.75">
      <c r="B26" s="51"/>
      <c r="C26" s="51"/>
      <c r="D26" s="51"/>
      <c r="E26" s="51"/>
      <c r="F26" s="51"/>
      <c r="G26" s="51"/>
      <c r="H26" s="51"/>
      <c r="I26" s="51"/>
      <c r="J26" s="51"/>
      <c r="K26" s="51"/>
      <c r="L26" s="51"/>
      <c r="M26" s="51"/>
      <c r="N26" s="51"/>
      <c r="O26" s="51"/>
      <c r="P26" s="51"/>
      <c r="Q26" s="51"/>
      <c r="R26" s="51"/>
      <c r="S26" s="51"/>
      <c r="T26" s="51"/>
      <c r="U26" s="51"/>
      <c r="V26" s="51"/>
      <c r="W26" s="17"/>
    </row>
    <row r="27" spans="1:19" ht="12.75">
      <c r="A27" s="16"/>
      <c r="B27" s="51" t="s">
        <v>18</v>
      </c>
      <c r="C27" s="51"/>
      <c r="D27" s="51"/>
      <c r="E27" s="51"/>
      <c r="F27" s="51"/>
      <c r="G27" s="51"/>
      <c r="H27" s="51"/>
      <c r="I27" s="51"/>
      <c r="J27" s="51"/>
      <c r="K27" s="51"/>
      <c r="L27" s="51"/>
      <c r="M27" s="51"/>
      <c r="N27" s="51"/>
      <c r="O27" s="51"/>
      <c r="P27" s="51"/>
      <c r="Q27" s="51"/>
      <c r="R27" s="51"/>
      <c r="S27" s="51"/>
    </row>
    <row r="28" spans="1:19" ht="12.75">
      <c r="A28" s="51">
        <v>1</v>
      </c>
      <c r="B28" s="51" t="s">
        <v>51</v>
      </c>
      <c r="C28" s="51"/>
      <c r="D28" s="51"/>
      <c r="E28" s="51"/>
      <c r="F28" s="51"/>
      <c r="G28" s="51"/>
      <c r="H28" s="51"/>
      <c r="I28" s="51"/>
      <c r="J28" s="51"/>
      <c r="K28" s="51"/>
      <c r="L28" s="51"/>
      <c r="M28" s="51"/>
      <c r="N28" s="51"/>
      <c r="O28" s="51"/>
      <c r="P28" s="51"/>
      <c r="Q28" s="51"/>
      <c r="R28" s="51"/>
      <c r="S28" s="51"/>
    </row>
    <row r="29" spans="1:19" ht="12.75">
      <c r="A29" s="51"/>
      <c r="B29" s="51" t="s">
        <v>52</v>
      </c>
      <c r="C29" s="246"/>
      <c r="D29" s="246"/>
      <c r="E29" s="246"/>
      <c r="F29" s="246"/>
      <c r="G29" s="51"/>
      <c r="H29" s="51"/>
      <c r="I29" s="51"/>
      <c r="J29" s="51"/>
      <c r="K29" s="51"/>
      <c r="L29" s="51"/>
      <c r="M29" s="51"/>
      <c r="N29" s="51"/>
      <c r="O29" s="51"/>
      <c r="P29" s="51"/>
      <c r="Q29" s="51"/>
      <c r="R29" s="51"/>
      <c r="S29" s="51"/>
    </row>
    <row r="30" spans="1:19" ht="12.75">
      <c r="A30" s="51">
        <v>2</v>
      </c>
      <c r="B30" s="51" t="s">
        <v>53</v>
      </c>
      <c r="C30" s="51"/>
      <c r="D30" s="51"/>
      <c r="E30" s="51"/>
      <c r="F30" s="51"/>
      <c r="G30" s="51"/>
      <c r="H30" s="51"/>
      <c r="I30" s="51"/>
      <c r="J30" s="51"/>
      <c r="K30" s="51"/>
      <c r="L30" s="51"/>
      <c r="M30" s="51"/>
      <c r="N30" s="51"/>
      <c r="O30" s="51"/>
      <c r="P30" s="51"/>
      <c r="Q30" s="51"/>
      <c r="R30" s="51"/>
      <c r="S30" s="51"/>
    </row>
    <row r="31" spans="2:39" ht="12.75">
      <c r="B31" s="247"/>
      <c r="C31" s="248"/>
      <c r="F31" s="249"/>
      <c r="G31" s="250"/>
      <c r="H31" s="249"/>
      <c r="I31" s="249"/>
      <c r="J31" s="249"/>
      <c r="AC31" s="248"/>
      <c r="AD31" s="248"/>
      <c r="AE31" s="248"/>
      <c r="AF31" s="248"/>
      <c r="AG31" s="248"/>
      <c r="AH31" s="248"/>
      <c r="AI31" s="248"/>
      <c r="AJ31" s="248"/>
      <c r="AK31" s="248"/>
      <c r="AL31" s="248"/>
      <c r="AM31" s="248"/>
    </row>
    <row r="32" spans="2:39" ht="12.75">
      <c r="B32" s="251"/>
      <c r="C32" s="248"/>
      <c r="F32" s="249"/>
      <c r="G32" s="250"/>
      <c r="H32" s="249"/>
      <c r="I32" s="249"/>
      <c r="J32" s="249"/>
      <c r="K32" s="53"/>
      <c r="AC32" s="248"/>
      <c r="AD32" s="248"/>
      <c r="AE32" s="248"/>
      <c r="AF32" s="248"/>
      <c r="AG32" s="248"/>
      <c r="AH32" s="248"/>
      <c r="AI32" s="248"/>
      <c r="AJ32" s="248"/>
      <c r="AK32" s="248"/>
      <c r="AL32" s="248"/>
      <c r="AM32" s="248"/>
    </row>
    <row r="33" spans="2:11" ht="12.75">
      <c r="B33" s="251"/>
      <c r="C33" s="248"/>
      <c r="F33" s="249"/>
      <c r="G33" s="250"/>
      <c r="H33" s="249"/>
      <c r="I33" s="249"/>
      <c r="J33" s="249"/>
      <c r="K33" s="53"/>
    </row>
    <row r="34" spans="2:11" ht="12.75">
      <c r="B34" s="251"/>
      <c r="C34" s="248"/>
      <c r="F34" s="249"/>
      <c r="G34" s="250"/>
      <c r="H34" s="249"/>
      <c r="I34" s="249"/>
      <c r="J34" s="249"/>
      <c r="K34" s="53"/>
    </row>
    <row r="35" spans="2:11" ht="12.75">
      <c r="B35" s="251"/>
      <c r="C35" s="248"/>
      <c r="F35" s="249"/>
      <c r="G35" s="250"/>
      <c r="H35" s="249"/>
      <c r="I35" s="249"/>
      <c r="J35" s="249"/>
      <c r="K35" s="53"/>
    </row>
    <row r="36" spans="2:11" ht="12.75">
      <c r="B36" s="251"/>
      <c r="C36" s="248"/>
      <c r="F36" s="249"/>
      <c r="G36" s="250"/>
      <c r="H36" s="249"/>
      <c r="I36" s="249"/>
      <c r="J36" s="249"/>
      <c r="K36" s="53"/>
    </row>
    <row r="37" spans="2:11" ht="12.75">
      <c r="B37" s="251"/>
      <c r="C37" s="248"/>
      <c r="F37" s="249"/>
      <c r="G37" s="250"/>
      <c r="H37" s="249"/>
      <c r="I37" s="249"/>
      <c r="J37" s="249"/>
      <c r="K37" s="53"/>
    </row>
    <row r="38" spans="2:11" ht="12.75">
      <c r="B38" s="251"/>
      <c r="C38" s="248"/>
      <c r="F38" s="249"/>
      <c r="G38" s="250"/>
      <c r="H38" s="249"/>
      <c r="I38" s="249"/>
      <c r="J38" s="249"/>
      <c r="K38" s="53"/>
    </row>
    <row r="39" spans="2:11" ht="12.75">
      <c r="B39" s="251"/>
      <c r="C39" s="248"/>
      <c r="F39" s="249"/>
      <c r="G39" s="250"/>
      <c r="H39" s="249"/>
      <c r="I39" s="249"/>
      <c r="J39" s="249"/>
      <c r="K39" s="53"/>
    </row>
    <row r="40" spans="2:11" ht="12.75">
      <c r="B40" s="251"/>
      <c r="C40" s="248"/>
      <c r="F40" s="249"/>
      <c r="G40" s="250"/>
      <c r="H40" s="249"/>
      <c r="I40" s="249"/>
      <c r="J40" s="249"/>
      <c r="K40" s="53"/>
    </row>
    <row r="41" spans="2:11" ht="12.75">
      <c r="B41" s="251"/>
      <c r="C41" s="248"/>
      <c r="F41" s="249"/>
      <c r="G41" s="250"/>
      <c r="H41" s="249"/>
      <c r="I41" s="249"/>
      <c r="J41" s="249"/>
      <c r="K41" s="53"/>
    </row>
    <row r="42" spans="2:11" ht="12.75">
      <c r="B42" s="251"/>
      <c r="C42" s="248"/>
      <c r="F42" s="249"/>
      <c r="G42" s="250"/>
      <c r="H42" s="249"/>
      <c r="I42" s="249"/>
      <c r="J42" s="249"/>
      <c r="K42" s="53"/>
    </row>
    <row r="43" spans="2:11" ht="12.75">
      <c r="B43" s="251"/>
      <c r="C43" s="248"/>
      <c r="F43" s="249"/>
      <c r="G43" s="250"/>
      <c r="H43" s="249"/>
      <c r="I43" s="249"/>
      <c r="J43" s="249"/>
      <c r="K43" s="53"/>
    </row>
    <row r="44" spans="2:11" ht="12.75">
      <c r="B44" s="251"/>
      <c r="C44" s="248"/>
      <c r="F44" s="249"/>
      <c r="G44" s="250"/>
      <c r="H44" s="249"/>
      <c r="I44" s="249"/>
      <c r="J44" s="249"/>
      <c r="K44" s="53"/>
    </row>
    <row r="45" spans="2:11" ht="12.75">
      <c r="B45" s="251"/>
      <c r="C45" s="248"/>
      <c r="F45" s="249"/>
      <c r="G45" s="250"/>
      <c r="H45" s="249"/>
      <c r="I45" s="249"/>
      <c r="J45" s="249"/>
      <c r="K45" s="53"/>
    </row>
    <row r="46" spans="2:11" ht="12.75">
      <c r="B46" s="251"/>
      <c r="C46" s="248"/>
      <c r="F46" s="249"/>
      <c r="G46" s="250"/>
      <c r="H46" s="249"/>
      <c r="I46" s="249"/>
      <c r="J46" s="249"/>
      <c r="K46" s="53"/>
    </row>
    <row r="47" spans="2:11" ht="12.75">
      <c r="B47" s="251"/>
      <c r="C47" s="248"/>
      <c r="F47" s="249"/>
      <c r="G47" s="250"/>
      <c r="H47" s="249"/>
      <c r="I47" s="249"/>
      <c r="J47" s="249"/>
      <c r="K47" s="53"/>
    </row>
    <row r="48" spans="2:11" ht="12.75">
      <c r="B48" s="251"/>
      <c r="C48" s="248"/>
      <c r="F48" s="249"/>
      <c r="G48" s="250"/>
      <c r="H48" s="249"/>
      <c r="I48" s="249"/>
      <c r="J48" s="249"/>
      <c r="K48" s="53"/>
    </row>
    <row r="49" spans="2:11" ht="12.75">
      <c r="B49" s="251"/>
      <c r="C49" s="248"/>
      <c r="F49" s="249"/>
      <c r="G49" s="250"/>
      <c r="H49" s="249"/>
      <c r="I49" s="249"/>
      <c r="J49" s="249"/>
      <c r="K49" s="53"/>
    </row>
    <row r="50" spans="2:11" ht="12.75">
      <c r="B50" s="251"/>
      <c r="C50" s="248"/>
      <c r="F50" s="249"/>
      <c r="G50" s="250"/>
      <c r="H50" s="249"/>
      <c r="I50" s="249"/>
      <c r="J50" s="249"/>
      <c r="K50" s="53"/>
    </row>
    <row r="51" spans="2:11" ht="12.75">
      <c r="B51" s="251"/>
      <c r="C51" s="248"/>
      <c r="F51" s="249"/>
      <c r="G51" s="250"/>
      <c r="H51" s="249"/>
      <c r="I51" s="249"/>
      <c r="J51" s="249"/>
      <c r="K51" s="53"/>
    </row>
    <row r="52" spans="2:11" ht="12.75">
      <c r="B52" s="251"/>
      <c r="C52" s="248"/>
      <c r="F52" s="249"/>
      <c r="G52" s="250"/>
      <c r="H52" s="249"/>
      <c r="I52" s="249"/>
      <c r="J52" s="249"/>
      <c r="K52" s="53"/>
    </row>
    <row r="53" spans="2:11" ht="12.75">
      <c r="B53" s="251"/>
      <c r="C53" s="248"/>
      <c r="F53" s="249"/>
      <c r="G53" s="250"/>
      <c r="H53" s="249"/>
      <c r="I53" s="249"/>
      <c r="J53" s="249"/>
      <c r="K53" s="53"/>
    </row>
    <row r="54" spans="2:11" ht="12.75">
      <c r="B54" s="251"/>
      <c r="C54" s="248"/>
      <c r="F54" s="249"/>
      <c r="G54" s="250"/>
      <c r="H54" s="249"/>
      <c r="I54" s="249"/>
      <c r="J54" s="249"/>
      <c r="K54" s="53"/>
    </row>
    <row r="55" spans="2:11" ht="12.75">
      <c r="B55" s="251"/>
      <c r="C55" s="248"/>
      <c r="F55" s="249"/>
      <c r="G55" s="250"/>
      <c r="H55" s="249"/>
      <c r="I55" s="249"/>
      <c r="J55" s="249"/>
      <c r="K55" s="53"/>
    </row>
    <row r="56" spans="2:11" ht="12.75">
      <c r="B56" s="251"/>
      <c r="C56" s="248"/>
      <c r="F56" s="249"/>
      <c r="G56" s="250"/>
      <c r="H56" s="249"/>
      <c r="I56" s="249"/>
      <c r="J56" s="249"/>
      <c r="K56" s="53"/>
    </row>
    <row r="57" spans="2:11" ht="12.75">
      <c r="B57" s="251"/>
      <c r="C57" s="248"/>
      <c r="F57" s="249"/>
      <c r="G57" s="250"/>
      <c r="H57" s="249"/>
      <c r="I57" s="249"/>
      <c r="J57" s="249"/>
      <c r="K57" s="53"/>
    </row>
    <row r="58" spans="2:11" ht="12.75">
      <c r="B58" s="251"/>
      <c r="C58" s="248"/>
      <c r="F58" s="249"/>
      <c r="G58" s="250"/>
      <c r="H58" s="249"/>
      <c r="I58" s="249"/>
      <c r="J58" s="249"/>
      <c r="K58" s="53"/>
    </row>
    <row r="59" spans="2:11" ht="12.75">
      <c r="B59" s="251"/>
      <c r="C59" s="248"/>
      <c r="F59" s="249"/>
      <c r="G59" s="250"/>
      <c r="H59" s="249"/>
      <c r="I59" s="249"/>
      <c r="J59" s="249"/>
      <c r="K59" s="53"/>
    </row>
    <row r="60" spans="2:11" ht="12.75">
      <c r="B60" s="251"/>
      <c r="C60" s="248"/>
      <c r="F60" s="249"/>
      <c r="G60" s="250"/>
      <c r="H60" s="249"/>
      <c r="I60" s="249"/>
      <c r="J60" s="249"/>
      <c r="K60" s="53"/>
    </row>
    <row r="61" spans="2:11" ht="12.75">
      <c r="B61" s="251"/>
      <c r="C61" s="248"/>
      <c r="F61" s="249"/>
      <c r="G61" s="250"/>
      <c r="H61" s="249"/>
      <c r="I61" s="249"/>
      <c r="J61" s="249"/>
      <c r="K61" s="53"/>
    </row>
  </sheetData>
  <sheetProtection/>
  <mergeCells count="7">
    <mergeCell ref="Z3:Z4"/>
    <mergeCell ref="Y3:Y4"/>
    <mergeCell ref="Y17:Y18"/>
    <mergeCell ref="B3:B4"/>
    <mergeCell ref="B17:B18"/>
    <mergeCell ref="C17:X17"/>
    <mergeCell ref="C3:X3"/>
  </mergeCells>
  <printOptions/>
  <pageMargins left="0.75" right="0.75" top="1" bottom="1" header="0.5" footer="0.5"/>
  <pageSetup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tabColor theme="5" tint="0.5999900102615356"/>
  </sheetPr>
  <dimension ref="A1:W100"/>
  <sheetViews>
    <sheetView zoomScaleSheetLayoutView="100" zoomScalePageLayoutView="0" workbookViewId="0" topLeftCell="A41">
      <selection activeCell="A41" sqref="A41"/>
    </sheetView>
  </sheetViews>
  <sheetFormatPr defaultColWidth="9.140625" defaultRowHeight="15"/>
  <cols>
    <col min="1" max="1" width="2.7109375" style="114" customWidth="1"/>
    <col min="2" max="2" width="17.8515625" style="114" customWidth="1"/>
    <col min="3" max="7" width="8.421875" style="114" customWidth="1"/>
    <col min="8" max="8" width="9.140625" style="114" customWidth="1"/>
    <col min="9" max="16384" width="9.140625" style="114" customWidth="1"/>
  </cols>
  <sheetData>
    <row r="1" spans="2:15" ht="15" customHeight="1">
      <c r="B1" s="252" t="s">
        <v>101</v>
      </c>
      <c r="C1" s="112"/>
      <c r="D1" s="112"/>
      <c r="E1" s="112"/>
      <c r="F1" s="112"/>
      <c r="G1" s="112"/>
      <c r="H1" s="112"/>
      <c r="I1" s="112"/>
      <c r="J1" s="112"/>
      <c r="K1" s="112"/>
      <c r="L1" s="112"/>
      <c r="M1" s="112"/>
      <c r="N1" s="112"/>
      <c r="O1" s="112"/>
    </row>
    <row r="2" spans="2:15" ht="15" customHeight="1">
      <c r="B2" s="112"/>
      <c r="C2" s="112"/>
      <c r="D2" s="112"/>
      <c r="E2" s="112"/>
      <c r="F2" s="112"/>
      <c r="G2" s="112"/>
      <c r="H2" s="112"/>
      <c r="I2" s="112"/>
      <c r="J2" s="112"/>
      <c r="K2" s="112"/>
      <c r="L2" s="112"/>
      <c r="M2" s="112"/>
      <c r="N2" s="112"/>
      <c r="O2" s="112"/>
    </row>
    <row r="4" s="112" customFormat="1" ht="13.5">
      <c r="B4" s="252" t="s">
        <v>102</v>
      </c>
    </row>
    <row r="5" s="112" customFormat="1" ht="10.5"/>
    <row r="6" spans="2:21" s="253" customFormat="1" ht="12.75">
      <c r="B6" s="420"/>
      <c r="C6" s="419"/>
      <c r="D6" s="419"/>
      <c r="E6" s="419"/>
      <c r="F6" s="419"/>
      <c r="G6" s="419"/>
      <c r="H6" s="419"/>
      <c r="I6" s="419"/>
      <c r="J6" s="419"/>
      <c r="K6" s="419"/>
      <c r="L6" s="419"/>
      <c r="M6" s="419"/>
      <c r="N6" s="419"/>
      <c r="O6" s="419"/>
      <c r="P6" s="419"/>
      <c r="Q6" s="419"/>
      <c r="R6" s="419"/>
      <c r="S6" s="419"/>
      <c r="T6" s="419"/>
      <c r="U6" s="419"/>
    </row>
    <row r="7" spans="2:21" s="253" customFormat="1" ht="12.75">
      <c r="B7" s="421"/>
      <c r="C7" s="162">
        <v>2003</v>
      </c>
      <c r="D7" s="162">
        <v>2004</v>
      </c>
      <c r="E7" s="162">
        <v>2005</v>
      </c>
      <c r="F7" s="162">
        <v>2006</v>
      </c>
      <c r="G7" s="162">
        <v>2007</v>
      </c>
      <c r="H7" s="162">
        <v>2008</v>
      </c>
      <c r="I7" s="162">
        <v>2009</v>
      </c>
      <c r="J7" s="162">
        <v>2010</v>
      </c>
      <c r="K7" s="162">
        <v>2011</v>
      </c>
      <c r="L7" s="162">
        <v>2012</v>
      </c>
      <c r="M7" s="162">
        <v>2013</v>
      </c>
      <c r="N7" s="162">
        <v>2014</v>
      </c>
      <c r="O7" s="162">
        <v>2015</v>
      </c>
      <c r="P7" s="162">
        <v>2016</v>
      </c>
      <c r="Q7" s="162">
        <v>2017</v>
      </c>
      <c r="R7" s="162">
        <v>2018</v>
      </c>
      <c r="S7" s="162">
        <v>2019</v>
      </c>
      <c r="T7" s="162">
        <v>2020</v>
      </c>
      <c r="U7" s="115">
        <v>2021</v>
      </c>
    </row>
    <row r="8" spans="2:21" s="112" customFormat="1" ht="12.75">
      <c r="B8" s="254" t="s">
        <v>45</v>
      </c>
      <c r="C8" s="160">
        <v>19877</v>
      </c>
      <c r="D8" s="160">
        <v>18964</v>
      </c>
      <c r="E8" s="160">
        <v>16794</v>
      </c>
      <c r="F8" s="160">
        <v>17168</v>
      </c>
      <c r="G8" s="160">
        <v>18166</v>
      </c>
      <c r="H8" s="160">
        <v>19592</v>
      </c>
      <c r="I8" s="160">
        <v>24523</v>
      </c>
      <c r="J8" s="160">
        <v>29668</v>
      </c>
      <c r="K8" s="160">
        <v>30814</v>
      </c>
      <c r="L8" s="160">
        <v>29837</v>
      </c>
      <c r="M8" s="160">
        <v>25753</v>
      </c>
      <c r="N8" s="160">
        <v>23928</v>
      </c>
      <c r="O8" s="160">
        <v>22444</v>
      </c>
      <c r="P8" s="160">
        <v>21690</v>
      </c>
      <c r="Q8" s="160">
        <v>20261</v>
      </c>
      <c r="R8" s="160">
        <v>20055</v>
      </c>
      <c r="S8" s="174">
        <v>19118</v>
      </c>
      <c r="T8" s="174">
        <v>18888</v>
      </c>
      <c r="U8" s="255">
        <v>20307</v>
      </c>
    </row>
    <row r="9" spans="2:21" s="112" customFormat="1" ht="12.75">
      <c r="B9" s="254" t="s">
        <v>46</v>
      </c>
      <c r="C9" s="160">
        <v>5713</v>
      </c>
      <c r="D9" s="160">
        <v>5253</v>
      </c>
      <c r="E9" s="160">
        <v>4544</v>
      </c>
      <c r="F9" s="160">
        <v>4614</v>
      </c>
      <c r="G9" s="160">
        <v>4647</v>
      </c>
      <c r="H9" s="160">
        <v>4855</v>
      </c>
      <c r="I9" s="160">
        <v>6185</v>
      </c>
      <c r="J9" s="160">
        <v>7859</v>
      </c>
      <c r="K9" s="160">
        <v>8829</v>
      </c>
      <c r="L9" s="160">
        <v>8974</v>
      </c>
      <c r="M9" s="160">
        <v>8505</v>
      </c>
      <c r="N9" s="160">
        <v>9015</v>
      </c>
      <c r="O9" s="160">
        <v>9200</v>
      </c>
      <c r="P9" s="160">
        <v>9142</v>
      </c>
      <c r="Q9" s="160">
        <v>8692</v>
      </c>
      <c r="R9" s="160">
        <v>8581</v>
      </c>
      <c r="S9" s="160">
        <v>8053</v>
      </c>
      <c r="T9" s="175">
        <v>7557</v>
      </c>
      <c r="U9" s="256">
        <v>7482</v>
      </c>
    </row>
    <row r="10" spans="2:21" s="112" customFormat="1" ht="12.75">
      <c r="B10" s="254" t="s">
        <v>47</v>
      </c>
      <c r="C10" s="160">
        <v>2432</v>
      </c>
      <c r="D10" s="160">
        <v>2152</v>
      </c>
      <c r="E10" s="160">
        <v>2029</v>
      </c>
      <c r="F10" s="160">
        <v>2167</v>
      </c>
      <c r="G10" s="160">
        <v>2296</v>
      </c>
      <c r="H10" s="160">
        <v>2478</v>
      </c>
      <c r="I10" s="160">
        <v>3487</v>
      </c>
      <c r="J10" s="160">
        <v>4510</v>
      </c>
      <c r="K10" s="160">
        <v>5127</v>
      </c>
      <c r="L10" s="160">
        <v>5521</v>
      </c>
      <c r="M10" s="160">
        <v>5247</v>
      </c>
      <c r="N10" s="160">
        <v>5163</v>
      </c>
      <c r="O10" s="160">
        <v>5224</v>
      </c>
      <c r="P10" s="160">
        <v>5022</v>
      </c>
      <c r="Q10" s="160">
        <v>4595</v>
      </c>
      <c r="R10" s="160">
        <v>4440</v>
      </c>
      <c r="S10" s="160">
        <v>4316</v>
      </c>
      <c r="T10" s="175">
        <v>4116</v>
      </c>
      <c r="U10" s="256">
        <v>4263</v>
      </c>
    </row>
    <row r="11" spans="2:21" s="112" customFormat="1" ht="12.75">
      <c r="B11" s="254" t="s">
        <v>103</v>
      </c>
      <c r="C11" s="160">
        <v>5598</v>
      </c>
      <c r="D11" s="160">
        <v>6259</v>
      </c>
      <c r="E11" s="160">
        <v>7230</v>
      </c>
      <c r="F11" s="160">
        <v>8114</v>
      </c>
      <c r="G11" s="160">
        <v>8474</v>
      </c>
      <c r="H11" s="160">
        <v>8517</v>
      </c>
      <c r="I11" s="160">
        <v>9732</v>
      </c>
      <c r="J11" s="160">
        <v>10771</v>
      </c>
      <c r="K11" s="160">
        <v>10876</v>
      </c>
      <c r="L11" s="160">
        <v>10422</v>
      </c>
      <c r="M11" s="160">
        <v>9304</v>
      </c>
      <c r="N11" s="160">
        <v>8606</v>
      </c>
      <c r="O11" s="160">
        <v>7977</v>
      </c>
      <c r="P11" s="160">
        <v>7518</v>
      </c>
      <c r="Q11" s="160">
        <v>7312</v>
      </c>
      <c r="R11" s="160">
        <v>7322</v>
      </c>
      <c r="S11" s="160">
        <v>7429</v>
      </c>
      <c r="T11" s="175">
        <v>7245</v>
      </c>
      <c r="U11" s="256">
        <v>7737</v>
      </c>
    </row>
    <row r="12" spans="2:21" s="112" customFormat="1" ht="12.75">
      <c r="B12" s="254" t="s">
        <v>49</v>
      </c>
      <c r="C12" s="160">
        <v>2241</v>
      </c>
      <c r="D12" s="160">
        <v>1614</v>
      </c>
      <c r="E12" s="160">
        <v>1379</v>
      </c>
      <c r="F12" s="160">
        <v>1359</v>
      </c>
      <c r="G12" s="160">
        <v>1285</v>
      </c>
      <c r="H12" s="160">
        <v>1278</v>
      </c>
      <c r="I12" s="160">
        <v>1541</v>
      </c>
      <c r="J12" s="160">
        <v>2000</v>
      </c>
      <c r="K12" s="160">
        <v>2187</v>
      </c>
      <c r="L12" s="160">
        <v>2235</v>
      </c>
      <c r="M12" s="160">
        <v>2119</v>
      </c>
      <c r="N12" s="160">
        <v>1998</v>
      </c>
      <c r="O12" s="160">
        <v>1984</v>
      </c>
      <c r="P12" s="160">
        <v>1880</v>
      </c>
      <c r="Q12" s="160">
        <v>1739</v>
      </c>
      <c r="R12" s="160">
        <v>1843</v>
      </c>
      <c r="S12" s="160">
        <v>1862</v>
      </c>
      <c r="T12" s="175">
        <v>1938</v>
      </c>
      <c r="U12" s="256">
        <v>2001</v>
      </c>
    </row>
    <row r="13" spans="2:21" s="112" customFormat="1" ht="12.75">
      <c r="B13" s="254" t="s">
        <v>43</v>
      </c>
      <c r="C13" s="160">
        <v>651</v>
      </c>
      <c r="D13" s="160">
        <v>632</v>
      </c>
      <c r="E13" s="160">
        <v>706</v>
      </c>
      <c r="F13" s="160">
        <v>726</v>
      </c>
      <c r="G13" s="160">
        <v>933</v>
      </c>
      <c r="H13" s="160">
        <v>962</v>
      </c>
      <c r="I13" s="160">
        <v>1218</v>
      </c>
      <c r="J13" s="160">
        <v>898</v>
      </c>
      <c r="K13" s="160">
        <v>700</v>
      </c>
      <c r="L13" s="160">
        <v>832</v>
      </c>
      <c r="M13" s="160">
        <v>636</v>
      </c>
      <c r="N13" s="160">
        <v>641</v>
      </c>
      <c r="O13" s="160">
        <v>733</v>
      </c>
      <c r="P13" s="160">
        <v>855</v>
      </c>
      <c r="Q13" s="160">
        <v>908</v>
      </c>
      <c r="R13" s="160">
        <v>1577</v>
      </c>
      <c r="S13" s="176">
        <v>2053</v>
      </c>
      <c r="T13" s="176">
        <v>2433</v>
      </c>
      <c r="U13" s="257">
        <v>1290</v>
      </c>
    </row>
    <row r="14" spans="2:21" s="112" customFormat="1" ht="12.75">
      <c r="B14" s="199" t="s">
        <v>15</v>
      </c>
      <c r="C14" s="116">
        <v>32954</v>
      </c>
      <c r="D14" s="116">
        <v>32068</v>
      </c>
      <c r="E14" s="116">
        <v>30290</v>
      </c>
      <c r="F14" s="116">
        <v>31840</v>
      </c>
      <c r="G14" s="116">
        <v>33759</v>
      </c>
      <c r="H14" s="116">
        <v>35511</v>
      </c>
      <c r="I14" s="116">
        <v>43728</v>
      </c>
      <c r="J14" s="116">
        <v>50845</v>
      </c>
      <c r="K14" s="116">
        <v>52822</v>
      </c>
      <c r="L14" s="116">
        <v>51998</v>
      </c>
      <c r="M14" s="116">
        <v>46082</v>
      </c>
      <c r="N14" s="116">
        <v>43882</v>
      </c>
      <c r="O14" s="116">
        <v>42091</v>
      </c>
      <c r="P14" s="116">
        <v>40753</v>
      </c>
      <c r="Q14" s="116">
        <v>38230</v>
      </c>
      <c r="R14" s="116">
        <v>38472</v>
      </c>
      <c r="S14" s="116">
        <v>37550</v>
      </c>
      <c r="T14" s="116">
        <v>36942</v>
      </c>
      <c r="U14" s="258">
        <v>37482</v>
      </c>
    </row>
    <row r="15" spans="2:20" s="112" customFormat="1" ht="12.75">
      <c r="B15" s="259"/>
      <c r="C15" s="259"/>
      <c r="D15" s="259"/>
      <c r="E15" s="259"/>
      <c r="F15" s="259"/>
      <c r="G15" s="259"/>
      <c r="H15" s="259"/>
      <c r="I15" s="259"/>
      <c r="J15" s="93"/>
      <c r="K15" s="93"/>
      <c r="L15" s="93"/>
      <c r="M15" s="93"/>
      <c r="N15" s="93"/>
      <c r="P15" s="161"/>
      <c r="T15" s="117"/>
    </row>
    <row r="16" spans="2:23" s="112" customFormat="1" ht="10.5">
      <c r="B16" s="93"/>
      <c r="C16" s="93"/>
      <c r="D16" s="93"/>
      <c r="E16" s="93"/>
      <c r="F16" s="93"/>
      <c r="G16" s="93"/>
      <c r="H16" s="93"/>
      <c r="I16" s="93"/>
      <c r="J16" s="93"/>
      <c r="K16" s="93"/>
      <c r="L16" s="93"/>
      <c r="M16" s="93"/>
      <c r="N16" s="93"/>
      <c r="O16" s="93"/>
      <c r="P16" s="93"/>
      <c r="Q16" s="93"/>
      <c r="R16" s="93"/>
      <c r="S16" s="93"/>
      <c r="T16" s="93"/>
      <c r="U16" s="93"/>
      <c r="V16" s="93"/>
      <c r="W16" s="93"/>
    </row>
    <row r="17" spans="2:16" s="112" customFormat="1" ht="13.5">
      <c r="B17" s="252" t="s">
        <v>104</v>
      </c>
      <c r="C17" s="93"/>
      <c r="D17" s="93"/>
      <c r="E17" s="93"/>
      <c r="F17" s="93"/>
      <c r="G17" s="93"/>
      <c r="H17" s="93"/>
      <c r="I17" s="93"/>
      <c r="J17" s="93"/>
      <c r="K17" s="93"/>
      <c r="L17" s="93"/>
      <c r="M17" s="93"/>
      <c r="N17" s="93"/>
      <c r="P17" s="161"/>
    </row>
    <row r="18" spans="3:16" s="112" customFormat="1" ht="10.5">
      <c r="C18" s="121"/>
      <c r="D18" s="121"/>
      <c r="E18" s="121"/>
      <c r="F18" s="121"/>
      <c r="G18" s="121"/>
      <c r="H18" s="121"/>
      <c r="I18" s="121"/>
      <c r="J18" s="121"/>
      <c r="K18" s="121"/>
      <c r="L18" s="121"/>
      <c r="M18" s="121"/>
      <c r="N18" s="121"/>
      <c r="O18" s="121"/>
      <c r="P18" s="121"/>
    </row>
    <row r="19" spans="2:21" s="112" customFormat="1" ht="12.75">
      <c r="B19" s="420"/>
      <c r="C19" s="419"/>
      <c r="D19" s="419"/>
      <c r="E19" s="419"/>
      <c r="F19" s="419"/>
      <c r="G19" s="419"/>
      <c r="H19" s="419"/>
      <c r="I19" s="419"/>
      <c r="J19" s="419"/>
      <c r="K19" s="419"/>
      <c r="L19" s="419"/>
      <c r="M19" s="419"/>
      <c r="N19" s="419"/>
      <c r="O19" s="419"/>
      <c r="P19" s="419"/>
      <c r="Q19" s="419"/>
      <c r="R19" s="419"/>
      <c r="S19" s="419"/>
      <c r="T19" s="419"/>
      <c r="U19" s="419"/>
    </row>
    <row r="20" spans="2:21" s="112" customFormat="1" ht="12.75">
      <c r="B20" s="421"/>
      <c r="C20" s="170">
        <v>2003</v>
      </c>
      <c r="D20" s="170">
        <v>2004</v>
      </c>
      <c r="E20" s="170">
        <v>2005</v>
      </c>
      <c r="F20" s="170">
        <v>2006</v>
      </c>
      <c r="G20" s="170">
        <v>2007</v>
      </c>
      <c r="H20" s="170">
        <v>2008</v>
      </c>
      <c r="I20" s="170">
        <v>2009</v>
      </c>
      <c r="J20" s="170">
        <v>2010</v>
      </c>
      <c r="K20" s="170">
        <v>2011</v>
      </c>
      <c r="L20" s="170">
        <v>2012</v>
      </c>
      <c r="M20" s="170">
        <v>2013</v>
      </c>
      <c r="N20" s="170">
        <v>2014</v>
      </c>
      <c r="O20" s="170">
        <v>2015</v>
      </c>
      <c r="P20" s="170">
        <v>2016</v>
      </c>
      <c r="Q20" s="170">
        <v>2017</v>
      </c>
      <c r="R20" s="170">
        <v>2018</v>
      </c>
      <c r="S20" s="170">
        <v>2019</v>
      </c>
      <c r="T20" s="170">
        <v>2020</v>
      </c>
      <c r="U20" s="170">
        <v>2021</v>
      </c>
    </row>
    <row r="21" spans="2:21" s="112" customFormat="1" ht="12.75">
      <c r="B21" s="254" t="s">
        <v>45</v>
      </c>
      <c r="C21" s="171">
        <f aca="true" t="shared" si="0" ref="C21:P21">C8/C14*100</f>
        <v>60.31741215027008</v>
      </c>
      <c r="D21" s="171">
        <f t="shared" si="0"/>
        <v>59.13683422726705</v>
      </c>
      <c r="E21" s="163">
        <f t="shared" si="0"/>
        <v>55.44404093760317</v>
      </c>
      <c r="F21" s="171">
        <f t="shared" si="0"/>
        <v>53.91959798994975</v>
      </c>
      <c r="G21" s="163">
        <f t="shared" si="0"/>
        <v>53.81083562901745</v>
      </c>
      <c r="H21" s="163">
        <f t="shared" si="0"/>
        <v>55.17163695756244</v>
      </c>
      <c r="I21" s="163">
        <f t="shared" si="0"/>
        <v>56.08077204537138</v>
      </c>
      <c r="J21" s="163">
        <f t="shared" si="0"/>
        <v>58.34988691120071</v>
      </c>
      <c r="K21" s="163">
        <f t="shared" si="0"/>
        <v>58.3355420090114</v>
      </c>
      <c r="L21" s="163">
        <f t="shared" si="0"/>
        <v>57.38105311742759</v>
      </c>
      <c r="M21" s="163">
        <f t="shared" si="0"/>
        <v>55.88516123432142</v>
      </c>
      <c r="N21" s="163">
        <f t="shared" si="0"/>
        <v>54.528052504443735</v>
      </c>
      <c r="O21" s="171">
        <f t="shared" si="0"/>
        <v>53.322563018222425</v>
      </c>
      <c r="P21" s="171">
        <f t="shared" si="0"/>
        <v>53.22307560179619</v>
      </c>
      <c r="Q21" s="171">
        <f>Q8/Q14*100</f>
        <v>52.997645827883865</v>
      </c>
      <c r="R21" s="171">
        <f>R8/R14*100</f>
        <v>52.12882096069868</v>
      </c>
      <c r="S21" s="171">
        <f>S8/S14*100</f>
        <v>50.91344873501997</v>
      </c>
      <c r="T21" s="171">
        <f>T8/T14*100</f>
        <v>51.12879649179796</v>
      </c>
      <c r="U21" s="118">
        <f>U8/U14*100</f>
        <v>54.17800544261245</v>
      </c>
    </row>
    <row r="22" spans="2:21" s="112" customFormat="1" ht="12.75">
      <c r="B22" s="254" t="s">
        <v>46</v>
      </c>
      <c r="C22" s="163">
        <f aca="true" t="shared" si="1" ref="C22:O22">C9/C14*100</f>
        <v>17.3362869454391</v>
      </c>
      <c r="D22" s="163">
        <f t="shared" si="1"/>
        <v>16.380815766496195</v>
      </c>
      <c r="E22" s="163">
        <f t="shared" si="1"/>
        <v>15.001650709805217</v>
      </c>
      <c r="F22" s="163">
        <f t="shared" si="1"/>
        <v>14.491206030150755</v>
      </c>
      <c r="G22" s="163">
        <f t="shared" si="1"/>
        <v>13.765218164045143</v>
      </c>
      <c r="H22" s="163">
        <f t="shared" si="1"/>
        <v>13.671819999436794</v>
      </c>
      <c r="I22" s="163">
        <f t="shared" si="1"/>
        <v>14.144255396999633</v>
      </c>
      <c r="J22" s="163">
        <f t="shared" si="1"/>
        <v>15.4567804110532</v>
      </c>
      <c r="K22" s="163">
        <f t="shared" si="1"/>
        <v>16.71462648139033</v>
      </c>
      <c r="L22" s="163">
        <f t="shared" si="1"/>
        <v>17.25835609061887</v>
      </c>
      <c r="M22" s="163">
        <f t="shared" si="1"/>
        <v>18.456230198342087</v>
      </c>
      <c r="N22" s="163">
        <f t="shared" si="1"/>
        <v>20.543730914725856</v>
      </c>
      <c r="O22" s="163">
        <f t="shared" si="1"/>
        <v>21.857404195671286</v>
      </c>
      <c r="P22" s="163">
        <f aca="true" t="shared" si="2" ref="P22:U22">P9/P14*100</f>
        <v>22.432704340784728</v>
      </c>
      <c r="Q22" s="163">
        <f t="shared" si="2"/>
        <v>22.736071148312845</v>
      </c>
      <c r="R22" s="163">
        <f t="shared" si="2"/>
        <v>22.304533166978583</v>
      </c>
      <c r="S22" s="163">
        <f t="shared" si="2"/>
        <v>21.44607190412783</v>
      </c>
      <c r="T22" s="172">
        <f t="shared" si="2"/>
        <v>20.456391099561475</v>
      </c>
      <c r="U22" s="119">
        <f t="shared" si="2"/>
        <v>19.961581559148392</v>
      </c>
    </row>
    <row r="23" spans="2:21" s="112" customFormat="1" ht="12.75">
      <c r="B23" s="254" t="s">
        <v>47</v>
      </c>
      <c r="C23" s="163">
        <f aca="true" t="shared" si="3" ref="C23:P23">C10/C14*100</f>
        <v>7.379984220428476</v>
      </c>
      <c r="D23" s="163">
        <f t="shared" si="3"/>
        <v>6.7107396781838595</v>
      </c>
      <c r="E23" s="163">
        <f t="shared" si="3"/>
        <v>6.698580389567514</v>
      </c>
      <c r="F23" s="163">
        <f t="shared" si="3"/>
        <v>6.805904522613066</v>
      </c>
      <c r="G23" s="163">
        <f t="shared" si="3"/>
        <v>6.801149323143458</v>
      </c>
      <c r="H23" s="163">
        <f t="shared" si="3"/>
        <v>6.9781194559432285</v>
      </c>
      <c r="I23" s="163">
        <f t="shared" si="3"/>
        <v>7.974295645810464</v>
      </c>
      <c r="J23" s="163">
        <f t="shared" si="3"/>
        <v>8.870095387943751</v>
      </c>
      <c r="K23" s="163">
        <f t="shared" si="3"/>
        <v>9.70618302979819</v>
      </c>
      <c r="L23" s="163">
        <f t="shared" si="3"/>
        <v>10.617716066002538</v>
      </c>
      <c r="M23" s="163">
        <f t="shared" si="3"/>
        <v>11.386224556225859</v>
      </c>
      <c r="N23" s="163">
        <f t="shared" si="3"/>
        <v>11.765644227701562</v>
      </c>
      <c r="O23" s="163">
        <f t="shared" si="3"/>
        <v>12.411204295455086</v>
      </c>
      <c r="P23" s="163">
        <f t="shared" si="3"/>
        <v>12.323019164233308</v>
      </c>
      <c r="Q23" s="163">
        <f>Q10/Q14*100</f>
        <v>12.019356526288256</v>
      </c>
      <c r="R23" s="163">
        <f>R10/R14*100</f>
        <v>11.540860885839052</v>
      </c>
      <c r="S23" s="163">
        <f>S10/S14*100</f>
        <v>11.494007989347537</v>
      </c>
      <c r="T23" s="172">
        <f>T10/T14*100</f>
        <v>11.141789832710735</v>
      </c>
      <c r="U23" s="119">
        <f>U10/U14*100</f>
        <v>11.373459260445014</v>
      </c>
    </row>
    <row r="24" spans="2:21" s="112" customFormat="1" ht="12.75">
      <c r="B24" s="254" t="s">
        <v>103</v>
      </c>
      <c r="C24" s="163">
        <f aca="true" t="shared" si="4" ref="C24:P24">C11/C14*100</f>
        <v>16.987315652121136</v>
      </c>
      <c r="D24" s="163">
        <f t="shared" si="4"/>
        <v>19.517899463639765</v>
      </c>
      <c r="E24" s="163">
        <f t="shared" si="4"/>
        <v>23.869263783426874</v>
      </c>
      <c r="F24" s="163">
        <f t="shared" si="4"/>
        <v>25.483668341708544</v>
      </c>
      <c r="G24" s="163">
        <f t="shared" si="4"/>
        <v>25.101454426967624</v>
      </c>
      <c r="H24" s="163">
        <f t="shared" si="4"/>
        <v>23.984117597364197</v>
      </c>
      <c r="I24" s="163">
        <f t="shared" si="4"/>
        <v>22.25576289791438</v>
      </c>
      <c r="J24" s="163">
        <f t="shared" si="4"/>
        <v>21.183990559543712</v>
      </c>
      <c r="K24" s="163">
        <f t="shared" si="4"/>
        <v>20.589905721101058</v>
      </c>
      <c r="L24" s="163">
        <f t="shared" si="4"/>
        <v>20.043078579945384</v>
      </c>
      <c r="M24" s="163">
        <f t="shared" si="4"/>
        <v>20.19009591597587</v>
      </c>
      <c r="N24" s="163">
        <f t="shared" si="4"/>
        <v>19.61168588487307</v>
      </c>
      <c r="O24" s="163">
        <f t="shared" si="4"/>
        <v>18.95179492052933</v>
      </c>
      <c r="P24" s="163">
        <f t="shared" si="4"/>
        <v>18.447721640124655</v>
      </c>
      <c r="Q24" s="163">
        <f>Q11/Q14*100</f>
        <v>19.126340570232802</v>
      </c>
      <c r="R24" s="163">
        <f>R11/R14*100</f>
        <v>19.03202328966521</v>
      </c>
      <c r="S24" s="163">
        <f>S11/S14*100</f>
        <v>19.784287616511318</v>
      </c>
      <c r="T24" s="172">
        <f>T11/T14*100</f>
        <v>19.611823940230632</v>
      </c>
      <c r="U24" s="119">
        <f>U11/U14*100</f>
        <v>20.641908115895628</v>
      </c>
    </row>
    <row r="25" spans="2:21" s="112" customFormat="1" ht="12.75">
      <c r="B25" s="254" t="s">
        <v>49</v>
      </c>
      <c r="C25" s="163">
        <f aca="true" t="shared" si="5" ref="C25:P25">C12/C14*100</f>
        <v>6.800388420222128</v>
      </c>
      <c r="D25" s="163">
        <f t="shared" si="5"/>
        <v>5.033054758637894</v>
      </c>
      <c r="E25" s="163">
        <f t="shared" si="5"/>
        <v>4.552657642786398</v>
      </c>
      <c r="F25" s="163">
        <f t="shared" si="5"/>
        <v>4.268216080402009</v>
      </c>
      <c r="G25" s="163">
        <f t="shared" si="5"/>
        <v>3.806392369442223</v>
      </c>
      <c r="H25" s="163">
        <f t="shared" si="5"/>
        <v>3.5988848525808907</v>
      </c>
      <c r="I25" s="163">
        <f t="shared" si="5"/>
        <v>3.524057811928284</v>
      </c>
      <c r="J25" s="163">
        <f t="shared" si="5"/>
        <v>3.9335234536335926</v>
      </c>
      <c r="K25" s="163">
        <f t="shared" si="5"/>
        <v>4.140320321078338</v>
      </c>
      <c r="L25" s="163">
        <f t="shared" si="5"/>
        <v>4.298242240086157</v>
      </c>
      <c r="M25" s="163">
        <f t="shared" si="5"/>
        <v>4.598324725489345</v>
      </c>
      <c r="N25" s="163">
        <f t="shared" si="5"/>
        <v>4.5531197301854975</v>
      </c>
      <c r="O25" s="163">
        <f t="shared" si="5"/>
        <v>4.71359673089259</v>
      </c>
      <c r="P25" s="163">
        <f t="shared" si="5"/>
        <v>4.613157313572007</v>
      </c>
      <c r="Q25" s="163">
        <f>Q12/Q14*100</f>
        <v>4.548783677739995</v>
      </c>
      <c r="R25" s="163">
        <f>R12/R14*100</f>
        <v>4.7904969848201295</v>
      </c>
      <c r="S25" s="163">
        <f>S12/S14*100</f>
        <v>4.958721704394141</v>
      </c>
      <c r="T25" s="172">
        <f>T12/T14*100</f>
        <v>5.246061393535813</v>
      </c>
      <c r="U25" s="119">
        <f>U12/U14*100</f>
        <v>5.338562510004802</v>
      </c>
    </row>
    <row r="26" spans="2:21" s="112" customFormat="1" ht="12.75">
      <c r="B26" s="260" t="s">
        <v>43</v>
      </c>
      <c r="C26" s="164">
        <f aca="true" t="shared" si="6" ref="C26:P26">C13/C14*100</f>
        <v>1.9754809734781817</v>
      </c>
      <c r="D26" s="164">
        <f t="shared" si="6"/>
        <v>1.970812024448048</v>
      </c>
      <c r="E26" s="164">
        <f t="shared" si="6"/>
        <v>2.330802244965335</v>
      </c>
      <c r="F26" s="164">
        <f t="shared" si="6"/>
        <v>2.280150753768844</v>
      </c>
      <c r="G26" s="164">
        <f t="shared" si="6"/>
        <v>2.763707455789567</v>
      </c>
      <c r="H26" s="164">
        <f t="shared" si="6"/>
        <v>2.7090197403621414</v>
      </c>
      <c r="I26" s="164">
        <f t="shared" si="6"/>
        <v>2.7854006586169042</v>
      </c>
      <c r="J26" s="164">
        <f t="shared" si="6"/>
        <v>1.766152030681483</v>
      </c>
      <c r="K26" s="164">
        <f t="shared" si="6"/>
        <v>1.3252054068380599</v>
      </c>
      <c r="L26" s="164">
        <f t="shared" si="6"/>
        <v>1.6000615408284933</v>
      </c>
      <c r="M26" s="164">
        <f t="shared" si="6"/>
        <v>1.3801484310576797</v>
      </c>
      <c r="N26" s="164">
        <f t="shared" si="6"/>
        <v>1.4607356091335855</v>
      </c>
      <c r="O26" s="164">
        <f t="shared" si="6"/>
        <v>1.7414649212420708</v>
      </c>
      <c r="P26" s="164">
        <f t="shared" si="6"/>
        <v>2.098005054842588</v>
      </c>
      <c r="Q26" s="164">
        <f>Q13/Q14*100</f>
        <v>2.375098090504839</v>
      </c>
      <c r="R26" s="164">
        <f>R13/R14*100</f>
        <v>4.0990850488667085</v>
      </c>
      <c r="S26" s="164">
        <f>S13/S14*100</f>
        <v>5.467376830892143</v>
      </c>
      <c r="T26" s="164">
        <f>T13/T14*100</f>
        <v>6.5859996751664776</v>
      </c>
      <c r="U26" s="120">
        <f>U13/U14*100</f>
        <v>3.4416519929566194</v>
      </c>
    </row>
    <row r="27" spans="3:16" s="112" customFormat="1" ht="10.5">
      <c r="C27" s="121"/>
      <c r="D27" s="121"/>
      <c r="E27" s="121"/>
      <c r="F27" s="121"/>
      <c r="G27" s="121"/>
      <c r="H27" s="121"/>
      <c r="I27" s="121"/>
      <c r="J27" s="121"/>
      <c r="K27" s="121"/>
      <c r="L27" s="121"/>
      <c r="M27" s="121"/>
      <c r="N27" s="121"/>
      <c r="O27" s="121"/>
      <c r="P27" s="121"/>
    </row>
    <row r="28" spans="3:16" s="112" customFormat="1" ht="10.5">
      <c r="C28" s="121"/>
      <c r="D28" s="121"/>
      <c r="E28" s="121"/>
      <c r="F28" s="121"/>
      <c r="G28" s="121"/>
      <c r="H28" s="121"/>
      <c r="I28" s="121"/>
      <c r="J28" s="121"/>
      <c r="K28" s="121"/>
      <c r="L28" s="121"/>
      <c r="M28" s="121"/>
      <c r="N28" s="121"/>
      <c r="O28" s="121"/>
      <c r="P28" s="121"/>
    </row>
    <row r="29" spans="2:19" s="253" customFormat="1" ht="13.5">
      <c r="B29" s="261" t="s">
        <v>105</v>
      </c>
      <c r="C29" s="165"/>
      <c r="D29" s="165"/>
      <c r="E29" s="165"/>
      <c r="F29" s="165"/>
      <c r="G29" s="165"/>
      <c r="H29" s="165"/>
      <c r="I29" s="165"/>
      <c r="J29" s="165"/>
      <c r="K29" s="165"/>
      <c r="L29" s="165"/>
      <c r="M29" s="165"/>
      <c r="N29" s="165"/>
      <c r="O29" s="165"/>
      <c r="P29" s="165"/>
      <c r="Q29" s="112"/>
      <c r="R29" s="112"/>
      <c r="S29" s="112"/>
    </row>
    <row r="30" s="112" customFormat="1" ht="10.5"/>
    <row r="31" spans="2:21" s="253" customFormat="1" ht="12.75">
      <c r="B31" s="420"/>
      <c r="C31" s="419"/>
      <c r="D31" s="419"/>
      <c r="E31" s="419"/>
      <c r="F31" s="419"/>
      <c r="G31" s="419"/>
      <c r="H31" s="419"/>
      <c r="I31" s="419"/>
      <c r="J31" s="419"/>
      <c r="K31" s="419"/>
      <c r="L31" s="419"/>
      <c r="M31" s="419"/>
      <c r="N31" s="419"/>
      <c r="O31" s="419"/>
      <c r="P31" s="419"/>
      <c r="Q31" s="419"/>
      <c r="R31" s="419"/>
      <c r="S31" s="419"/>
      <c r="T31" s="419"/>
      <c r="U31" s="419"/>
    </row>
    <row r="32" spans="2:21" s="253" customFormat="1" ht="12.75">
      <c r="B32" s="421"/>
      <c r="C32" s="162">
        <v>2003</v>
      </c>
      <c r="D32" s="162">
        <v>2004</v>
      </c>
      <c r="E32" s="162">
        <v>2005</v>
      </c>
      <c r="F32" s="162">
        <v>2006</v>
      </c>
      <c r="G32" s="162">
        <v>2007</v>
      </c>
      <c r="H32" s="162">
        <v>2008</v>
      </c>
      <c r="I32" s="162">
        <v>2009</v>
      </c>
      <c r="J32" s="162">
        <v>2010</v>
      </c>
      <c r="K32" s="162">
        <v>2011</v>
      </c>
      <c r="L32" s="162">
        <v>2012</v>
      </c>
      <c r="M32" s="162">
        <v>2013</v>
      </c>
      <c r="N32" s="162">
        <v>2014</v>
      </c>
      <c r="O32" s="159">
        <v>2015</v>
      </c>
      <c r="P32" s="162">
        <v>2016</v>
      </c>
      <c r="Q32" s="162">
        <v>2017</v>
      </c>
      <c r="R32" s="162">
        <v>2018</v>
      </c>
      <c r="S32" s="159">
        <v>2019</v>
      </c>
      <c r="T32" s="159">
        <v>2020</v>
      </c>
      <c r="U32" s="115">
        <v>2021</v>
      </c>
    </row>
    <row r="33" spans="2:21" s="112" customFormat="1" ht="12.75">
      <c r="B33" s="254" t="s">
        <v>45</v>
      </c>
      <c r="C33" s="160">
        <v>17085</v>
      </c>
      <c r="D33" s="160">
        <v>15454</v>
      </c>
      <c r="E33" s="160">
        <v>13563</v>
      </c>
      <c r="F33" s="160">
        <v>13843</v>
      </c>
      <c r="G33" s="160">
        <v>14421</v>
      </c>
      <c r="H33" s="160">
        <v>15287</v>
      </c>
      <c r="I33" s="160">
        <v>20209</v>
      </c>
      <c r="J33" s="160">
        <v>24577</v>
      </c>
      <c r="K33" s="160">
        <v>25569</v>
      </c>
      <c r="L33" s="160">
        <v>24285</v>
      </c>
      <c r="M33" s="160">
        <v>20573</v>
      </c>
      <c r="N33" s="160">
        <v>18542</v>
      </c>
      <c r="O33" s="160">
        <v>16781</v>
      </c>
      <c r="P33" s="160">
        <v>15498</v>
      </c>
      <c r="Q33" s="160">
        <v>13914</v>
      </c>
      <c r="R33" s="160">
        <v>13391</v>
      </c>
      <c r="S33" s="160">
        <v>12551</v>
      </c>
      <c r="T33" s="174">
        <v>12324</v>
      </c>
      <c r="U33" s="255">
        <v>13065</v>
      </c>
    </row>
    <row r="34" spans="2:21" s="112" customFormat="1" ht="12.75">
      <c r="B34" s="254" t="s">
        <v>46</v>
      </c>
      <c r="C34" s="160">
        <v>6036</v>
      </c>
      <c r="D34" s="160">
        <v>5083</v>
      </c>
      <c r="E34" s="160">
        <v>4359</v>
      </c>
      <c r="F34" s="160">
        <v>4298</v>
      </c>
      <c r="G34" s="160">
        <v>4249</v>
      </c>
      <c r="H34" s="160">
        <v>4416</v>
      </c>
      <c r="I34" s="160">
        <v>6142</v>
      </c>
      <c r="J34" s="160">
        <v>7767</v>
      </c>
      <c r="K34" s="160">
        <v>8362</v>
      </c>
      <c r="L34" s="160">
        <v>8318</v>
      </c>
      <c r="M34" s="160">
        <v>7667</v>
      </c>
      <c r="N34" s="160">
        <v>7349</v>
      </c>
      <c r="O34" s="160">
        <v>6870</v>
      </c>
      <c r="P34" s="160">
        <v>6204</v>
      </c>
      <c r="Q34" s="160">
        <v>5429</v>
      </c>
      <c r="R34" s="160">
        <v>4875</v>
      </c>
      <c r="S34" s="160">
        <v>4470</v>
      </c>
      <c r="T34" s="175">
        <v>4242</v>
      </c>
      <c r="U34" s="256">
        <v>4227</v>
      </c>
    </row>
    <row r="35" spans="2:21" s="112" customFormat="1" ht="12.75">
      <c r="B35" s="254" t="s">
        <v>47</v>
      </c>
      <c r="C35" s="160">
        <v>2366</v>
      </c>
      <c r="D35" s="160">
        <v>2030</v>
      </c>
      <c r="E35" s="160">
        <v>1817</v>
      </c>
      <c r="F35" s="160">
        <v>1789</v>
      </c>
      <c r="G35" s="160">
        <v>1849</v>
      </c>
      <c r="H35" s="160">
        <v>2024</v>
      </c>
      <c r="I35" s="160">
        <v>2897</v>
      </c>
      <c r="J35" s="160">
        <v>3740</v>
      </c>
      <c r="K35" s="160">
        <v>4146</v>
      </c>
      <c r="L35" s="160">
        <v>4185</v>
      </c>
      <c r="M35" s="160">
        <v>3906</v>
      </c>
      <c r="N35" s="160">
        <v>3610</v>
      </c>
      <c r="O35" s="160">
        <v>3478</v>
      </c>
      <c r="P35" s="160">
        <v>3130</v>
      </c>
      <c r="Q35" s="160">
        <v>2565</v>
      </c>
      <c r="R35" s="160">
        <v>2443</v>
      </c>
      <c r="S35" s="160">
        <v>2325</v>
      </c>
      <c r="T35" s="175">
        <v>2265</v>
      </c>
      <c r="U35" s="256">
        <v>2370</v>
      </c>
    </row>
    <row r="36" spans="2:21" s="112" customFormat="1" ht="12.75">
      <c r="B36" s="254" t="s">
        <v>103</v>
      </c>
      <c r="C36" s="160">
        <v>5249</v>
      </c>
      <c r="D36" s="160">
        <v>5822</v>
      </c>
      <c r="E36" s="160">
        <v>6329</v>
      </c>
      <c r="F36" s="160">
        <v>7154</v>
      </c>
      <c r="G36" s="160">
        <v>7336</v>
      </c>
      <c r="H36" s="160">
        <v>7541</v>
      </c>
      <c r="I36" s="160">
        <v>8917</v>
      </c>
      <c r="J36" s="160">
        <v>9871</v>
      </c>
      <c r="K36" s="160">
        <v>9935</v>
      </c>
      <c r="L36" s="160">
        <v>9571</v>
      </c>
      <c r="M36" s="160">
        <v>8432</v>
      </c>
      <c r="N36" s="160">
        <v>7725</v>
      </c>
      <c r="O36" s="160">
        <v>7189</v>
      </c>
      <c r="P36" s="160">
        <v>6674</v>
      </c>
      <c r="Q36" s="160">
        <v>6255</v>
      </c>
      <c r="R36" s="160">
        <v>6202</v>
      </c>
      <c r="S36" s="160">
        <v>6007</v>
      </c>
      <c r="T36" s="175">
        <v>6042</v>
      </c>
      <c r="U36" s="256">
        <v>6360</v>
      </c>
    </row>
    <row r="37" spans="2:21" s="112" customFormat="1" ht="12.75">
      <c r="B37" s="254" t="s">
        <v>49</v>
      </c>
      <c r="C37" s="160">
        <v>2639</v>
      </c>
      <c r="D37" s="160">
        <v>1978</v>
      </c>
      <c r="E37" s="160">
        <v>1604</v>
      </c>
      <c r="F37" s="160">
        <v>1640</v>
      </c>
      <c r="G37" s="160">
        <v>1534</v>
      </c>
      <c r="H37" s="160">
        <v>1570</v>
      </c>
      <c r="I37" s="160">
        <v>1812</v>
      </c>
      <c r="J37" s="160">
        <v>2227</v>
      </c>
      <c r="K37" s="160">
        <v>2322</v>
      </c>
      <c r="L37" s="160">
        <v>2285</v>
      </c>
      <c r="M37" s="160">
        <v>2087</v>
      </c>
      <c r="N37" s="160">
        <v>1984</v>
      </c>
      <c r="O37" s="160">
        <v>1843</v>
      </c>
      <c r="P37" s="160">
        <v>1625</v>
      </c>
      <c r="Q37" s="160">
        <v>1478</v>
      </c>
      <c r="R37" s="160">
        <v>1477</v>
      </c>
      <c r="S37" s="160">
        <v>1448</v>
      </c>
      <c r="T37" s="175">
        <v>1440</v>
      </c>
      <c r="U37" s="256">
        <v>1476</v>
      </c>
    </row>
    <row r="38" spans="2:23" s="112" customFormat="1" ht="12.75">
      <c r="B38" s="254" t="s">
        <v>43</v>
      </c>
      <c r="C38" s="160">
        <v>789</v>
      </c>
      <c r="D38" s="160">
        <v>787</v>
      </c>
      <c r="E38" s="160">
        <v>794</v>
      </c>
      <c r="F38" s="160">
        <v>774</v>
      </c>
      <c r="G38" s="160">
        <v>960</v>
      </c>
      <c r="H38" s="160">
        <v>1021</v>
      </c>
      <c r="I38" s="160">
        <v>1333</v>
      </c>
      <c r="J38" s="160">
        <v>974</v>
      </c>
      <c r="K38" s="160">
        <v>783</v>
      </c>
      <c r="L38" s="160">
        <v>931</v>
      </c>
      <c r="M38" s="160">
        <v>706</v>
      </c>
      <c r="N38" s="160">
        <v>707</v>
      </c>
      <c r="O38" s="160">
        <v>695</v>
      </c>
      <c r="P38" s="160">
        <v>767</v>
      </c>
      <c r="Q38" s="160">
        <v>780</v>
      </c>
      <c r="R38" s="160">
        <v>1071</v>
      </c>
      <c r="S38" s="176">
        <v>1239</v>
      </c>
      <c r="T38" s="176">
        <v>1320</v>
      </c>
      <c r="U38" s="257">
        <v>675</v>
      </c>
      <c r="V38" s="121"/>
      <c r="W38" s="121"/>
    </row>
    <row r="39" spans="2:21" s="112" customFormat="1" ht="12.75">
      <c r="B39" s="199" t="s">
        <v>15</v>
      </c>
      <c r="C39" s="116">
        <v>31099</v>
      </c>
      <c r="D39" s="116">
        <v>28890</v>
      </c>
      <c r="E39" s="116">
        <v>26521</v>
      </c>
      <c r="F39" s="116">
        <v>27619</v>
      </c>
      <c r="G39" s="116">
        <v>28746</v>
      </c>
      <c r="H39" s="116">
        <v>30194</v>
      </c>
      <c r="I39" s="116">
        <v>38910</v>
      </c>
      <c r="J39" s="116">
        <v>45103</v>
      </c>
      <c r="K39" s="116">
        <v>46455</v>
      </c>
      <c r="L39" s="116">
        <v>44912</v>
      </c>
      <c r="M39" s="116">
        <v>39017</v>
      </c>
      <c r="N39" s="116">
        <v>35790</v>
      </c>
      <c r="O39" s="116">
        <v>32960</v>
      </c>
      <c r="P39" s="116">
        <v>30276</v>
      </c>
      <c r="Q39" s="116">
        <v>27124</v>
      </c>
      <c r="R39" s="116">
        <v>26258</v>
      </c>
      <c r="S39" s="116">
        <v>24938</v>
      </c>
      <c r="T39" s="116">
        <v>24582</v>
      </c>
      <c r="U39" s="258">
        <v>24909</v>
      </c>
    </row>
    <row r="40" spans="3:16" s="112" customFormat="1" ht="12.75">
      <c r="C40" s="14"/>
      <c r="D40" s="14"/>
      <c r="E40" s="14"/>
      <c r="F40" s="14"/>
      <c r="G40" s="14"/>
      <c r="H40" s="14"/>
      <c r="I40" s="14"/>
      <c r="J40" s="14"/>
      <c r="K40" s="14"/>
      <c r="L40" s="14"/>
      <c r="M40" s="14"/>
      <c r="N40" s="14"/>
      <c r="O40" s="14"/>
      <c r="P40" s="14"/>
    </row>
    <row r="41" spans="3:16" s="112" customFormat="1" ht="12.75">
      <c r="C41" s="14"/>
      <c r="D41" s="14"/>
      <c r="E41" s="14"/>
      <c r="F41" s="14"/>
      <c r="G41" s="14"/>
      <c r="H41" s="14"/>
      <c r="I41" s="14"/>
      <c r="J41" s="14"/>
      <c r="K41" s="14"/>
      <c r="L41" s="14"/>
      <c r="M41" s="14"/>
      <c r="N41" s="14"/>
      <c r="O41" s="14"/>
      <c r="P41" s="14"/>
    </row>
    <row r="42" spans="2:16" s="112" customFormat="1" ht="13.5">
      <c r="B42" s="252" t="s">
        <v>106</v>
      </c>
      <c r="C42" s="14"/>
      <c r="D42" s="14"/>
      <c r="E42" s="14"/>
      <c r="F42" s="14"/>
      <c r="G42" s="14"/>
      <c r="H42" s="14"/>
      <c r="I42" s="14"/>
      <c r="J42" s="14"/>
      <c r="K42" s="14"/>
      <c r="L42" s="14"/>
      <c r="M42" s="14"/>
      <c r="N42" s="14"/>
      <c r="O42" s="14"/>
      <c r="P42" s="14"/>
    </row>
    <row r="43" spans="3:16" s="112" customFormat="1" ht="12.75">
      <c r="C43" s="14"/>
      <c r="D43" s="14"/>
      <c r="E43" s="14"/>
      <c r="F43" s="14"/>
      <c r="G43" s="14"/>
      <c r="H43" s="14"/>
      <c r="I43" s="14"/>
      <c r="J43" s="14"/>
      <c r="K43" s="14"/>
      <c r="L43" s="14"/>
      <c r="M43" s="14"/>
      <c r="N43" s="14"/>
      <c r="O43" s="14"/>
      <c r="P43" s="14"/>
    </row>
    <row r="44" spans="2:21" s="112" customFormat="1" ht="12.75">
      <c r="B44" s="420"/>
      <c r="C44" s="419"/>
      <c r="D44" s="419"/>
      <c r="E44" s="419"/>
      <c r="F44" s="419"/>
      <c r="G44" s="419"/>
      <c r="H44" s="419"/>
      <c r="I44" s="419"/>
      <c r="J44" s="419"/>
      <c r="K44" s="419"/>
      <c r="L44" s="419"/>
      <c r="M44" s="419"/>
      <c r="N44" s="419"/>
      <c r="O44" s="419"/>
      <c r="P44" s="419"/>
      <c r="Q44" s="419"/>
      <c r="R44" s="419"/>
      <c r="S44" s="419"/>
      <c r="T44" s="419"/>
      <c r="U44" s="419"/>
    </row>
    <row r="45" spans="2:21" s="112" customFormat="1" ht="12.75">
      <c r="B45" s="421"/>
      <c r="C45" s="162">
        <v>2003</v>
      </c>
      <c r="D45" s="162">
        <v>2004</v>
      </c>
      <c r="E45" s="162">
        <v>2005</v>
      </c>
      <c r="F45" s="162">
        <v>2006</v>
      </c>
      <c r="G45" s="162">
        <v>2007</v>
      </c>
      <c r="H45" s="162">
        <v>2008</v>
      </c>
      <c r="I45" s="162">
        <v>2009</v>
      </c>
      <c r="J45" s="162">
        <v>2010</v>
      </c>
      <c r="K45" s="162">
        <v>2011</v>
      </c>
      <c r="L45" s="162">
        <v>2012</v>
      </c>
      <c r="M45" s="162">
        <v>2013</v>
      </c>
      <c r="N45" s="162">
        <v>2014</v>
      </c>
      <c r="O45" s="162">
        <v>2015</v>
      </c>
      <c r="P45" s="162">
        <v>2016</v>
      </c>
      <c r="Q45" s="162">
        <v>2017</v>
      </c>
      <c r="R45" s="162">
        <v>2018</v>
      </c>
      <c r="S45" s="162">
        <v>2019</v>
      </c>
      <c r="T45" s="173">
        <v>2020</v>
      </c>
      <c r="U45" s="115">
        <v>2021</v>
      </c>
    </row>
    <row r="46" spans="2:21" s="112" customFormat="1" ht="12.75">
      <c r="B46" s="254" t="s">
        <v>45</v>
      </c>
      <c r="C46" s="171">
        <f aca="true" t="shared" si="7" ref="C46:Q46">C33/C39*100</f>
        <v>54.93745779607061</v>
      </c>
      <c r="D46" s="171">
        <f t="shared" si="7"/>
        <v>53.49255797853929</v>
      </c>
      <c r="E46" s="163">
        <f t="shared" si="7"/>
        <v>51.14060555785981</v>
      </c>
      <c r="F46" s="171">
        <f t="shared" si="7"/>
        <v>50.12129331257468</v>
      </c>
      <c r="G46" s="163">
        <f t="shared" si="7"/>
        <v>50.166979753704865</v>
      </c>
      <c r="H46" s="163">
        <f t="shared" si="7"/>
        <v>50.629264092203755</v>
      </c>
      <c r="I46" s="163">
        <f t="shared" si="7"/>
        <v>51.93780519146749</v>
      </c>
      <c r="J46" s="163">
        <f t="shared" si="7"/>
        <v>54.49083209542602</v>
      </c>
      <c r="K46" s="163">
        <f t="shared" si="7"/>
        <v>55.040361640297064</v>
      </c>
      <c r="L46" s="163">
        <f t="shared" si="7"/>
        <v>54.07240826505165</v>
      </c>
      <c r="M46" s="163">
        <f t="shared" si="7"/>
        <v>52.728297921418864</v>
      </c>
      <c r="N46" s="163">
        <f t="shared" si="7"/>
        <v>51.8077675328304</v>
      </c>
      <c r="O46" s="171">
        <f t="shared" si="7"/>
        <v>50.91322815533981</v>
      </c>
      <c r="P46" s="171">
        <f t="shared" si="7"/>
        <v>51.18906064209274</v>
      </c>
      <c r="Q46" s="171">
        <f t="shared" si="7"/>
        <v>51.29774369562011</v>
      </c>
      <c r="R46" s="171">
        <f>R33/R39*100</f>
        <v>50.997791149364005</v>
      </c>
      <c r="S46" s="171">
        <f>S33/S39*100</f>
        <v>50.32881546234662</v>
      </c>
      <c r="T46" s="171">
        <f>T33/T39*100</f>
        <v>50.13424456919697</v>
      </c>
      <c r="U46" s="118">
        <f>U33/U39*100</f>
        <v>52.450921353727566</v>
      </c>
    </row>
    <row r="47" spans="2:21" s="112" customFormat="1" ht="12.75">
      <c r="B47" s="254" t="s">
        <v>46</v>
      </c>
      <c r="C47" s="163">
        <f aca="true" t="shared" si="8" ref="C47:Q47">C34/C39*100</f>
        <v>19.408984211710987</v>
      </c>
      <c r="D47" s="163">
        <f t="shared" si="8"/>
        <v>17.594323295257873</v>
      </c>
      <c r="E47" s="163">
        <f t="shared" si="8"/>
        <v>16.436031823837713</v>
      </c>
      <c r="F47" s="163">
        <f t="shared" si="8"/>
        <v>15.561750968536153</v>
      </c>
      <c r="G47" s="163">
        <f t="shared" si="8"/>
        <v>14.781186947749253</v>
      </c>
      <c r="H47" s="163">
        <f t="shared" si="8"/>
        <v>14.62542226932503</v>
      </c>
      <c r="I47" s="163">
        <f t="shared" si="8"/>
        <v>15.785145206887691</v>
      </c>
      <c r="J47" s="163">
        <f t="shared" si="8"/>
        <v>17.220583996629934</v>
      </c>
      <c r="K47" s="163">
        <f t="shared" si="8"/>
        <v>18.000215262081586</v>
      </c>
      <c r="L47" s="163">
        <f t="shared" si="8"/>
        <v>18.520662629141434</v>
      </c>
      <c r="M47" s="163">
        <f t="shared" si="8"/>
        <v>19.650408796165774</v>
      </c>
      <c r="N47" s="163">
        <f t="shared" si="8"/>
        <v>20.533668622520256</v>
      </c>
      <c r="O47" s="163">
        <f t="shared" si="8"/>
        <v>20.843446601941746</v>
      </c>
      <c r="P47" s="163">
        <f t="shared" si="8"/>
        <v>20.49147839873167</v>
      </c>
      <c r="Q47" s="163">
        <f t="shared" si="8"/>
        <v>20.01548444182274</v>
      </c>
      <c r="R47" s="163">
        <f>R34/R39*100</f>
        <v>18.565770431868383</v>
      </c>
      <c r="S47" s="163">
        <f>S34/S39*100</f>
        <v>17.924452642553533</v>
      </c>
      <c r="T47" s="172">
        <f>T34/T39*100</f>
        <v>17.25652916768367</v>
      </c>
      <c r="U47" s="119">
        <f>U34/U39*100</f>
        <v>16.969769962664095</v>
      </c>
    </row>
    <row r="48" spans="2:21" s="112" customFormat="1" ht="12.75">
      <c r="B48" s="254" t="s">
        <v>47</v>
      </c>
      <c r="C48" s="163">
        <f aca="true" t="shared" si="9" ref="C48:Q48">C35/C39*100</f>
        <v>7.607961670793273</v>
      </c>
      <c r="D48" s="163">
        <f t="shared" si="9"/>
        <v>7.026652821045344</v>
      </c>
      <c r="E48" s="163">
        <f t="shared" si="9"/>
        <v>6.851174540929829</v>
      </c>
      <c r="F48" s="163">
        <f t="shared" si="9"/>
        <v>6.477424961077519</v>
      </c>
      <c r="G48" s="163">
        <f t="shared" si="9"/>
        <v>6.432199262506087</v>
      </c>
      <c r="H48" s="163">
        <f t="shared" si="9"/>
        <v>6.703318540107306</v>
      </c>
      <c r="I48" s="163">
        <f t="shared" si="9"/>
        <v>7.44538679002827</v>
      </c>
      <c r="J48" s="163">
        <f t="shared" si="9"/>
        <v>8.29213134381305</v>
      </c>
      <c r="K48" s="163">
        <f t="shared" si="9"/>
        <v>8.924765902486277</v>
      </c>
      <c r="L48" s="163">
        <f t="shared" si="9"/>
        <v>9.318222301389383</v>
      </c>
      <c r="M48" s="163">
        <f t="shared" si="9"/>
        <v>10.01102083707102</v>
      </c>
      <c r="N48" s="163">
        <f t="shared" si="9"/>
        <v>10.086616373288628</v>
      </c>
      <c r="O48" s="163">
        <f t="shared" si="9"/>
        <v>10.552184466019417</v>
      </c>
      <c r="P48" s="163">
        <f t="shared" si="9"/>
        <v>10.338221693750825</v>
      </c>
      <c r="Q48" s="163">
        <f t="shared" si="9"/>
        <v>9.456569827459077</v>
      </c>
      <c r="R48" s="163">
        <f>R35/R39*100</f>
        <v>9.303831213344505</v>
      </c>
      <c r="S48" s="163">
        <f>S35/S39*100</f>
        <v>9.323121340925496</v>
      </c>
      <c r="T48" s="172">
        <f>T35/T39*100</f>
        <v>9.214059067610448</v>
      </c>
      <c r="U48" s="119">
        <f>U35/U39*100</f>
        <v>9.51463326508491</v>
      </c>
    </row>
    <row r="49" spans="2:21" s="112" customFormat="1" ht="12.75">
      <c r="B49" s="254" t="s">
        <v>103</v>
      </c>
      <c r="C49" s="163">
        <f aca="true" t="shared" si="10" ref="C49:Q49">C36/C39*100</f>
        <v>16.87835621724171</v>
      </c>
      <c r="D49" s="163">
        <f t="shared" si="10"/>
        <v>20.152301834544826</v>
      </c>
      <c r="E49" s="163">
        <f t="shared" si="10"/>
        <v>23.86410768824705</v>
      </c>
      <c r="F49" s="163">
        <f t="shared" si="10"/>
        <v>25.90245845251457</v>
      </c>
      <c r="G49" s="163">
        <f t="shared" si="10"/>
        <v>25.52007235789327</v>
      </c>
      <c r="H49" s="163">
        <f t="shared" si="10"/>
        <v>24.975160627939324</v>
      </c>
      <c r="I49" s="163">
        <f t="shared" si="10"/>
        <v>22.91698792084297</v>
      </c>
      <c r="J49" s="163">
        <f t="shared" si="10"/>
        <v>21.88546216437931</v>
      </c>
      <c r="K49" s="163">
        <f t="shared" si="10"/>
        <v>21.38628780540308</v>
      </c>
      <c r="L49" s="163">
        <f t="shared" si="10"/>
        <v>21.31056287851799</v>
      </c>
      <c r="M49" s="163">
        <f t="shared" si="10"/>
        <v>21.611092600661248</v>
      </c>
      <c r="N49" s="163">
        <f t="shared" si="10"/>
        <v>21.584241408214584</v>
      </c>
      <c r="O49" s="163">
        <f t="shared" si="10"/>
        <v>21.811286407766993</v>
      </c>
      <c r="P49" s="163">
        <f t="shared" si="10"/>
        <v>22.04386312590831</v>
      </c>
      <c r="Q49" s="163">
        <f t="shared" si="10"/>
        <v>23.060758000294943</v>
      </c>
      <c r="R49" s="163">
        <f>R36/R39*100</f>
        <v>23.619468352502096</v>
      </c>
      <c r="S49" s="163">
        <f>S36/S39*100</f>
        <v>24.08773758922127</v>
      </c>
      <c r="T49" s="172">
        <f>T36/T39*100</f>
        <v>24.57896021479131</v>
      </c>
      <c r="U49" s="119">
        <f>U36/U39*100</f>
        <v>25.532939901240514</v>
      </c>
    </row>
    <row r="50" spans="2:21" s="112" customFormat="1" ht="12.75">
      <c r="B50" s="254" t="s">
        <v>49</v>
      </c>
      <c r="C50" s="163">
        <f aca="true" t="shared" si="11" ref="C50:Q50">C37/C39*100</f>
        <v>8.485803402038652</v>
      </c>
      <c r="D50" s="163">
        <f t="shared" si="11"/>
        <v>6.846659743856005</v>
      </c>
      <c r="E50" s="163">
        <f t="shared" si="11"/>
        <v>6.0480374043211045</v>
      </c>
      <c r="F50" s="163">
        <f t="shared" si="11"/>
        <v>5.937941272312538</v>
      </c>
      <c r="G50" s="163">
        <f t="shared" si="11"/>
        <v>5.3363946288179225</v>
      </c>
      <c r="H50" s="163">
        <f t="shared" si="11"/>
        <v>5.199708551367822</v>
      </c>
      <c r="I50" s="163">
        <f t="shared" si="11"/>
        <v>4.656900539707016</v>
      </c>
      <c r="J50" s="163">
        <f t="shared" si="11"/>
        <v>4.937587300179589</v>
      </c>
      <c r="K50" s="163">
        <f t="shared" si="11"/>
        <v>4.998385534388118</v>
      </c>
      <c r="L50" s="163">
        <f t="shared" si="11"/>
        <v>5.087727110794442</v>
      </c>
      <c r="M50" s="163">
        <f t="shared" si="11"/>
        <v>5.3489504574928874</v>
      </c>
      <c r="N50" s="163">
        <f t="shared" si="11"/>
        <v>5.543447890472199</v>
      </c>
      <c r="O50" s="163">
        <f t="shared" si="11"/>
        <v>5.591626213592233</v>
      </c>
      <c r="P50" s="163">
        <f t="shared" si="11"/>
        <v>5.367287620557537</v>
      </c>
      <c r="Q50" s="163">
        <f t="shared" si="11"/>
        <v>5.44904881285946</v>
      </c>
      <c r="R50" s="163">
        <f>R37/R39*100</f>
        <v>5.624952395460431</v>
      </c>
      <c r="S50" s="163">
        <f>S37/S39*100</f>
        <v>5.806399871681771</v>
      </c>
      <c r="T50" s="172">
        <f>T37/T39*100</f>
        <v>5.857944837686111</v>
      </c>
      <c r="U50" s="119">
        <f>U37/U39*100</f>
        <v>5.925569071419969</v>
      </c>
    </row>
    <row r="51" spans="2:21" s="112" customFormat="1" ht="12.75">
      <c r="B51" s="260" t="s">
        <v>43</v>
      </c>
      <c r="C51" s="164">
        <f aca="true" t="shared" si="12" ref="C51:Q51">C38/C39*100</f>
        <v>2.537059069423454</v>
      </c>
      <c r="D51" s="164">
        <f t="shared" si="12"/>
        <v>2.7241259951540324</v>
      </c>
      <c r="E51" s="164">
        <f t="shared" si="12"/>
        <v>2.993853927076656</v>
      </c>
      <c r="F51" s="164">
        <f t="shared" si="12"/>
        <v>2.802418624859698</v>
      </c>
      <c r="G51" s="164">
        <f t="shared" si="12"/>
        <v>3.3395950740972657</v>
      </c>
      <c r="H51" s="164">
        <f t="shared" si="12"/>
        <v>3.381466516526462</v>
      </c>
      <c r="I51" s="164">
        <f t="shared" si="12"/>
        <v>3.4258545361089694</v>
      </c>
      <c r="J51" s="164">
        <f t="shared" si="12"/>
        <v>2.159501585260404</v>
      </c>
      <c r="K51" s="164">
        <f t="shared" si="12"/>
        <v>1.6855020988052953</v>
      </c>
      <c r="L51" s="164">
        <f t="shared" si="12"/>
        <v>2.0729426433915212</v>
      </c>
      <c r="M51" s="164">
        <f t="shared" si="12"/>
        <v>1.8094676679396162</v>
      </c>
      <c r="N51" s="164">
        <f t="shared" si="12"/>
        <v>1.9754121262922604</v>
      </c>
      <c r="O51" s="164">
        <f t="shared" si="12"/>
        <v>2.108616504854369</v>
      </c>
      <c r="P51" s="164">
        <f t="shared" si="12"/>
        <v>2.5333597569031574</v>
      </c>
      <c r="Q51" s="164">
        <f t="shared" si="12"/>
        <v>2.875682052794573</v>
      </c>
      <c r="R51" s="164">
        <f>R38/R39*100</f>
        <v>4.078756950262777</v>
      </c>
      <c r="S51" s="164">
        <f>S38/S39*100</f>
        <v>4.9683214371641675</v>
      </c>
      <c r="T51" s="164">
        <f>T38/T39*100</f>
        <v>5.369782767878935</v>
      </c>
      <c r="U51" s="120">
        <f>U38/U39*100</f>
        <v>2.7098639046127904</v>
      </c>
    </row>
    <row r="52" spans="3:16" s="112" customFormat="1" ht="12.75">
      <c r="C52" s="14"/>
      <c r="D52" s="14"/>
      <c r="E52" s="14"/>
      <c r="F52" s="14"/>
      <c r="G52" s="14"/>
      <c r="H52" s="14"/>
      <c r="I52" s="14"/>
      <c r="J52" s="14"/>
      <c r="K52" s="14"/>
      <c r="L52" s="14"/>
      <c r="M52" s="14"/>
      <c r="N52" s="14"/>
      <c r="O52" s="14"/>
      <c r="P52" s="14"/>
    </row>
    <row r="53" spans="3:16" s="112" customFormat="1" ht="12.75">
      <c r="C53" s="14"/>
      <c r="D53" s="14"/>
      <c r="E53" s="14"/>
      <c r="F53" s="14"/>
      <c r="G53" s="14"/>
      <c r="H53" s="14"/>
      <c r="I53" s="14"/>
      <c r="J53" s="14"/>
      <c r="K53" s="14"/>
      <c r="L53" s="14"/>
      <c r="M53" s="14"/>
      <c r="N53" s="14"/>
      <c r="O53" s="14"/>
      <c r="P53" s="14"/>
    </row>
    <row r="54" spans="2:21" s="112" customFormat="1" ht="13.5">
      <c r="B54" s="261" t="s">
        <v>134</v>
      </c>
      <c r="C54" s="165"/>
      <c r="D54" s="165"/>
      <c r="E54" s="165"/>
      <c r="F54" s="165"/>
      <c r="G54" s="165"/>
      <c r="H54" s="165"/>
      <c r="I54" s="165"/>
      <c r="J54" s="165"/>
      <c r="K54" s="165"/>
      <c r="L54" s="165"/>
      <c r="M54" s="165"/>
      <c r="N54" s="165"/>
      <c r="O54" s="165"/>
      <c r="P54" s="165"/>
      <c r="T54" s="253"/>
      <c r="U54" s="253"/>
    </row>
    <row r="55" s="112" customFormat="1" ht="10.5"/>
    <row r="56" spans="2:21" s="112" customFormat="1" ht="12.75">
      <c r="B56" s="420"/>
      <c r="U56" s="200"/>
    </row>
    <row r="57" spans="2:21" s="112" customFormat="1" ht="12.75">
      <c r="B57" s="421"/>
      <c r="U57" s="170">
        <v>2021</v>
      </c>
    </row>
    <row r="58" spans="2:21" s="112" customFormat="1" ht="12.75">
      <c r="B58" s="254" t="s">
        <v>45</v>
      </c>
      <c r="U58" s="438">
        <v>330</v>
      </c>
    </row>
    <row r="59" spans="2:21" s="112" customFormat="1" ht="12.75">
      <c r="B59" s="254" t="s">
        <v>46</v>
      </c>
      <c r="U59" s="439">
        <v>90</v>
      </c>
    </row>
    <row r="60" spans="2:21" s="112" customFormat="1" ht="12.75">
      <c r="B60" s="254" t="s">
        <v>47</v>
      </c>
      <c r="U60" s="439">
        <v>30</v>
      </c>
    </row>
    <row r="61" spans="2:21" s="112" customFormat="1" ht="12.75">
      <c r="B61" s="254" t="s">
        <v>103</v>
      </c>
      <c r="U61" s="439">
        <v>21</v>
      </c>
    </row>
    <row r="62" spans="2:21" s="112" customFormat="1" ht="12.75">
      <c r="B62" s="254" t="s">
        <v>49</v>
      </c>
      <c r="U62" s="439">
        <v>27</v>
      </c>
    </row>
    <row r="63" spans="2:21" s="112" customFormat="1" ht="12.75">
      <c r="B63" s="254" t="s">
        <v>43</v>
      </c>
      <c r="U63" s="440">
        <v>6</v>
      </c>
    </row>
    <row r="64" spans="2:21" s="112" customFormat="1" ht="12.75">
      <c r="B64" s="199" t="s">
        <v>15</v>
      </c>
      <c r="U64" s="441">
        <v>423</v>
      </c>
    </row>
    <row r="65" spans="4:16" s="112" customFormat="1" ht="12.75">
      <c r="D65" s="14"/>
      <c r="E65" s="14"/>
      <c r="F65" s="14"/>
      <c r="G65" s="14"/>
      <c r="H65" s="14"/>
      <c r="I65" s="14"/>
      <c r="J65" s="14"/>
      <c r="K65" s="14"/>
      <c r="L65" s="14"/>
      <c r="M65" s="14"/>
      <c r="N65" s="14"/>
      <c r="O65" s="14"/>
      <c r="P65" s="14"/>
    </row>
    <row r="66" spans="4:16" s="112" customFormat="1" ht="12.75">
      <c r="D66" s="14"/>
      <c r="E66" s="14"/>
      <c r="F66" s="14"/>
      <c r="G66" s="14"/>
      <c r="H66" s="14"/>
      <c r="I66" s="14"/>
      <c r="J66" s="14"/>
      <c r="K66" s="14"/>
      <c r="L66" s="14"/>
      <c r="M66" s="14"/>
      <c r="N66" s="14"/>
      <c r="O66" s="14"/>
      <c r="P66" s="14"/>
    </row>
    <row r="67" spans="2:16" s="112" customFormat="1" ht="13.5">
      <c r="B67" s="252" t="s">
        <v>135</v>
      </c>
      <c r="D67" s="14"/>
      <c r="E67" s="14"/>
      <c r="F67" s="14"/>
      <c r="G67" s="14"/>
      <c r="H67" s="14"/>
      <c r="I67" s="14"/>
      <c r="J67" s="14"/>
      <c r="K67" s="14"/>
      <c r="L67" s="14"/>
      <c r="M67" s="14"/>
      <c r="N67" s="14"/>
      <c r="O67" s="14"/>
      <c r="P67" s="14"/>
    </row>
    <row r="68" spans="4:16" s="112" customFormat="1" ht="12.75">
      <c r="D68" s="14"/>
      <c r="E68" s="14"/>
      <c r="F68" s="14"/>
      <c r="G68" s="14"/>
      <c r="H68" s="14"/>
      <c r="I68" s="14"/>
      <c r="J68" s="14"/>
      <c r="K68" s="14"/>
      <c r="L68" s="14"/>
      <c r="M68" s="14"/>
      <c r="N68" s="14"/>
      <c r="O68" s="14"/>
      <c r="P68" s="14"/>
    </row>
    <row r="69" spans="2:21" s="112" customFormat="1" ht="12.75">
      <c r="B69" s="420"/>
      <c r="D69" s="14"/>
      <c r="E69" s="14"/>
      <c r="F69" s="14"/>
      <c r="G69" s="14"/>
      <c r="H69" s="14"/>
      <c r="I69" s="14"/>
      <c r="J69" s="14"/>
      <c r="K69" s="14"/>
      <c r="L69" s="14"/>
      <c r="M69" s="14"/>
      <c r="N69" s="14"/>
      <c r="O69" s="14"/>
      <c r="P69" s="14"/>
      <c r="U69" s="200"/>
    </row>
    <row r="70" spans="2:21" s="112" customFormat="1" ht="12.75">
      <c r="B70" s="421"/>
      <c r="D70" s="14"/>
      <c r="E70" s="14"/>
      <c r="F70" s="14"/>
      <c r="G70" s="14"/>
      <c r="H70" s="14"/>
      <c r="I70" s="14"/>
      <c r="J70" s="14"/>
      <c r="K70" s="14"/>
      <c r="L70" s="14"/>
      <c r="M70" s="14"/>
      <c r="N70" s="14"/>
      <c r="O70" s="14"/>
      <c r="P70" s="14"/>
      <c r="U70" s="170">
        <v>2021</v>
      </c>
    </row>
    <row r="71" spans="2:21" s="112" customFormat="1" ht="12.75">
      <c r="B71" s="254" t="s">
        <v>45</v>
      </c>
      <c r="D71" s="14"/>
      <c r="E71" s="14"/>
      <c r="F71" s="14"/>
      <c r="G71" s="14"/>
      <c r="H71" s="14"/>
      <c r="I71" s="14"/>
      <c r="J71" s="14"/>
      <c r="K71" s="14"/>
      <c r="L71" s="14"/>
      <c r="M71" s="14"/>
      <c r="N71" s="14"/>
      <c r="O71" s="14"/>
      <c r="P71" s="14"/>
      <c r="U71" s="442">
        <f>U58/U64*100</f>
        <v>78.01418439716312</v>
      </c>
    </row>
    <row r="72" spans="2:21" s="112" customFormat="1" ht="12.75">
      <c r="B72" s="254" t="s">
        <v>46</v>
      </c>
      <c r="D72" s="14"/>
      <c r="E72" s="14"/>
      <c r="F72" s="14"/>
      <c r="G72" s="14"/>
      <c r="H72" s="14"/>
      <c r="I72" s="14"/>
      <c r="J72" s="14"/>
      <c r="K72" s="14"/>
      <c r="L72" s="14"/>
      <c r="M72" s="14"/>
      <c r="N72" s="14"/>
      <c r="O72" s="14"/>
      <c r="P72" s="14"/>
      <c r="U72" s="443">
        <f>U59/U64*100</f>
        <v>21.27659574468085</v>
      </c>
    </row>
    <row r="73" spans="2:21" s="112" customFormat="1" ht="12.75">
      <c r="B73" s="254" t="s">
        <v>47</v>
      </c>
      <c r="D73" s="14"/>
      <c r="E73" s="14"/>
      <c r="F73" s="14"/>
      <c r="G73" s="14"/>
      <c r="H73" s="14"/>
      <c r="I73" s="14"/>
      <c r="J73" s="14"/>
      <c r="K73" s="14"/>
      <c r="L73" s="14"/>
      <c r="M73" s="14"/>
      <c r="N73" s="14"/>
      <c r="O73" s="14"/>
      <c r="P73" s="14"/>
      <c r="U73" s="443">
        <f>U60/U64*100</f>
        <v>7.092198581560284</v>
      </c>
    </row>
    <row r="74" spans="2:21" s="112" customFormat="1" ht="12.75">
      <c r="B74" s="254" t="s">
        <v>103</v>
      </c>
      <c r="D74" s="14"/>
      <c r="E74" s="14"/>
      <c r="F74" s="14"/>
      <c r="G74" s="14"/>
      <c r="H74" s="14"/>
      <c r="I74" s="14"/>
      <c r="J74" s="14"/>
      <c r="K74" s="14"/>
      <c r="L74" s="14"/>
      <c r="M74" s="14"/>
      <c r="N74" s="14"/>
      <c r="O74" s="14"/>
      <c r="P74" s="14"/>
      <c r="U74" s="443">
        <f>U61/U64*100</f>
        <v>4.964539007092199</v>
      </c>
    </row>
    <row r="75" spans="2:21" s="112" customFormat="1" ht="12.75">
      <c r="B75" s="254" t="s">
        <v>49</v>
      </c>
      <c r="D75" s="14"/>
      <c r="E75" s="14"/>
      <c r="F75" s="14"/>
      <c r="G75" s="14"/>
      <c r="H75" s="14"/>
      <c r="I75" s="14"/>
      <c r="J75" s="14"/>
      <c r="K75" s="14"/>
      <c r="L75" s="14"/>
      <c r="M75" s="14"/>
      <c r="N75" s="14"/>
      <c r="O75" s="14"/>
      <c r="P75" s="14"/>
      <c r="U75" s="443">
        <f>U62/U64*100</f>
        <v>6.382978723404255</v>
      </c>
    </row>
    <row r="76" spans="2:21" s="112" customFormat="1" ht="12.75">
      <c r="B76" s="260" t="s">
        <v>43</v>
      </c>
      <c r="D76" s="14"/>
      <c r="E76" s="14"/>
      <c r="F76" s="14"/>
      <c r="G76" s="14"/>
      <c r="H76" s="14"/>
      <c r="I76" s="14"/>
      <c r="J76" s="14"/>
      <c r="K76" s="14"/>
      <c r="L76" s="14"/>
      <c r="M76" s="14"/>
      <c r="N76" s="14"/>
      <c r="O76" s="14"/>
      <c r="P76" s="14"/>
      <c r="U76" s="444">
        <f>U63/U64*100</f>
        <v>1.4184397163120568</v>
      </c>
    </row>
    <row r="77" spans="3:16" s="112" customFormat="1" ht="12.75">
      <c r="C77" s="14"/>
      <c r="D77" s="14"/>
      <c r="E77" s="14"/>
      <c r="F77" s="14"/>
      <c r="G77" s="14"/>
      <c r="H77" s="14"/>
      <c r="I77" s="14"/>
      <c r="J77" s="14"/>
      <c r="K77" s="14"/>
      <c r="L77" s="14"/>
      <c r="M77" s="14"/>
      <c r="N77" s="14"/>
      <c r="O77" s="14"/>
      <c r="P77" s="14"/>
    </row>
    <row r="78" spans="3:16" s="112" customFormat="1" ht="12.75">
      <c r="C78" s="14"/>
      <c r="D78" s="14"/>
      <c r="E78" s="14"/>
      <c r="F78" s="14"/>
      <c r="G78" s="14"/>
      <c r="H78" s="14"/>
      <c r="I78" s="14"/>
      <c r="J78" s="14"/>
      <c r="K78" s="14"/>
      <c r="L78" s="14"/>
      <c r="M78" s="14"/>
      <c r="N78" s="14"/>
      <c r="O78" s="14"/>
      <c r="P78" s="14"/>
    </row>
    <row r="79" spans="2:15" s="112" customFormat="1" ht="12.75">
      <c r="B79" s="111" t="s">
        <v>18</v>
      </c>
      <c r="C79" s="111"/>
      <c r="D79" s="111"/>
      <c r="E79" s="111"/>
      <c r="F79" s="111"/>
      <c r="G79" s="111"/>
      <c r="H79" s="111"/>
      <c r="I79" s="111"/>
      <c r="J79" s="111"/>
      <c r="K79" s="111"/>
      <c r="L79" s="111"/>
      <c r="M79" s="111"/>
      <c r="N79" s="111"/>
      <c r="O79" s="111"/>
    </row>
    <row r="80" spans="1:15" s="112" customFormat="1" ht="12.75">
      <c r="A80" s="111">
        <v>1</v>
      </c>
      <c r="B80" s="113" t="s">
        <v>107</v>
      </c>
      <c r="C80" s="113"/>
      <c r="D80" s="113"/>
      <c r="E80" s="113"/>
      <c r="F80" s="113"/>
      <c r="G80" s="113"/>
      <c r="H80" s="111"/>
      <c r="I80" s="111"/>
      <c r="J80" s="111"/>
      <c r="K80" s="111"/>
      <c r="L80" s="111"/>
      <c r="M80" s="111"/>
      <c r="N80" s="111"/>
      <c r="O80" s="111"/>
    </row>
    <row r="81" spans="1:23" ht="12.75">
      <c r="A81" s="111">
        <v>2</v>
      </c>
      <c r="B81" s="111" t="s">
        <v>108</v>
      </c>
      <c r="C81" s="111"/>
      <c r="D81" s="111"/>
      <c r="E81" s="111"/>
      <c r="F81" s="111"/>
      <c r="G81" s="111"/>
      <c r="H81" s="111"/>
      <c r="I81" s="111"/>
      <c r="J81" s="111"/>
      <c r="K81" s="111"/>
      <c r="L81" s="111"/>
      <c r="M81" s="111"/>
      <c r="N81" s="111"/>
      <c r="O81" s="111"/>
      <c r="W81" s="112"/>
    </row>
    <row r="82" spans="1:23" ht="12.75">
      <c r="A82" s="114">
        <v>3</v>
      </c>
      <c r="B82" s="111" t="s">
        <v>122</v>
      </c>
      <c r="C82" s="111"/>
      <c r="D82" s="111"/>
      <c r="E82" s="111"/>
      <c r="F82" s="111"/>
      <c r="G82" s="111"/>
      <c r="H82" s="111"/>
      <c r="I82" s="111"/>
      <c r="J82" s="111"/>
      <c r="K82" s="111"/>
      <c r="L82" s="111"/>
      <c r="M82" s="111"/>
      <c r="N82" s="111"/>
      <c r="O82" s="111"/>
      <c r="W82" s="112"/>
    </row>
    <row r="83" spans="1:23" ht="12.75">
      <c r="A83" s="114">
        <v>4</v>
      </c>
      <c r="B83" s="111" t="s">
        <v>141</v>
      </c>
      <c r="W83" s="112"/>
    </row>
    <row r="84" ht="12.75">
      <c r="W84" s="112"/>
    </row>
    <row r="85" ht="12.75">
      <c r="W85" s="112"/>
    </row>
    <row r="86" ht="12.75">
      <c r="W86" s="112"/>
    </row>
    <row r="87" ht="12.75">
      <c r="W87" s="112"/>
    </row>
    <row r="88" ht="12.75">
      <c r="W88" s="112"/>
    </row>
    <row r="89" ht="12.75">
      <c r="W89" s="112"/>
    </row>
    <row r="90" ht="12.75">
      <c r="W90" s="112"/>
    </row>
    <row r="91" ht="12.75">
      <c r="W91" s="112"/>
    </row>
    <row r="92" ht="12.75">
      <c r="W92" s="112"/>
    </row>
    <row r="93" ht="12.75">
      <c r="W93" s="112"/>
    </row>
    <row r="94" ht="12.75">
      <c r="W94" s="112"/>
    </row>
    <row r="95" ht="12.75">
      <c r="W95" s="112"/>
    </row>
    <row r="96" ht="12.75">
      <c r="W96" s="112"/>
    </row>
    <row r="97" ht="12.75">
      <c r="W97" s="112"/>
    </row>
    <row r="98" ht="12.75">
      <c r="W98" s="112"/>
    </row>
    <row r="99" ht="12.75">
      <c r="W99" s="112"/>
    </row>
    <row r="100" ht="12.75">
      <c r="W100" s="112"/>
    </row>
  </sheetData>
  <sheetProtection/>
  <mergeCells count="10">
    <mergeCell ref="C6:U6"/>
    <mergeCell ref="C31:U31"/>
    <mergeCell ref="C19:U19"/>
    <mergeCell ref="C44:U44"/>
    <mergeCell ref="B56:B57"/>
    <mergeCell ref="B69:B70"/>
    <mergeCell ref="B6:B7"/>
    <mergeCell ref="B19:B20"/>
    <mergeCell ref="B31:B32"/>
    <mergeCell ref="B44:B45"/>
  </mergeCells>
  <printOptions/>
  <pageMargins left="0.42" right="0.2362204724409449" top="1.08" bottom="0.1968503937007874" header="0.6" footer="0.44"/>
  <pageSetup horizontalDpi="600" verticalDpi="600" orientation="portrait" paperSize="9" scale="98"/>
</worksheet>
</file>

<file path=xl/worksheets/sheet7.xml><?xml version="1.0" encoding="utf-8"?>
<worksheet xmlns="http://schemas.openxmlformats.org/spreadsheetml/2006/main" xmlns:r="http://schemas.openxmlformats.org/officeDocument/2006/relationships">
  <sheetPr>
    <tabColor theme="5" tint="0.5999900102615356"/>
  </sheetPr>
  <dimension ref="A1:BM246"/>
  <sheetViews>
    <sheetView zoomScaleSheetLayoutView="100" zoomScalePageLayoutView="0" workbookViewId="0" topLeftCell="A1">
      <selection activeCell="A1" sqref="A1"/>
    </sheetView>
  </sheetViews>
  <sheetFormatPr defaultColWidth="9.140625" defaultRowHeight="15"/>
  <cols>
    <col min="1" max="1" width="2.7109375" style="53" customWidth="1"/>
    <col min="2" max="2" width="52.00390625" style="53" customWidth="1"/>
    <col min="3" max="24" width="8.00390625" style="53" bestFit="1" customWidth="1"/>
    <col min="25" max="26" width="13.7109375" style="53" customWidth="1"/>
    <col min="27" max="27" width="11.421875" style="53" customWidth="1"/>
    <col min="28" max="28" width="13.28125" style="53" customWidth="1"/>
    <col min="29" max="30" width="9.140625" style="53" customWidth="1"/>
    <col min="31" max="31" width="12.140625" style="53" customWidth="1"/>
    <col min="32" max="16384" width="9.140625" style="53" customWidth="1"/>
  </cols>
  <sheetData>
    <row r="1" spans="1:27" ht="15" customHeight="1">
      <c r="A1" s="133"/>
      <c r="B1" s="134" t="s">
        <v>75</v>
      </c>
      <c r="C1" s="68"/>
      <c r="D1" s="68"/>
      <c r="E1" s="68"/>
      <c r="F1" s="68"/>
      <c r="G1" s="68"/>
      <c r="H1" s="68"/>
      <c r="I1" s="68"/>
      <c r="J1" s="68"/>
      <c r="K1" s="68"/>
      <c r="L1" s="68"/>
      <c r="M1" s="68"/>
      <c r="N1" s="68"/>
      <c r="O1" s="68"/>
      <c r="P1" s="68"/>
      <c r="Q1" s="68"/>
      <c r="R1" s="68"/>
      <c r="S1" s="68"/>
      <c r="T1" s="68"/>
      <c r="U1" s="68"/>
      <c r="V1" s="68"/>
      <c r="W1" s="68"/>
      <c r="X1" s="68"/>
      <c r="Y1" s="68"/>
      <c r="Z1" s="68"/>
      <c r="AA1" s="68"/>
    </row>
    <row r="2" spans="1:27" ht="15" customHeight="1">
      <c r="A2" s="133"/>
      <c r="B2" s="135"/>
      <c r="C2" s="68"/>
      <c r="D2" s="68"/>
      <c r="E2" s="68"/>
      <c r="F2" s="68"/>
      <c r="G2" s="68"/>
      <c r="H2" s="68"/>
      <c r="I2" s="68"/>
      <c r="J2" s="68"/>
      <c r="K2" s="68"/>
      <c r="L2" s="68"/>
      <c r="M2" s="68"/>
      <c r="N2" s="68"/>
      <c r="O2" s="68"/>
      <c r="P2" s="68"/>
      <c r="Q2" s="68"/>
      <c r="R2" s="68"/>
      <c r="S2" s="68"/>
      <c r="T2" s="68"/>
      <c r="U2" s="68"/>
      <c r="V2" s="68"/>
      <c r="W2" s="68"/>
      <c r="X2" s="68"/>
      <c r="Y2" s="68"/>
      <c r="Z2" s="68"/>
      <c r="AA2" s="68"/>
    </row>
    <row r="3" spans="1:27" ht="12.75">
      <c r="A3" s="265"/>
      <c r="B3" s="422"/>
      <c r="C3" s="399" t="s">
        <v>20</v>
      </c>
      <c r="D3" s="402"/>
      <c r="E3" s="402"/>
      <c r="F3" s="402"/>
      <c r="G3" s="402"/>
      <c r="H3" s="402"/>
      <c r="I3" s="402"/>
      <c r="J3" s="402"/>
      <c r="K3" s="402"/>
      <c r="L3" s="402"/>
      <c r="M3" s="402"/>
      <c r="N3" s="402"/>
      <c r="O3" s="402"/>
      <c r="P3" s="402"/>
      <c r="Q3" s="402"/>
      <c r="R3" s="402"/>
      <c r="S3" s="402"/>
      <c r="T3" s="402"/>
      <c r="U3" s="402"/>
      <c r="V3" s="402"/>
      <c r="W3" s="402"/>
      <c r="X3" s="407"/>
      <c r="Y3" s="410" t="s">
        <v>125</v>
      </c>
      <c r="Z3" s="410" t="s">
        <v>126</v>
      </c>
      <c r="AA3" s="68"/>
    </row>
    <row r="4" spans="1:27" ht="19.5" customHeight="1">
      <c r="A4" s="265"/>
      <c r="B4" s="423"/>
      <c r="C4" s="109">
        <v>2000</v>
      </c>
      <c r="D4" s="110">
        <v>2001</v>
      </c>
      <c r="E4" s="110">
        <v>2002</v>
      </c>
      <c r="F4" s="110">
        <v>2003</v>
      </c>
      <c r="G4" s="110">
        <v>2004</v>
      </c>
      <c r="H4" s="110">
        <v>2005</v>
      </c>
      <c r="I4" s="110">
        <v>2006</v>
      </c>
      <c r="J4" s="110">
        <v>2007</v>
      </c>
      <c r="K4" s="110">
        <v>2008</v>
      </c>
      <c r="L4" s="110">
        <v>2009</v>
      </c>
      <c r="M4" s="110">
        <v>2010</v>
      </c>
      <c r="N4" s="110">
        <v>2011</v>
      </c>
      <c r="O4" s="110">
        <v>2012</v>
      </c>
      <c r="P4" s="110">
        <v>2013</v>
      </c>
      <c r="Q4" s="110">
        <v>2014</v>
      </c>
      <c r="R4" s="110">
        <v>2015</v>
      </c>
      <c r="S4" s="110">
        <v>2016</v>
      </c>
      <c r="T4" s="110">
        <v>2017</v>
      </c>
      <c r="U4" s="110">
        <v>2018</v>
      </c>
      <c r="V4" s="110">
        <v>2019</v>
      </c>
      <c r="W4" s="110">
        <v>2020</v>
      </c>
      <c r="X4" s="110">
        <v>2021</v>
      </c>
      <c r="Y4" s="411"/>
      <c r="Z4" s="411"/>
      <c r="AA4" s="68"/>
    </row>
    <row r="5" spans="1:27" ht="12.75">
      <c r="A5" s="265"/>
      <c r="B5" s="266" t="s">
        <v>76</v>
      </c>
      <c r="C5" s="122">
        <v>32846</v>
      </c>
      <c r="D5" s="122">
        <v>32774</v>
      </c>
      <c r="E5" s="122">
        <v>30759</v>
      </c>
      <c r="F5" s="122">
        <v>26764</v>
      </c>
      <c r="G5" s="122">
        <v>24306</v>
      </c>
      <c r="H5" s="123">
        <v>27881</v>
      </c>
      <c r="I5" s="123">
        <v>30255</v>
      </c>
      <c r="J5" s="123">
        <v>33862</v>
      </c>
      <c r="K5" s="123">
        <v>37233</v>
      </c>
      <c r="L5" s="122"/>
      <c r="M5" s="122"/>
      <c r="N5" s="122"/>
      <c r="O5" s="122"/>
      <c r="P5" s="122"/>
      <c r="Q5" s="122"/>
      <c r="R5" s="122"/>
      <c r="S5" s="122"/>
      <c r="T5" s="122"/>
      <c r="U5" s="122"/>
      <c r="V5" s="122"/>
      <c r="W5" s="122"/>
      <c r="Y5" s="124"/>
      <c r="Z5" s="197"/>
      <c r="AA5" s="68"/>
    </row>
    <row r="6" spans="1:27" ht="12.75">
      <c r="A6" s="265"/>
      <c r="B6" s="228" t="s">
        <v>77</v>
      </c>
      <c r="C6" s="122">
        <v>5971</v>
      </c>
      <c r="D6" s="122">
        <v>6468</v>
      </c>
      <c r="E6" s="122">
        <v>7087</v>
      </c>
      <c r="F6" s="122">
        <v>7687</v>
      </c>
      <c r="G6" s="122">
        <v>7599</v>
      </c>
      <c r="H6" s="122">
        <v>2438</v>
      </c>
      <c r="I6" s="122">
        <v>2187</v>
      </c>
      <c r="J6" s="122">
        <v>2121</v>
      </c>
      <c r="K6" s="122">
        <v>2071</v>
      </c>
      <c r="L6" s="122"/>
      <c r="M6" s="122"/>
      <c r="N6" s="122"/>
      <c r="O6" s="122"/>
      <c r="P6" s="122"/>
      <c r="Q6" s="122"/>
      <c r="R6" s="122"/>
      <c r="S6" s="122"/>
      <c r="T6" s="122"/>
      <c r="U6" s="122"/>
      <c r="V6" s="122"/>
      <c r="W6" s="122"/>
      <c r="Y6" s="195"/>
      <c r="Z6" s="198"/>
      <c r="AA6" s="68"/>
    </row>
    <row r="7" spans="1:27" ht="12.75">
      <c r="A7" s="265"/>
      <c r="B7" s="228" t="s">
        <v>78</v>
      </c>
      <c r="C7" s="122">
        <v>17990</v>
      </c>
      <c r="D7" s="122">
        <v>19462</v>
      </c>
      <c r="E7" s="122">
        <v>19738</v>
      </c>
      <c r="F7" s="122">
        <v>18955</v>
      </c>
      <c r="G7" s="122">
        <v>18271</v>
      </c>
      <c r="H7" s="122">
        <v>16886</v>
      </c>
      <c r="I7" s="122">
        <v>16846</v>
      </c>
      <c r="J7" s="122">
        <v>16454</v>
      </c>
      <c r="K7" s="122">
        <v>16955</v>
      </c>
      <c r="L7" s="51"/>
      <c r="M7" s="51"/>
      <c r="N7" s="51"/>
      <c r="O7" s="51"/>
      <c r="P7" s="51"/>
      <c r="Q7" s="51"/>
      <c r="R7" s="51"/>
      <c r="S7" s="51"/>
      <c r="T7" s="51"/>
      <c r="U7" s="51"/>
      <c r="V7" s="51"/>
      <c r="W7" s="51"/>
      <c r="Y7" s="195"/>
      <c r="Z7" s="198"/>
      <c r="AA7" s="68"/>
    </row>
    <row r="8" spans="1:29" ht="12.75">
      <c r="A8" s="265"/>
      <c r="B8" s="228" t="s">
        <v>79</v>
      </c>
      <c r="C8" s="122"/>
      <c r="D8" s="122"/>
      <c r="E8" s="122"/>
      <c r="F8" s="122"/>
      <c r="G8" s="122"/>
      <c r="H8" s="122"/>
      <c r="I8" s="122"/>
      <c r="J8" s="122"/>
      <c r="K8" s="122"/>
      <c r="L8" s="122">
        <v>45152</v>
      </c>
      <c r="M8" s="122">
        <v>52962</v>
      </c>
      <c r="N8" s="122">
        <v>55370</v>
      </c>
      <c r="O8" s="122">
        <v>54324</v>
      </c>
      <c r="P8" s="122">
        <v>47375</v>
      </c>
      <c r="Q8" s="122">
        <v>44744</v>
      </c>
      <c r="R8" s="122">
        <v>41765</v>
      </c>
      <c r="S8" s="122">
        <v>39011</v>
      </c>
      <c r="T8" s="122">
        <v>35057</v>
      </c>
      <c r="U8" s="122">
        <v>34909</v>
      </c>
      <c r="V8" s="122">
        <v>33483</v>
      </c>
      <c r="W8" s="122">
        <v>32138</v>
      </c>
      <c r="X8" s="122">
        <v>31932</v>
      </c>
      <c r="Y8" s="195">
        <f aca="true" t="shared" si="0" ref="Y8:Y16">X8-W8</f>
        <v>-206</v>
      </c>
      <c r="Z8" s="125">
        <f aca="true" t="shared" si="1" ref="Z8:Z16">X8*100/W8-100</f>
        <v>-0.6409857489576183</v>
      </c>
      <c r="AA8" s="68"/>
      <c r="AC8" s="267"/>
    </row>
    <row r="9" spans="1:29" ht="12.75">
      <c r="A9" s="265"/>
      <c r="B9" s="228" t="s">
        <v>80</v>
      </c>
      <c r="C9" s="122"/>
      <c r="D9" s="122"/>
      <c r="E9" s="122"/>
      <c r="F9" s="122"/>
      <c r="G9" s="122"/>
      <c r="H9" s="122"/>
      <c r="I9" s="122"/>
      <c r="J9" s="122"/>
      <c r="K9" s="122"/>
      <c r="L9" s="122">
        <v>2205</v>
      </c>
      <c r="M9" s="122">
        <v>2078</v>
      </c>
      <c r="N9" s="122">
        <v>2109</v>
      </c>
      <c r="O9" s="122">
        <v>1942</v>
      </c>
      <c r="P9" s="122">
        <v>1633</v>
      </c>
      <c r="Q9" s="122">
        <v>1553</v>
      </c>
      <c r="R9" s="122">
        <v>1580</v>
      </c>
      <c r="S9" s="122">
        <v>1504</v>
      </c>
      <c r="T9" s="122">
        <v>1237</v>
      </c>
      <c r="U9" s="122">
        <v>1177</v>
      </c>
      <c r="V9" s="122">
        <v>1351</v>
      </c>
      <c r="W9" s="122">
        <v>1904</v>
      </c>
      <c r="X9" s="122">
        <v>2106</v>
      </c>
      <c r="Y9" s="195">
        <f t="shared" si="0"/>
        <v>202</v>
      </c>
      <c r="Z9" s="125">
        <f t="shared" si="1"/>
        <v>10.609243697478988</v>
      </c>
      <c r="AA9" s="68"/>
      <c r="AC9" s="267"/>
    </row>
    <row r="10" spans="1:29" ht="12.75">
      <c r="A10" s="265"/>
      <c r="B10" s="228" t="s">
        <v>81</v>
      </c>
      <c r="C10" s="122"/>
      <c r="D10" s="122"/>
      <c r="E10" s="122"/>
      <c r="F10" s="122"/>
      <c r="G10" s="122"/>
      <c r="H10" s="122"/>
      <c r="I10" s="122"/>
      <c r="J10" s="122"/>
      <c r="K10" s="122"/>
      <c r="L10" s="122">
        <v>23705</v>
      </c>
      <c r="M10" s="122">
        <v>27471</v>
      </c>
      <c r="N10" s="122">
        <v>28606</v>
      </c>
      <c r="O10" s="122">
        <v>28173</v>
      </c>
      <c r="P10" s="122">
        <v>24475</v>
      </c>
      <c r="Q10" s="122">
        <v>22392</v>
      </c>
      <c r="R10" s="122">
        <v>21057</v>
      </c>
      <c r="S10" s="122">
        <v>19771</v>
      </c>
      <c r="T10" s="122">
        <v>18265</v>
      </c>
      <c r="U10" s="122">
        <v>17889</v>
      </c>
      <c r="V10" s="122">
        <v>17268</v>
      </c>
      <c r="W10" s="122">
        <v>17905</v>
      </c>
      <c r="X10" s="122">
        <v>19605</v>
      </c>
      <c r="Y10" s="262">
        <f t="shared" si="0"/>
        <v>1700</v>
      </c>
      <c r="Z10" s="125">
        <f t="shared" si="1"/>
        <v>9.494554593688918</v>
      </c>
      <c r="AA10" s="68"/>
      <c r="AC10" s="267"/>
    </row>
    <row r="11" spans="1:29" ht="12.75">
      <c r="A11" s="265"/>
      <c r="B11" s="228" t="s">
        <v>82</v>
      </c>
      <c r="C11" s="122">
        <v>1523</v>
      </c>
      <c r="D11" s="122">
        <v>1544</v>
      </c>
      <c r="E11" s="122">
        <v>1508</v>
      </c>
      <c r="F11" s="122">
        <v>1270</v>
      </c>
      <c r="G11" s="122">
        <v>1302</v>
      </c>
      <c r="H11" s="122">
        <v>1129</v>
      </c>
      <c r="I11" s="122">
        <v>1307</v>
      </c>
      <c r="J11" s="122">
        <v>1350</v>
      </c>
      <c r="K11" s="122">
        <v>1296</v>
      </c>
      <c r="L11" s="122">
        <v>1699</v>
      </c>
      <c r="M11" s="122">
        <v>2147</v>
      </c>
      <c r="N11" s="122">
        <v>2176</v>
      </c>
      <c r="O11" s="122">
        <v>2178</v>
      </c>
      <c r="P11" s="122">
        <v>1985</v>
      </c>
      <c r="Q11" s="122">
        <v>1712</v>
      </c>
      <c r="R11" s="122">
        <v>1681</v>
      </c>
      <c r="S11" s="122">
        <v>1545</v>
      </c>
      <c r="T11" s="122">
        <v>1368</v>
      </c>
      <c r="U11" s="122">
        <v>1365</v>
      </c>
      <c r="V11" s="122">
        <v>1339</v>
      </c>
      <c r="W11" s="122">
        <v>1278</v>
      </c>
      <c r="X11" s="122">
        <v>1356</v>
      </c>
      <c r="Y11" s="262">
        <f t="shared" si="0"/>
        <v>78</v>
      </c>
      <c r="Z11" s="125">
        <f t="shared" si="1"/>
        <v>6.103286384976528</v>
      </c>
      <c r="AA11" s="68"/>
      <c r="AC11" s="267"/>
    </row>
    <row r="12" spans="1:29" ht="12.75">
      <c r="A12" s="265"/>
      <c r="B12" s="228" t="s">
        <v>83</v>
      </c>
      <c r="C12" s="122">
        <v>1538</v>
      </c>
      <c r="D12" s="122">
        <v>1771</v>
      </c>
      <c r="E12" s="122">
        <v>1843</v>
      </c>
      <c r="F12" s="122">
        <v>1847</v>
      </c>
      <c r="G12" s="122">
        <v>1771</v>
      </c>
      <c r="H12" s="122">
        <v>1522</v>
      </c>
      <c r="I12" s="122">
        <v>1542</v>
      </c>
      <c r="J12" s="122">
        <v>1572</v>
      </c>
      <c r="K12" s="122">
        <v>1583</v>
      </c>
      <c r="L12" s="122">
        <v>1868</v>
      </c>
      <c r="M12" s="122">
        <v>2243</v>
      </c>
      <c r="N12" s="122">
        <v>2425</v>
      </c>
      <c r="O12" s="122">
        <v>2377</v>
      </c>
      <c r="P12" s="122">
        <v>2759</v>
      </c>
      <c r="Q12" s="122">
        <v>3513</v>
      </c>
      <c r="R12" s="122">
        <v>4031</v>
      </c>
      <c r="S12" s="122">
        <v>4843</v>
      </c>
      <c r="T12" s="122">
        <v>5499</v>
      </c>
      <c r="U12" s="122">
        <v>5665</v>
      </c>
      <c r="V12" s="122">
        <v>5276</v>
      </c>
      <c r="W12" s="122">
        <v>4540</v>
      </c>
      <c r="X12" s="122">
        <v>3762</v>
      </c>
      <c r="Y12" s="262">
        <f t="shared" si="0"/>
        <v>-778</v>
      </c>
      <c r="Z12" s="125">
        <f t="shared" si="1"/>
        <v>-17.136563876651977</v>
      </c>
      <c r="AA12" s="68"/>
      <c r="AC12" s="267"/>
    </row>
    <row r="13" spans="1:29" ht="12.75">
      <c r="A13" s="265"/>
      <c r="B13" s="228" t="s">
        <v>84</v>
      </c>
      <c r="C13" s="122">
        <v>316</v>
      </c>
      <c r="D13" s="122">
        <v>237</v>
      </c>
      <c r="E13" s="122">
        <v>232</v>
      </c>
      <c r="F13" s="122">
        <v>234</v>
      </c>
      <c r="G13" s="122">
        <v>313</v>
      </c>
      <c r="H13" s="122">
        <v>256</v>
      </c>
      <c r="I13" s="122">
        <v>295</v>
      </c>
      <c r="J13" s="122">
        <v>267</v>
      </c>
      <c r="K13" s="122">
        <v>230</v>
      </c>
      <c r="L13" s="122">
        <v>276</v>
      </c>
      <c r="M13" s="122">
        <v>312</v>
      </c>
      <c r="N13" s="122">
        <v>227</v>
      </c>
      <c r="O13" s="122">
        <v>182</v>
      </c>
      <c r="P13" s="122">
        <v>183</v>
      </c>
      <c r="Q13" s="122">
        <v>186</v>
      </c>
      <c r="R13" s="122">
        <v>168</v>
      </c>
      <c r="S13" s="122">
        <v>88</v>
      </c>
      <c r="T13" s="122">
        <v>86</v>
      </c>
      <c r="U13" s="122">
        <v>66</v>
      </c>
      <c r="V13" s="122">
        <v>64</v>
      </c>
      <c r="W13" s="122">
        <v>64</v>
      </c>
      <c r="X13" s="122">
        <v>81</v>
      </c>
      <c r="Y13" s="262">
        <f t="shared" si="0"/>
        <v>17</v>
      </c>
      <c r="Z13" s="125">
        <f t="shared" si="1"/>
        <v>26.5625</v>
      </c>
      <c r="AA13" s="68"/>
      <c r="AC13" s="267"/>
    </row>
    <row r="14" spans="1:29" ht="12.75">
      <c r="A14" s="265"/>
      <c r="B14" s="228" t="s">
        <v>85</v>
      </c>
      <c r="C14" s="122">
        <v>1431</v>
      </c>
      <c r="D14" s="122">
        <v>1359</v>
      </c>
      <c r="E14" s="122">
        <v>1325</v>
      </c>
      <c r="F14" s="122">
        <v>1391</v>
      </c>
      <c r="G14" s="122">
        <v>1584</v>
      </c>
      <c r="H14" s="122">
        <v>1440</v>
      </c>
      <c r="I14" s="122">
        <v>1566</v>
      </c>
      <c r="J14" s="122">
        <v>1517</v>
      </c>
      <c r="K14" s="122">
        <v>1182</v>
      </c>
      <c r="L14" s="122">
        <v>1416</v>
      </c>
      <c r="M14" s="122">
        <v>1539</v>
      </c>
      <c r="N14" s="122">
        <v>1310</v>
      </c>
      <c r="O14" s="122">
        <v>1211</v>
      </c>
      <c r="P14" s="122">
        <v>1035</v>
      </c>
      <c r="Q14" s="122">
        <v>820</v>
      </c>
      <c r="R14" s="122">
        <v>698</v>
      </c>
      <c r="S14" s="122">
        <v>627</v>
      </c>
      <c r="T14" s="122">
        <v>613</v>
      </c>
      <c r="U14" s="122">
        <v>536</v>
      </c>
      <c r="V14" s="122">
        <v>540</v>
      </c>
      <c r="W14" s="122">
        <v>585</v>
      </c>
      <c r="X14" s="122">
        <v>564</v>
      </c>
      <c r="Y14" s="262">
        <f t="shared" si="0"/>
        <v>-21</v>
      </c>
      <c r="Z14" s="125">
        <f t="shared" si="1"/>
        <v>-3.589743589743591</v>
      </c>
      <c r="AA14" s="68"/>
      <c r="AC14" s="267"/>
    </row>
    <row r="15" spans="1:29" ht="12.75">
      <c r="A15" s="265"/>
      <c r="B15" s="268" t="s">
        <v>86</v>
      </c>
      <c r="C15" s="122">
        <v>6471</v>
      </c>
      <c r="D15" s="126">
        <v>6620</v>
      </c>
      <c r="E15" s="126">
        <v>6385</v>
      </c>
      <c r="F15" s="126">
        <v>5905</v>
      </c>
      <c r="G15" s="126">
        <v>5812</v>
      </c>
      <c r="H15" s="126">
        <v>5259</v>
      </c>
      <c r="I15" s="126">
        <v>5461</v>
      </c>
      <c r="J15" s="126">
        <v>5362</v>
      </c>
      <c r="K15" s="126">
        <v>5155</v>
      </c>
      <c r="L15" s="126">
        <v>6317</v>
      </c>
      <c r="M15" s="126">
        <v>7196</v>
      </c>
      <c r="N15" s="126">
        <v>7054</v>
      </c>
      <c r="O15" s="126">
        <v>6523</v>
      </c>
      <c r="P15" s="126">
        <v>5654</v>
      </c>
      <c r="Q15" s="126">
        <v>4752</v>
      </c>
      <c r="R15" s="126">
        <v>4071</v>
      </c>
      <c r="S15" s="126">
        <v>3640</v>
      </c>
      <c r="T15" s="122">
        <v>3229</v>
      </c>
      <c r="U15" s="122">
        <v>3123</v>
      </c>
      <c r="V15" s="122">
        <v>3177</v>
      </c>
      <c r="W15" s="122">
        <v>3309</v>
      </c>
      <c r="X15" s="122">
        <v>3408</v>
      </c>
      <c r="Y15" s="262">
        <f t="shared" si="0"/>
        <v>99</v>
      </c>
      <c r="Z15" s="125">
        <f t="shared" si="1"/>
        <v>2.9918404351767975</v>
      </c>
      <c r="AA15" s="68"/>
      <c r="AC15" s="267"/>
    </row>
    <row r="16" spans="1:29" ht="12.75">
      <c r="A16" s="265"/>
      <c r="B16" s="269" t="s">
        <v>15</v>
      </c>
      <c r="C16" s="127">
        <v>68086</v>
      </c>
      <c r="D16" s="128">
        <v>70235</v>
      </c>
      <c r="E16" s="128">
        <v>68877</v>
      </c>
      <c r="F16" s="128">
        <v>64053</v>
      </c>
      <c r="G16" s="128">
        <v>60958</v>
      </c>
      <c r="H16" s="128">
        <v>56811</v>
      </c>
      <c r="I16" s="128">
        <v>59459</v>
      </c>
      <c r="J16" s="128">
        <v>62505</v>
      </c>
      <c r="K16" s="128">
        <v>65705</v>
      </c>
      <c r="L16" s="128">
        <v>82638</v>
      </c>
      <c r="M16" s="128">
        <v>95948</v>
      </c>
      <c r="N16" s="128">
        <v>99277</v>
      </c>
      <c r="O16" s="128">
        <v>96910</v>
      </c>
      <c r="P16" s="128">
        <v>85099</v>
      </c>
      <c r="Q16" s="128">
        <v>79672</v>
      </c>
      <c r="R16" s="128">
        <v>75051</v>
      </c>
      <c r="S16" s="128">
        <v>71029</v>
      </c>
      <c r="T16" s="128">
        <v>65354</v>
      </c>
      <c r="U16" s="128">
        <v>64730</v>
      </c>
      <c r="V16" s="128">
        <v>62498</v>
      </c>
      <c r="W16" s="128">
        <v>61723</v>
      </c>
      <c r="X16" s="128">
        <v>62814</v>
      </c>
      <c r="Y16" s="263">
        <f t="shared" si="0"/>
        <v>1091</v>
      </c>
      <c r="Z16" s="264">
        <f t="shared" si="1"/>
        <v>1.7675744860100764</v>
      </c>
      <c r="AC16" s="267"/>
    </row>
    <row r="17" spans="1:29" s="89" customFormat="1" ht="12.75">
      <c r="A17" s="270"/>
      <c r="B17" s="15" t="s">
        <v>16</v>
      </c>
      <c r="C17" s="129"/>
      <c r="D17" s="129"/>
      <c r="E17" s="129"/>
      <c r="F17" s="129"/>
      <c r="G17" s="129"/>
      <c r="H17" s="129"/>
      <c r="I17" s="130"/>
      <c r="J17" s="130"/>
      <c r="K17" s="130"/>
      <c r="L17" s="130"/>
      <c r="M17" s="130"/>
      <c r="N17" s="130"/>
      <c r="O17" s="130"/>
      <c r="P17" s="130"/>
      <c r="Q17" s="130"/>
      <c r="R17" s="130"/>
      <c r="S17" s="130"/>
      <c r="T17" s="130"/>
      <c r="U17" s="130"/>
      <c r="V17" s="130"/>
      <c r="W17" s="130"/>
      <c r="AB17" s="133"/>
      <c r="AC17" s="53"/>
    </row>
    <row r="18" spans="1:28" ht="10.5">
      <c r="A18" s="133"/>
      <c r="AA18" s="68"/>
      <c r="AB18" s="133"/>
    </row>
    <row r="19" spans="1:28" ht="10.5">
      <c r="A19" s="133"/>
      <c r="AA19" s="133"/>
      <c r="AB19" s="133"/>
    </row>
    <row r="20" spans="1:28" ht="13.5">
      <c r="A20" s="133"/>
      <c r="B20" s="134" t="s">
        <v>87</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133"/>
    </row>
    <row r="21" spans="1:28" ht="10.5">
      <c r="A21" s="133"/>
      <c r="B21" s="135"/>
      <c r="C21" s="169"/>
      <c r="D21" s="169"/>
      <c r="E21" s="169"/>
      <c r="F21" s="169"/>
      <c r="G21" s="169"/>
      <c r="H21" s="169"/>
      <c r="I21" s="169"/>
      <c r="J21" s="169"/>
      <c r="K21" s="68"/>
      <c r="L21" s="68"/>
      <c r="M21" s="68"/>
      <c r="N21" s="68"/>
      <c r="O21" s="68"/>
      <c r="P21" s="68"/>
      <c r="Q21" s="68"/>
      <c r="R21" s="68"/>
      <c r="S21" s="68"/>
      <c r="T21" s="68"/>
      <c r="U21" s="68"/>
      <c r="V21" s="68"/>
      <c r="W21" s="68"/>
      <c r="X21" s="68"/>
      <c r="Y21" s="68"/>
      <c r="Z21" s="68"/>
      <c r="AA21" s="68"/>
      <c r="AB21" s="133"/>
    </row>
    <row r="22" spans="1:65" ht="12.75">
      <c r="A22" s="265"/>
      <c r="B22" s="403"/>
      <c r="C22" s="399" t="s">
        <v>88</v>
      </c>
      <c r="D22" s="402"/>
      <c r="E22" s="402"/>
      <c r="F22" s="402"/>
      <c r="G22" s="402"/>
      <c r="H22" s="402"/>
      <c r="I22" s="402"/>
      <c r="J22" s="402"/>
      <c r="K22" s="402"/>
      <c r="L22" s="402"/>
      <c r="M22" s="402"/>
      <c r="N22" s="402"/>
      <c r="O22" s="402"/>
      <c r="P22" s="402"/>
      <c r="Q22" s="402"/>
      <c r="R22" s="402"/>
      <c r="S22" s="402"/>
      <c r="T22" s="402"/>
      <c r="U22" s="402"/>
      <c r="V22" s="402"/>
      <c r="W22" s="402"/>
      <c r="X22" s="407"/>
      <c r="Y22" s="410" t="s">
        <v>124</v>
      </c>
      <c r="AA22" s="133"/>
      <c r="AB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row>
    <row r="23" spans="1:65" ht="26.25" customHeight="1">
      <c r="A23" s="265"/>
      <c r="B23" s="405"/>
      <c r="C23" s="109">
        <v>2000</v>
      </c>
      <c r="D23" s="110">
        <v>2001</v>
      </c>
      <c r="E23" s="110">
        <v>2002</v>
      </c>
      <c r="F23" s="110">
        <v>2003</v>
      </c>
      <c r="G23" s="110">
        <v>2004</v>
      </c>
      <c r="H23" s="110">
        <v>2005</v>
      </c>
      <c r="I23" s="110">
        <v>2006</v>
      </c>
      <c r="J23" s="110">
        <v>2007</v>
      </c>
      <c r="K23" s="110">
        <v>2008</v>
      </c>
      <c r="L23" s="110">
        <v>2009</v>
      </c>
      <c r="M23" s="110">
        <v>2010</v>
      </c>
      <c r="N23" s="110">
        <v>2011</v>
      </c>
      <c r="O23" s="110">
        <v>2012</v>
      </c>
      <c r="P23" s="110">
        <v>2013</v>
      </c>
      <c r="Q23" s="110">
        <v>2014</v>
      </c>
      <c r="R23" s="110">
        <v>2015</v>
      </c>
      <c r="S23" s="110">
        <v>2016</v>
      </c>
      <c r="T23" s="110">
        <v>2017</v>
      </c>
      <c r="U23" s="110">
        <v>2018</v>
      </c>
      <c r="V23" s="110">
        <v>2019</v>
      </c>
      <c r="W23" s="110">
        <v>2020</v>
      </c>
      <c r="X23" s="110">
        <v>2021</v>
      </c>
      <c r="Y23" s="411"/>
      <c r="AA23" s="133"/>
      <c r="AB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row>
    <row r="24" spans="1:65" ht="12.75">
      <c r="A24" s="265"/>
      <c r="B24" s="228" t="s">
        <v>89</v>
      </c>
      <c r="C24" s="82">
        <f aca="true" t="shared" si="2" ref="C24:J34">C5*100/C$16</f>
        <v>48.24192932467761</v>
      </c>
      <c r="D24" s="82">
        <f t="shared" si="2"/>
        <v>46.663344486367194</v>
      </c>
      <c r="E24" s="82">
        <f t="shared" si="2"/>
        <v>44.657868374058104</v>
      </c>
      <c r="F24" s="82">
        <f t="shared" si="2"/>
        <v>41.7841475028492</v>
      </c>
      <c r="G24" s="82">
        <f t="shared" si="2"/>
        <v>39.87335542504675</v>
      </c>
      <c r="H24" s="82">
        <f t="shared" si="2"/>
        <v>49.07676330288148</v>
      </c>
      <c r="I24" s="82">
        <f t="shared" si="2"/>
        <v>50.88380228392674</v>
      </c>
      <c r="J24" s="82">
        <f>J5*100/J$16</f>
        <v>54.17486601071914</v>
      </c>
      <c r="K24" s="82">
        <f aca="true" t="shared" si="3" ref="K24:K34">K5*100/K$16</f>
        <v>56.66692032569819</v>
      </c>
      <c r="L24" s="122"/>
      <c r="M24" s="122"/>
      <c r="N24" s="122"/>
      <c r="O24" s="122"/>
      <c r="P24" s="122"/>
      <c r="Q24" s="122"/>
      <c r="R24" s="122"/>
      <c r="S24" s="122"/>
      <c r="T24" s="122"/>
      <c r="U24" s="122"/>
      <c r="V24" s="122"/>
      <c r="W24" s="122"/>
      <c r="X24" s="271"/>
      <c r="Y24" s="197"/>
      <c r="AA24" s="133"/>
      <c r="AB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row>
    <row r="25" spans="1:65" ht="12.75">
      <c r="A25" s="265"/>
      <c r="B25" s="228" t="s">
        <v>90</v>
      </c>
      <c r="C25" s="82">
        <f t="shared" si="2"/>
        <v>8.769791146491203</v>
      </c>
      <c r="D25" s="82">
        <f t="shared" si="2"/>
        <v>9.209083790133125</v>
      </c>
      <c r="E25" s="82">
        <f t="shared" si="2"/>
        <v>10.289356388925185</v>
      </c>
      <c r="F25" s="82">
        <f t="shared" si="2"/>
        <v>12.000999172560224</v>
      </c>
      <c r="G25" s="82">
        <f t="shared" si="2"/>
        <v>12.465960169296894</v>
      </c>
      <c r="H25" s="82">
        <f t="shared" si="2"/>
        <v>4.291422435795885</v>
      </c>
      <c r="I25" s="82">
        <f t="shared" si="2"/>
        <v>3.6781647858187996</v>
      </c>
      <c r="J25" s="82">
        <f t="shared" si="2"/>
        <v>3.3933285337173027</v>
      </c>
      <c r="K25" s="82">
        <f t="shared" si="3"/>
        <v>3.151967125789514</v>
      </c>
      <c r="L25" s="122"/>
      <c r="M25" s="122"/>
      <c r="N25" s="122"/>
      <c r="O25" s="122"/>
      <c r="P25" s="122"/>
      <c r="Q25" s="122"/>
      <c r="R25" s="122"/>
      <c r="S25" s="122"/>
      <c r="T25" s="122"/>
      <c r="U25" s="122"/>
      <c r="V25" s="122"/>
      <c r="W25" s="122"/>
      <c r="X25" s="245"/>
      <c r="Y25" s="198"/>
      <c r="AA25" s="133"/>
      <c r="AB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row>
    <row r="26" spans="1:65" ht="12.75">
      <c r="A26" s="265"/>
      <c r="B26" s="228" t="s">
        <v>78</v>
      </c>
      <c r="C26" s="82">
        <f t="shared" si="2"/>
        <v>26.42246570513762</v>
      </c>
      <c r="D26" s="82">
        <f t="shared" si="2"/>
        <v>27.709831280700506</v>
      </c>
      <c r="E26" s="82">
        <f t="shared" si="2"/>
        <v>28.656881106900705</v>
      </c>
      <c r="F26" s="82">
        <f t="shared" si="2"/>
        <v>29.592681060996362</v>
      </c>
      <c r="G26" s="82">
        <f t="shared" si="2"/>
        <v>29.973096230191278</v>
      </c>
      <c r="H26" s="82">
        <f t="shared" si="2"/>
        <v>29.723117001989053</v>
      </c>
      <c r="I26" s="82">
        <f t="shared" si="2"/>
        <v>28.332128020989252</v>
      </c>
      <c r="J26" s="82">
        <f t="shared" si="2"/>
        <v>26.32429405647548</v>
      </c>
      <c r="K26" s="82">
        <f t="shared" si="3"/>
        <v>25.804733277528346</v>
      </c>
      <c r="L26" s="122"/>
      <c r="M26" s="122"/>
      <c r="N26" s="122"/>
      <c r="O26" s="122"/>
      <c r="P26" s="122"/>
      <c r="Q26" s="122"/>
      <c r="R26" s="122"/>
      <c r="S26" s="122"/>
      <c r="T26" s="122"/>
      <c r="U26" s="122"/>
      <c r="V26" s="122"/>
      <c r="W26" s="122"/>
      <c r="X26" s="245"/>
      <c r="Y26" s="198"/>
      <c r="AA26" s="133"/>
      <c r="AB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row>
    <row r="27" spans="1:65" ht="12.75">
      <c r="A27" s="265"/>
      <c r="B27" s="228" t="s">
        <v>79</v>
      </c>
      <c r="C27" s="82"/>
      <c r="D27" s="82"/>
      <c r="E27" s="82"/>
      <c r="F27" s="82"/>
      <c r="G27" s="82"/>
      <c r="H27" s="82"/>
      <c r="I27" s="82"/>
      <c r="J27" s="82"/>
      <c r="K27" s="82"/>
      <c r="L27" s="82">
        <f aca="true" t="shared" si="4" ref="L27:W34">L8*100/L$16</f>
        <v>54.638301991819745</v>
      </c>
      <c r="M27" s="82">
        <f t="shared" si="4"/>
        <v>55.19864926835369</v>
      </c>
      <c r="N27" s="82">
        <f t="shared" si="4"/>
        <v>55.77324052902485</v>
      </c>
      <c r="O27" s="82">
        <f t="shared" si="4"/>
        <v>56.05613455783717</v>
      </c>
      <c r="P27" s="82">
        <f t="shared" si="4"/>
        <v>55.67045441192023</v>
      </c>
      <c r="Q27" s="82">
        <f t="shared" si="4"/>
        <v>56.16025705392108</v>
      </c>
      <c r="R27" s="82">
        <f t="shared" si="4"/>
        <v>55.64882546535023</v>
      </c>
      <c r="S27" s="82">
        <f t="shared" si="4"/>
        <v>54.92263723267961</v>
      </c>
      <c r="T27" s="82">
        <f t="shared" si="4"/>
        <v>53.64170517489366</v>
      </c>
      <c r="U27" s="82">
        <f t="shared" si="4"/>
        <v>53.9301714815387</v>
      </c>
      <c r="V27" s="82">
        <f t="shared" si="4"/>
        <v>53.5745143844603</v>
      </c>
      <c r="W27" s="82">
        <f t="shared" si="4"/>
        <v>52.068110752879804</v>
      </c>
      <c r="X27" s="196">
        <f aca="true" t="shared" si="5" ref="X27:X34">X8*100/X$16</f>
        <v>50.83580093609705</v>
      </c>
      <c r="Y27" s="194">
        <f aca="true" t="shared" si="6" ref="Y27:Y34">X27-W27</f>
        <v>-1.2323098167827524</v>
      </c>
      <c r="AA27" s="133"/>
      <c r="AB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row>
    <row r="28" spans="1:65" ht="12.75">
      <c r="A28" s="265"/>
      <c r="B28" s="228" t="s">
        <v>80</v>
      </c>
      <c r="C28" s="82"/>
      <c r="D28" s="82"/>
      <c r="E28" s="82"/>
      <c r="F28" s="82"/>
      <c r="G28" s="82"/>
      <c r="H28" s="82"/>
      <c r="I28" s="82"/>
      <c r="J28" s="82"/>
      <c r="K28" s="82"/>
      <c r="L28" s="82">
        <f t="shared" si="4"/>
        <v>2.668263994772381</v>
      </c>
      <c r="M28" s="82">
        <f t="shared" si="4"/>
        <v>2.165756451411181</v>
      </c>
      <c r="N28" s="82">
        <f t="shared" si="4"/>
        <v>2.1243591164116564</v>
      </c>
      <c r="O28" s="82">
        <f t="shared" si="4"/>
        <v>2.003921163966567</v>
      </c>
      <c r="P28" s="82">
        <f t="shared" si="4"/>
        <v>1.918941468172364</v>
      </c>
      <c r="Q28" s="82">
        <f t="shared" si="4"/>
        <v>1.9492418917562004</v>
      </c>
      <c r="R28" s="82">
        <f t="shared" si="4"/>
        <v>2.105235106794047</v>
      </c>
      <c r="S28" s="82">
        <f t="shared" si="4"/>
        <v>2.1174449872587253</v>
      </c>
      <c r="T28" s="82">
        <f t="shared" si="4"/>
        <v>1.892768614009854</v>
      </c>
      <c r="U28" s="82">
        <f t="shared" si="4"/>
        <v>1.8183222617024564</v>
      </c>
      <c r="V28" s="82">
        <f t="shared" si="4"/>
        <v>2.161669173413549</v>
      </c>
      <c r="W28" s="82">
        <f t="shared" si="4"/>
        <v>3.0847496071156617</v>
      </c>
      <c r="X28" s="82">
        <f t="shared" si="5"/>
        <v>3.3527557550864455</v>
      </c>
      <c r="Y28" s="125">
        <f t="shared" si="6"/>
        <v>0.2680061479707838</v>
      </c>
      <c r="AA28" s="133"/>
      <c r="AB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row>
    <row r="29" spans="1:65" ht="12.75">
      <c r="A29" s="265"/>
      <c r="B29" s="228" t="s">
        <v>81</v>
      </c>
      <c r="C29" s="82"/>
      <c r="D29" s="82"/>
      <c r="E29" s="82"/>
      <c r="F29" s="82"/>
      <c r="G29" s="82"/>
      <c r="H29" s="82"/>
      <c r="I29" s="82"/>
      <c r="J29" s="82"/>
      <c r="K29" s="82"/>
      <c r="L29" s="82">
        <f t="shared" si="4"/>
        <v>28.68535056511532</v>
      </c>
      <c r="M29" s="82">
        <f t="shared" si="4"/>
        <v>28.631133530662442</v>
      </c>
      <c r="N29" s="82">
        <f t="shared" si="4"/>
        <v>28.8143275884646</v>
      </c>
      <c r="O29" s="82">
        <f t="shared" si="4"/>
        <v>29.071303271076257</v>
      </c>
      <c r="P29" s="82">
        <f t="shared" si="4"/>
        <v>28.76061998378359</v>
      </c>
      <c r="Q29" s="82">
        <f t="shared" si="4"/>
        <v>28.105231448940657</v>
      </c>
      <c r="R29" s="82">
        <f t="shared" si="4"/>
        <v>28.056921293520407</v>
      </c>
      <c r="S29" s="82">
        <f t="shared" si="4"/>
        <v>27.835109603119854</v>
      </c>
      <c r="T29" s="82">
        <f t="shared" si="4"/>
        <v>27.947792024971694</v>
      </c>
      <c r="U29" s="82">
        <f t="shared" si="4"/>
        <v>27.63633554765951</v>
      </c>
      <c r="V29" s="82">
        <f t="shared" si="4"/>
        <v>27.629684149892796</v>
      </c>
      <c r="W29" s="82">
        <f t="shared" si="4"/>
        <v>29.008635354730004</v>
      </c>
      <c r="X29" s="82">
        <f t="shared" si="5"/>
        <v>31.21119495653835</v>
      </c>
      <c r="Y29" s="125">
        <f t="shared" si="6"/>
        <v>2.202559601808346</v>
      </c>
      <c r="AA29" s="133"/>
      <c r="AB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row>
    <row r="30" spans="1:65" ht="12.75">
      <c r="A30" s="265"/>
      <c r="B30" s="228" t="s">
        <v>82</v>
      </c>
      <c r="C30" s="82">
        <f t="shared" si="2"/>
        <v>2.2368768909908057</v>
      </c>
      <c r="D30" s="82">
        <f t="shared" si="2"/>
        <v>2.198334163878408</v>
      </c>
      <c r="E30" s="82">
        <f t="shared" si="2"/>
        <v>2.1894101078734556</v>
      </c>
      <c r="F30" s="82">
        <f t="shared" si="2"/>
        <v>1.9827330491936366</v>
      </c>
      <c r="G30" s="82">
        <f t="shared" si="2"/>
        <v>2.135896847009416</v>
      </c>
      <c r="H30" s="82">
        <f t="shared" si="2"/>
        <v>1.987291193606872</v>
      </c>
      <c r="I30" s="82">
        <f t="shared" si="2"/>
        <v>2.1981533493667906</v>
      </c>
      <c r="J30" s="82">
        <f t="shared" si="2"/>
        <v>2.159827213822894</v>
      </c>
      <c r="K30" s="82">
        <f t="shared" si="3"/>
        <v>1.9724526291758617</v>
      </c>
      <c r="L30" s="82">
        <f t="shared" si="4"/>
        <v>2.055954887581984</v>
      </c>
      <c r="M30" s="82">
        <f t="shared" si="4"/>
        <v>2.2376704048026013</v>
      </c>
      <c r="N30" s="82">
        <f t="shared" si="4"/>
        <v>2.1918470542018795</v>
      </c>
      <c r="O30" s="82">
        <f t="shared" si="4"/>
        <v>2.2474460839954595</v>
      </c>
      <c r="P30" s="82">
        <f t="shared" si="4"/>
        <v>2.332577351085207</v>
      </c>
      <c r="Q30" s="82">
        <f t="shared" si="4"/>
        <v>2.1488101214981423</v>
      </c>
      <c r="R30" s="82">
        <f t="shared" si="4"/>
        <v>2.239810262354932</v>
      </c>
      <c r="S30" s="82">
        <f t="shared" si="4"/>
        <v>2.1751678891720285</v>
      </c>
      <c r="T30" s="82">
        <f t="shared" si="4"/>
        <v>2.09321541145148</v>
      </c>
      <c r="U30" s="82">
        <f t="shared" si="4"/>
        <v>2.108759462382203</v>
      </c>
      <c r="V30" s="82">
        <f t="shared" si="4"/>
        <v>2.1424685589938877</v>
      </c>
      <c r="W30" s="82">
        <f t="shared" si="4"/>
        <v>2.0705409652803657</v>
      </c>
      <c r="X30" s="82">
        <f t="shared" si="5"/>
        <v>2.158754417804948</v>
      </c>
      <c r="Y30" s="125">
        <f t="shared" si="6"/>
        <v>0.08821345252458235</v>
      </c>
      <c r="AA30" s="133"/>
      <c r="AB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row>
    <row r="31" spans="1:65" ht="12.75">
      <c r="A31" s="265"/>
      <c r="B31" s="228" t="s">
        <v>83</v>
      </c>
      <c r="C31" s="82">
        <f t="shared" si="2"/>
        <v>2.2589078518344445</v>
      </c>
      <c r="D31" s="82">
        <f t="shared" si="2"/>
        <v>2.5215348472983554</v>
      </c>
      <c r="E31" s="82">
        <f t="shared" si="2"/>
        <v>2.675784369237917</v>
      </c>
      <c r="F31" s="82">
        <f t="shared" si="2"/>
        <v>2.883549560520194</v>
      </c>
      <c r="G31" s="82">
        <f t="shared" si="2"/>
        <v>2.905279044588077</v>
      </c>
      <c r="H31" s="82">
        <f t="shared" si="2"/>
        <v>2.6790586330112127</v>
      </c>
      <c r="I31" s="82">
        <f t="shared" si="2"/>
        <v>2.5933836761465883</v>
      </c>
      <c r="J31" s="82">
        <f t="shared" si="2"/>
        <v>2.5149988000959924</v>
      </c>
      <c r="K31" s="82">
        <f t="shared" si="3"/>
        <v>2.409253481470208</v>
      </c>
      <c r="L31" s="82">
        <f t="shared" si="4"/>
        <v>2.2604612889953772</v>
      </c>
      <c r="M31" s="82">
        <f t="shared" si="4"/>
        <v>2.3377246008254473</v>
      </c>
      <c r="N31" s="82">
        <f t="shared" si="4"/>
        <v>2.4426604349446497</v>
      </c>
      <c r="O31" s="82">
        <f t="shared" si="4"/>
        <v>2.452791249613043</v>
      </c>
      <c r="P31" s="82">
        <f t="shared" si="4"/>
        <v>3.242106252717423</v>
      </c>
      <c r="Q31" s="82">
        <f t="shared" si="4"/>
        <v>4.409328245807812</v>
      </c>
      <c r="R31" s="82">
        <f t="shared" si="4"/>
        <v>5.371014376890381</v>
      </c>
      <c r="S31" s="82">
        <f t="shared" si="4"/>
        <v>6.818341804051866</v>
      </c>
      <c r="T31" s="82">
        <f t="shared" si="4"/>
        <v>8.41417510787404</v>
      </c>
      <c r="U31" s="82">
        <f t="shared" si="4"/>
        <v>8.751737988567898</v>
      </c>
      <c r="V31" s="82">
        <f t="shared" si="4"/>
        <v>8.441870139844475</v>
      </c>
      <c r="W31" s="82">
        <f t="shared" si="4"/>
        <v>7.355442865706463</v>
      </c>
      <c r="X31" s="82">
        <f t="shared" si="5"/>
        <v>5.9891107078039925</v>
      </c>
      <c r="Y31" s="125">
        <f t="shared" si="6"/>
        <v>-1.3663321579024705</v>
      </c>
      <c r="AA31" s="133"/>
      <c r="AB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row>
    <row r="32" spans="1:65" ht="12.75">
      <c r="A32" s="265"/>
      <c r="B32" s="228" t="s">
        <v>84</v>
      </c>
      <c r="C32" s="82">
        <f t="shared" si="2"/>
        <v>0.46411890843932674</v>
      </c>
      <c r="D32" s="82">
        <f t="shared" si="2"/>
        <v>0.337438598989108</v>
      </c>
      <c r="E32" s="82">
        <f t="shared" si="2"/>
        <v>0.33683232428822396</v>
      </c>
      <c r="F32" s="82">
        <f t="shared" si="2"/>
        <v>0.3653224673317409</v>
      </c>
      <c r="G32" s="82">
        <f t="shared" si="2"/>
        <v>0.5134682896420486</v>
      </c>
      <c r="H32" s="82">
        <f t="shared" si="2"/>
        <v>0.4506169579834891</v>
      </c>
      <c r="I32" s="82">
        <f t="shared" si="2"/>
        <v>0.4961401974469803</v>
      </c>
      <c r="J32" s="82">
        <f t="shared" si="2"/>
        <v>0.4271658267338613</v>
      </c>
      <c r="K32" s="82">
        <f t="shared" si="3"/>
        <v>0.3500494635111483</v>
      </c>
      <c r="L32" s="82">
        <f t="shared" si="4"/>
        <v>0.33398678574021634</v>
      </c>
      <c r="M32" s="82">
        <f t="shared" si="4"/>
        <v>0.32517613707424853</v>
      </c>
      <c r="N32" s="82">
        <f t="shared" si="4"/>
        <v>0.22865316236389094</v>
      </c>
      <c r="O32" s="82">
        <f t="shared" si="4"/>
        <v>0.18780311629346816</v>
      </c>
      <c r="P32" s="82">
        <f t="shared" si="4"/>
        <v>0.21504365503707445</v>
      </c>
      <c r="Q32" s="82">
        <f t="shared" si="4"/>
        <v>0.23345717441510191</v>
      </c>
      <c r="R32" s="82">
        <f t="shared" si="4"/>
        <v>0.2238477835072151</v>
      </c>
      <c r="S32" s="82">
        <f t="shared" si="4"/>
        <v>0.12389305776513819</v>
      </c>
      <c r="T32" s="82">
        <f t="shared" si="4"/>
        <v>0.13159102732809008</v>
      </c>
      <c r="U32" s="82">
        <f t="shared" si="4"/>
        <v>0.1019619959833153</v>
      </c>
      <c r="V32" s="82">
        <f t="shared" si="4"/>
        <v>0.10240327690486095</v>
      </c>
      <c r="W32" s="82">
        <f t="shared" si="4"/>
        <v>0.10368906242405586</v>
      </c>
      <c r="X32" s="82">
        <f t="shared" si="5"/>
        <v>0.12895214442640177</v>
      </c>
      <c r="Y32" s="125">
        <f t="shared" si="6"/>
        <v>0.025263082002345907</v>
      </c>
      <c r="AA32" s="133"/>
      <c r="AB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row>
    <row r="33" spans="1:65" ht="12.75">
      <c r="A33" s="265"/>
      <c r="B33" s="228" t="s">
        <v>85</v>
      </c>
      <c r="C33" s="82">
        <f t="shared" si="2"/>
        <v>2.101753664483154</v>
      </c>
      <c r="D33" s="82">
        <f t="shared" si="2"/>
        <v>1.9349327258489357</v>
      </c>
      <c r="E33" s="82">
        <f t="shared" si="2"/>
        <v>1.9237190934564514</v>
      </c>
      <c r="F33" s="82">
        <f t="shared" si="2"/>
        <v>2.1716391113609044</v>
      </c>
      <c r="G33" s="82">
        <f t="shared" si="2"/>
        <v>2.5985104498179075</v>
      </c>
      <c r="H33" s="82">
        <f t="shared" si="2"/>
        <v>2.534720388657126</v>
      </c>
      <c r="I33" s="82">
        <f t="shared" si="2"/>
        <v>2.6337476244134614</v>
      </c>
      <c r="J33" s="82">
        <f t="shared" si="2"/>
        <v>2.4270058395328373</v>
      </c>
      <c r="K33" s="82">
        <f t="shared" si="3"/>
        <v>1.7989498516094666</v>
      </c>
      <c r="L33" s="82">
        <f t="shared" si="4"/>
        <v>1.713497422493284</v>
      </c>
      <c r="M33" s="82">
        <f t="shared" si="4"/>
        <v>1.6039938299912453</v>
      </c>
      <c r="N33" s="82">
        <f t="shared" si="4"/>
        <v>1.3195402761969035</v>
      </c>
      <c r="O33" s="82">
        <f t="shared" si="4"/>
        <v>1.249613043029615</v>
      </c>
      <c r="P33" s="82">
        <f t="shared" si="4"/>
        <v>1.2162305079965687</v>
      </c>
      <c r="Q33" s="82">
        <f t="shared" si="4"/>
        <v>1.029219801184858</v>
      </c>
      <c r="R33" s="82">
        <f t="shared" si="4"/>
        <v>0.9300342433811675</v>
      </c>
      <c r="S33" s="82">
        <f t="shared" si="4"/>
        <v>0.8827380365766095</v>
      </c>
      <c r="T33" s="82">
        <f t="shared" si="4"/>
        <v>0.9379686017688282</v>
      </c>
      <c r="U33" s="82">
        <f t="shared" si="4"/>
        <v>0.8280549976826819</v>
      </c>
      <c r="V33" s="82">
        <f t="shared" si="4"/>
        <v>0.8640276488847644</v>
      </c>
      <c r="W33" s="82">
        <f t="shared" si="4"/>
        <v>0.9477828362198856</v>
      </c>
      <c r="X33" s="82">
        <f t="shared" si="5"/>
        <v>0.8978890056356863</v>
      </c>
      <c r="Y33" s="125">
        <f t="shared" si="6"/>
        <v>-0.04989383058419927</v>
      </c>
      <c r="AA33" s="133"/>
      <c r="AB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row>
    <row r="34" spans="1:65" ht="12.75">
      <c r="A34" s="265"/>
      <c r="B34" s="268" t="s">
        <v>86</v>
      </c>
      <c r="C34" s="83">
        <f t="shared" si="2"/>
        <v>9.504156507945833</v>
      </c>
      <c r="D34" s="83">
        <f t="shared" si="2"/>
        <v>9.425500106784368</v>
      </c>
      <c r="E34" s="83">
        <f t="shared" si="2"/>
        <v>9.270148235259956</v>
      </c>
      <c r="F34" s="83">
        <f t="shared" si="2"/>
        <v>9.218928075187735</v>
      </c>
      <c r="G34" s="83">
        <f t="shared" si="2"/>
        <v>9.534433544407625</v>
      </c>
      <c r="H34" s="83">
        <f t="shared" si="2"/>
        <v>9.25701008607488</v>
      </c>
      <c r="I34" s="83">
        <f t="shared" si="2"/>
        <v>9.184480061891387</v>
      </c>
      <c r="J34" s="83">
        <f t="shared" si="2"/>
        <v>8.578513718902487</v>
      </c>
      <c r="K34" s="83">
        <f t="shared" si="3"/>
        <v>7.8456738452172585</v>
      </c>
      <c r="L34" s="83">
        <f t="shared" si="4"/>
        <v>7.644183063481691</v>
      </c>
      <c r="M34" s="83">
        <f t="shared" si="4"/>
        <v>7.499895776879143</v>
      </c>
      <c r="N34" s="83">
        <f t="shared" si="4"/>
        <v>7.105371838391571</v>
      </c>
      <c r="O34" s="83">
        <f t="shared" si="4"/>
        <v>6.730987514188422</v>
      </c>
      <c r="P34" s="83">
        <f t="shared" si="4"/>
        <v>6.644026369287536</v>
      </c>
      <c r="Q34" s="83">
        <f t="shared" si="4"/>
        <v>5.964454262476152</v>
      </c>
      <c r="R34" s="83">
        <f t="shared" si="4"/>
        <v>5.424311468201623</v>
      </c>
      <c r="S34" s="83">
        <f t="shared" si="4"/>
        <v>5.12466738937617</v>
      </c>
      <c r="T34" s="83">
        <f t="shared" si="4"/>
        <v>4.940784037702359</v>
      </c>
      <c r="U34" s="83">
        <f t="shared" si="4"/>
        <v>4.824656264483238</v>
      </c>
      <c r="V34" s="83">
        <f t="shared" si="4"/>
        <v>5.083362667605363</v>
      </c>
      <c r="W34" s="83">
        <f t="shared" si="4"/>
        <v>5.361048555643763</v>
      </c>
      <c r="X34" s="83">
        <f t="shared" si="5"/>
        <v>5.425542076607126</v>
      </c>
      <c r="Y34" s="131">
        <f t="shared" si="6"/>
        <v>0.0644935209633628</v>
      </c>
      <c r="AA34" s="133"/>
      <c r="AB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row>
    <row r="35" spans="1:65" ht="10.5">
      <c r="A35" s="133"/>
      <c r="B35" s="133"/>
      <c r="C35" s="132"/>
      <c r="D35" s="132"/>
      <c r="E35" s="132"/>
      <c r="F35" s="132"/>
      <c r="G35" s="132"/>
      <c r="H35" s="132"/>
      <c r="I35" s="132"/>
      <c r="J35" s="132"/>
      <c r="K35" s="132"/>
      <c r="L35" s="132"/>
      <c r="M35" s="132"/>
      <c r="N35" s="132"/>
      <c r="O35" s="132"/>
      <c r="P35" s="132"/>
      <c r="Q35" s="132"/>
      <c r="R35" s="132"/>
      <c r="S35" s="132"/>
      <c r="T35" s="132"/>
      <c r="U35" s="132"/>
      <c r="V35" s="132"/>
      <c r="W35" s="132"/>
      <c r="X35" s="68"/>
      <c r="Y35" s="68"/>
      <c r="Z35" s="133"/>
      <c r="AA35" s="133"/>
      <c r="AB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row>
    <row r="36" spans="2:65" ht="10.5">
      <c r="B36" s="133"/>
      <c r="C36" s="132"/>
      <c r="D36" s="132"/>
      <c r="E36" s="132"/>
      <c r="F36" s="132"/>
      <c r="G36" s="132"/>
      <c r="H36" s="132"/>
      <c r="I36" s="132"/>
      <c r="J36" s="132"/>
      <c r="K36" s="132"/>
      <c r="L36" s="132"/>
      <c r="M36" s="132"/>
      <c r="N36" s="132"/>
      <c r="O36" s="132"/>
      <c r="P36" s="132"/>
      <c r="Q36" s="132"/>
      <c r="R36" s="132"/>
      <c r="S36" s="132"/>
      <c r="T36" s="132"/>
      <c r="U36" s="132"/>
      <c r="V36" s="132"/>
      <c r="W36" s="132"/>
      <c r="X36" s="68"/>
      <c r="Y36" s="68"/>
      <c r="Z36" s="133"/>
      <c r="AA36" s="133"/>
      <c r="AB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row>
    <row r="37" spans="2:65" ht="12.75">
      <c r="B37" s="51" t="s">
        <v>18</v>
      </c>
      <c r="D37" s="132"/>
      <c r="E37" s="132"/>
      <c r="F37" s="132"/>
      <c r="G37" s="132"/>
      <c r="H37" s="132"/>
      <c r="I37" s="132"/>
      <c r="J37" s="132"/>
      <c r="K37" s="132"/>
      <c r="L37" s="132"/>
      <c r="M37" s="132"/>
      <c r="N37" s="132"/>
      <c r="O37" s="132"/>
      <c r="P37" s="132"/>
      <c r="Q37" s="132"/>
      <c r="R37" s="132"/>
      <c r="S37" s="132"/>
      <c r="T37" s="132"/>
      <c r="U37" s="132"/>
      <c r="V37" s="132"/>
      <c r="W37" s="132"/>
      <c r="X37" s="132"/>
      <c r="Y37" s="68"/>
      <c r="Z37" s="133"/>
      <c r="AA37" s="133"/>
      <c r="AB37" s="133"/>
      <c r="AC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row>
    <row r="38" spans="1:2" s="51" customFormat="1" ht="12.75">
      <c r="A38" s="51">
        <v>1</v>
      </c>
      <c r="B38" s="51" t="s">
        <v>139</v>
      </c>
    </row>
    <row r="39" spans="4:65" ht="10.5">
      <c r="D39" s="133"/>
      <c r="E39" s="133"/>
      <c r="F39" s="133"/>
      <c r="G39" s="133"/>
      <c r="H39" s="133"/>
      <c r="I39" s="133"/>
      <c r="J39" s="133"/>
      <c r="K39" s="133"/>
      <c r="L39" s="133"/>
      <c r="M39" s="133"/>
      <c r="N39" s="133"/>
      <c r="O39" s="133"/>
      <c r="P39" s="133"/>
      <c r="Q39" s="133"/>
      <c r="R39" s="133"/>
      <c r="S39" s="133"/>
      <c r="T39" s="133"/>
      <c r="U39" s="133"/>
      <c r="V39" s="133"/>
      <c r="W39" s="133"/>
      <c r="X39" s="133"/>
      <c r="Y39" s="68"/>
      <c r="Z39" s="133"/>
      <c r="AA39" s="133"/>
      <c r="AB39" s="133"/>
      <c r="AC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row>
    <row r="40" spans="1:65" ht="10.5">
      <c r="A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row>
    <row r="41" spans="1:65" ht="10.5">
      <c r="A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row>
    <row r="42" spans="1:65" ht="10.5">
      <c r="A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row>
    <row r="43" spans="1:65" ht="10.5">
      <c r="A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row>
    <row r="44" spans="1:65" ht="10.5">
      <c r="A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row>
    <row r="45" spans="1:65" ht="10.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row>
    <row r="46" spans="1:65" ht="10.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row>
    <row r="47" spans="1:65" ht="10.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row>
    <row r="48" spans="1:65" ht="10.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row>
    <row r="49" spans="1:65" ht="10.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row>
    <row r="50" spans="1:65" ht="10.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row>
    <row r="51" spans="1:65" ht="10.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row>
    <row r="52" spans="1:65" ht="10.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row>
    <row r="53" spans="1:65" ht="10.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row>
    <row r="54" spans="1:65" ht="10.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row>
    <row r="55" spans="1:65" ht="10.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row>
    <row r="56" spans="1:65" ht="10.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row>
    <row r="57" spans="1:65" ht="10.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row>
    <row r="58" spans="1:65" ht="10.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row>
    <row r="59" spans="1:65" ht="10.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row>
    <row r="60" spans="1:65" ht="10.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row>
    <row r="61" spans="1:65" ht="10.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row>
    <row r="62" spans="1:65" ht="10.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row>
    <row r="63" spans="1:65" ht="10.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row>
    <row r="64" spans="1:65" ht="10.5">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row>
    <row r="65" spans="1:65" ht="10.5">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row>
    <row r="66" spans="1:65" ht="10.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row>
    <row r="67" spans="1:65" ht="10.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row>
    <row r="68" spans="1:65" ht="10.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row>
    <row r="69" spans="1:65" ht="10.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row>
    <row r="70" spans="1:65" ht="10.5">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row>
    <row r="71" spans="1:65" ht="10.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row>
    <row r="72" spans="1:65" ht="10.5">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row>
    <row r="73" spans="1:65" ht="10.5">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row>
    <row r="74" spans="1:65" ht="10.5">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row>
    <row r="75" spans="1:65" ht="10.5">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row>
    <row r="76" spans="1:65" ht="10.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row>
    <row r="77" spans="1:65" ht="10.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row>
    <row r="78" spans="1:65" ht="10.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row>
    <row r="79" spans="1:65" ht="10.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row>
    <row r="80" spans="1:65" ht="10.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row>
    <row r="81" spans="1:65" ht="10.5">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row>
    <row r="82" spans="1:65" ht="10.5">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row>
    <row r="83" spans="1:65" ht="10.5">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row>
    <row r="84" spans="1:65" ht="10.5">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row>
    <row r="85" spans="1:65" ht="10.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row>
    <row r="86" spans="1:65" ht="10.5">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row>
    <row r="87" spans="1:65" ht="10.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row>
    <row r="88" spans="1:65" ht="10.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row>
    <row r="89" spans="1:65" ht="10.5">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row>
    <row r="90" spans="1:65" ht="10.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row>
    <row r="91" spans="1:65" ht="10.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row>
    <row r="92" spans="1:65" ht="10.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row>
    <row r="93" spans="1:65" ht="10.5">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row>
    <row r="94" spans="1:65" ht="10.5">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row>
    <row r="95" spans="1:65" ht="10.5">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row>
    <row r="96" spans="1:65" ht="10.5">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row>
    <row r="97" spans="1:65" ht="10.5">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row>
    <row r="98" spans="1:65" ht="10.5">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row>
    <row r="99" spans="1:65" ht="10.5">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row>
    <row r="100" spans="1:65" ht="10.5">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row>
    <row r="101" spans="1:65" ht="10.5">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row>
    <row r="102" spans="1:65" ht="10.5">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row>
    <row r="103" spans="1:65" ht="10.5">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row>
    <row r="104" spans="1:65" ht="10.5">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row>
    <row r="105" spans="1:65" ht="10.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row>
    <row r="106" spans="1:65" ht="10.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row>
    <row r="107" spans="1:65" ht="10.5">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row>
    <row r="108" spans="1:65" ht="10.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row>
    <row r="109" spans="1:65" ht="10.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row>
    <row r="110" spans="1:65" ht="10.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row>
    <row r="111" spans="1:65" ht="10.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row>
    <row r="112" spans="1:65" ht="10.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row>
    <row r="113" spans="1:65" ht="10.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row>
    <row r="114" spans="1:65" ht="10.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row>
    <row r="115" spans="1:65" ht="10.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row>
    <row r="116" spans="1:65" ht="10.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row>
    <row r="117" spans="1:65" ht="10.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row>
    <row r="118" spans="1:65" ht="10.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row>
    <row r="119" spans="1:65" ht="10.5">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row>
    <row r="120" spans="1:65" ht="10.5">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row>
    <row r="121" spans="1:65" ht="10.5">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row>
    <row r="122" spans="1:65" ht="10.5">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row>
    <row r="123" spans="1:65" ht="10.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row>
    <row r="124" spans="1:65" ht="10.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row>
    <row r="125" spans="1:65" ht="10.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row>
    <row r="126" spans="1:65" ht="10.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row>
    <row r="127" spans="1:65" ht="10.5">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row>
    <row r="128" spans="1:65" ht="10.5">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row>
    <row r="129" spans="1:65" ht="10.5">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row>
    <row r="130" spans="1:65" ht="10.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row>
    <row r="131" spans="1:65" ht="10.5">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row>
    <row r="132" spans="1:65" ht="10.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row>
    <row r="133" spans="1:65" ht="10.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row>
    <row r="134" spans="1:65" ht="10.5">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row>
    <row r="135" spans="1:65" ht="10.5">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row>
    <row r="136" spans="1:65" ht="10.5">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row>
    <row r="137" spans="1:65" ht="10.5">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row>
    <row r="138" spans="1:65" ht="10.5">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row>
    <row r="139" spans="1:65" ht="10.5">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row>
    <row r="140" spans="1:65" ht="10.5">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row>
    <row r="141" spans="1:65" ht="10.5">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row>
    <row r="142" spans="1:65" ht="10.5">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row>
    <row r="143" spans="1:65" ht="10.5">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row>
    <row r="144" spans="1:65" ht="10.5">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row>
    <row r="145" spans="1:65" ht="10.5">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row>
    <row r="146" spans="1:65" ht="10.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row>
    <row r="147" spans="1:65" ht="10.5">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row>
    <row r="148" spans="1:65" ht="10.5">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row>
    <row r="149" spans="1:65" ht="10.5">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row>
    <row r="150" spans="1:65" ht="10.5">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row>
    <row r="151" spans="1:65" ht="10.5">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row>
    <row r="152" spans="1:65" ht="10.5">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row>
    <row r="153" spans="1:65" ht="10.5">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row>
    <row r="154" spans="1:65" ht="10.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row>
    <row r="155" spans="1:65" ht="10.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row>
    <row r="156" spans="1:65" ht="10.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row>
    <row r="157" spans="1:65" ht="10.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row>
    <row r="158" spans="1:65" ht="10.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row>
    <row r="159" spans="1:65" ht="10.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row>
    <row r="160" spans="1:65" ht="10.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row>
    <row r="161" spans="1:65" ht="10.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row>
    <row r="162" spans="1:65" ht="10.5">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row>
    <row r="163" spans="1:65" ht="10.5">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row>
    <row r="164" spans="1:65" ht="10.5">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row>
    <row r="165" spans="1:65" ht="10.5">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row>
    <row r="166" spans="1:65" ht="10.5">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row>
    <row r="167" spans="1:65" ht="10.5">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row>
    <row r="168" spans="1:65" ht="10.5">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row>
    <row r="169" spans="1:65" ht="10.5">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row>
    <row r="170" spans="1:65" ht="10.5">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row>
    <row r="171" spans="1:65" ht="10.5">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row>
    <row r="172" spans="1:65" ht="10.5">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row>
    <row r="173" spans="1:65" ht="10.5">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row>
    <row r="174" spans="1:65" ht="10.5">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row>
    <row r="175" spans="1:65" ht="10.5">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row>
    <row r="176" spans="1:65" ht="10.5">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row>
    <row r="177" spans="1:65" ht="10.5">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row>
    <row r="178" spans="1:65" ht="10.5">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row>
    <row r="179" spans="1:65" ht="10.5">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row>
    <row r="180" spans="1:65" ht="10.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row>
    <row r="181" spans="1:65" ht="10.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row>
    <row r="182" spans="1:65" ht="10.5">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row>
    <row r="183" spans="1:65" ht="10.5">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row>
    <row r="184" spans="1:65" ht="10.5">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row>
    <row r="185" spans="1:65" ht="10.5">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row>
    <row r="186" spans="1:65" ht="10.5">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row>
    <row r="187" spans="1:65" ht="10.5">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row>
    <row r="188" spans="1:65" ht="10.5">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row>
    <row r="189" spans="1:65" ht="10.5">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row>
    <row r="190" spans="1:65" ht="10.5">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row>
    <row r="191" spans="1:65" ht="10.5">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row>
    <row r="192" spans="1:65" ht="10.5">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row>
    <row r="193" spans="1:65" ht="10.5">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row>
    <row r="194" spans="1:65" ht="10.5">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row>
    <row r="195" spans="1:65" ht="10.5">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row>
    <row r="196" spans="1:65" ht="10.5">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row>
    <row r="197" spans="1:65" ht="10.5">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row>
    <row r="198" spans="1:65" ht="10.5">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row>
    <row r="199" spans="1:65" ht="10.5">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row>
    <row r="200" spans="1:65" ht="10.5">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row>
    <row r="201" spans="1:65" ht="10.5">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row>
    <row r="202" spans="1:65" ht="10.5">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row>
    <row r="203" spans="1:65" ht="10.5">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row>
    <row r="204" spans="1:65" ht="10.5">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row>
    <row r="205" spans="1:65" ht="10.5">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row>
    <row r="206" spans="1:65" ht="10.5">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row>
    <row r="207" spans="1:65" ht="10.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row>
    <row r="208" spans="1:65" ht="10.5">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row>
    <row r="209" spans="1:65" ht="10.5">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row>
    <row r="210" spans="1:65" ht="10.5">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row>
    <row r="211" spans="1:65" ht="10.5">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row>
    <row r="212" spans="1:65" ht="10.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row>
    <row r="213" spans="1:65" ht="10.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row>
    <row r="214" spans="1:65" ht="10.5">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row>
    <row r="215" spans="1:65" ht="10.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row>
    <row r="216" spans="1:65" ht="10.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row>
    <row r="217" spans="1:65" ht="10.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row>
    <row r="218" spans="1:65" ht="10.5">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row>
    <row r="219" spans="1:65" ht="10.5">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row>
    <row r="220" spans="1:65" ht="10.5">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row>
    <row r="221" spans="1:65" ht="10.5">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row>
    <row r="222" spans="1:65" ht="10.5">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row>
    <row r="223" spans="1:65" ht="10.5">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row>
    <row r="224" spans="1:65" ht="10.5">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row>
    <row r="225" spans="1:65" ht="10.5">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row>
    <row r="226" spans="1:65" ht="10.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row>
    <row r="227" spans="1:65" ht="10.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row>
    <row r="228" spans="1:65" ht="10.5">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row>
    <row r="229" spans="1:65" ht="10.5">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row>
    <row r="230" spans="1:65" ht="10.5">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row>
    <row r="231" spans="1:65" ht="10.5">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row>
    <row r="232" spans="1:65" ht="10.5">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row>
    <row r="233" spans="1:65" ht="10.5">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row>
    <row r="234" spans="1:65" ht="10.5">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row>
    <row r="235" spans="1:65" ht="10.5">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row>
    <row r="236" spans="1:65" ht="10.5">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row>
    <row r="237" spans="1:65" ht="10.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row>
    <row r="238" spans="1:65" ht="10.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row>
    <row r="239" spans="1:65" ht="10.5">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row>
    <row r="240" spans="1:65" ht="10.5">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row>
    <row r="241" spans="1:65" ht="10.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row>
    <row r="242" spans="1:65" ht="10.5">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row>
    <row r="243" spans="1:65" ht="10.5">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row>
    <row r="244" spans="1:65" ht="10.5">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row>
    <row r="245" spans="1:65" ht="10.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row>
    <row r="246" spans="1:65" ht="10.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row>
  </sheetData>
  <sheetProtection/>
  <mergeCells count="7">
    <mergeCell ref="Y22:Y23"/>
    <mergeCell ref="Z3:Z4"/>
    <mergeCell ref="B3:B4"/>
    <mergeCell ref="B22:B23"/>
    <mergeCell ref="Y3:Y4"/>
    <mergeCell ref="C22:X22"/>
    <mergeCell ref="C3:X3"/>
  </mergeCells>
  <printOptions/>
  <pageMargins left="0.7480314960629921" right="0.7480314960629921" top="0.7874015748031497" bottom="0.5118110236220472" header="0.5118110236220472" footer="0.31496062992125984"/>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tabColor theme="5" tint="0.5999900102615356"/>
  </sheetPr>
  <dimension ref="A1:AG32"/>
  <sheetViews>
    <sheetView zoomScaleSheetLayoutView="100" zoomScalePageLayoutView="0" workbookViewId="0" topLeftCell="A1">
      <selection activeCell="A1" sqref="A1"/>
    </sheetView>
  </sheetViews>
  <sheetFormatPr defaultColWidth="9.140625" defaultRowHeight="15"/>
  <cols>
    <col min="1" max="1" width="2.7109375" style="53" customWidth="1"/>
    <col min="2" max="2" width="27.7109375" style="53" customWidth="1"/>
    <col min="3" max="22" width="8.140625" style="53" customWidth="1"/>
    <col min="23" max="24" width="7.8515625" style="53" bestFit="1" customWidth="1"/>
    <col min="25" max="25" width="9.140625" style="53" customWidth="1"/>
    <col min="26" max="26" width="11.8515625" style="53" customWidth="1"/>
    <col min="27" max="27" width="9.140625" style="53" customWidth="1"/>
    <col min="28" max="28" width="9.00390625" style="53" bestFit="1" customWidth="1"/>
    <col min="29" max="29" width="6.00390625" style="53" customWidth="1"/>
    <col min="30" max="16384" width="9.140625" style="53" customWidth="1"/>
  </cols>
  <sheetData>
    <row r="1" spans="1:30" ht="15" customHeight="1">
      <c r="A1" s="68"/>
      <c r="B1" s="134" t="s">
        <v>91</v>
      </c>
      <c r="C1" s="68"/>
      <c r="D1" s="68"/>
      <c r="E1" s="68"/>
      <c r="F1" s="68"/>
      <c r="G1" s="68"/>
      <c r="H1" s="68"/>
      <c r="Y1" s="135"/>
      <c r="AD1" s="135"/>
    </row>
    <row r="2" spans="1:25" ht="15" customHeight="1">
      <c r="A2" s="68"/>
      <c r="B2" s="136"/>
      <c r="C2" s="68"/>
      <c r="D2" s="68"/>
      <c r="E2" s="68"/>
      <c r="F2" s="68"/>
      <c r="G2" s="68"/>
      <c r="H2" s="68"/>
      <c r="Y2" s="135"/>
    </row>
    <row r="3" spans="1:26" ht="12.75">
      <c r="A3" s="68"/>
      <c r="B3" s="403"/>
      <c r="C3" s="426"/>
      <c r="D3" s="426"/>
      <c r="E3" s="426"/>
      <c r="F3" s="426"/>
      <c r="G3" s="426"/>
      <c r="H3" s="426"/>
      <c r="I3" s="426"/>
      <c r="J3" s="426"/>
      <c r="K3" s="426"/>
      <c r="L3" s="426"/>
      <c r="M3" s="426"/>
      <c r="N3" s="426"/>
      <c r="O3" s="426"/>
      <c r="P3" s="426"/>
      <c r="Q3" s="426"/>
      <c r="R3" s="426"/>
      <c r="S3" s="426"/>
      <c r="T3" s="426"/>
      <c r="U3" s="426"/>
      <c r="V3" s="426"/>
      <c r="W3" s="426"/>
      <c r="X3" s="426"/>
      <c r="Y3" s="410" t="s">
        <v>125</v>
      </c>
      <c r="Z3" s="410" t="s">
        <v>129</v>
      </c>
    </row>
    <row r="4" spans="1:26" ht="33.75" customHeight="1">
      <c r="A4" s="68"/>
      <c r="B4" s="405"/>
      <c r="C4" s="76">
        <v>2000</v>
      </c>
      <c r="D4" s="76">
        <v>2001</v>
      </c>
      <c r="E4" s="76">
        <v>2002</v>
      </c>
      <c r="F4" s="76">
        <v>2003</v>
      </c>
      <c r="G4" s="76">
        <v>2004</v>
      </c>
      <c r="H4" s="76">
        <v>2005</v>
      </c>
      <c r="I4" s="76">
        <v>2006</v>
      </c>
      <c r="J4" s="76">
        <v>2007</v>
      </c>
      <c r="K4" s="76">
        <v>2008</v>
      </c>
      <c r="L4" s="76">
        <v>2009</v>
      </c>
      <c r="M4" s="76">
        <v>2010</v>
      </c>
      <c r="N4" s="76">
        <v>2011</v>
      </c>
      <c r="O4" s="76">
        <v>2012</v>
      </c>
      <c r="P4" s="76">
        <v>2013</v>
      </c>
      <c r="Q4" s="76">
        <v>2014</v>
      </c>
      <c r="R4" s="76">
        <v>2015</v>
      </c>
      <c r="S4" s="76">
        <v>2016</v>
      </c>
      <c r="T4" s="76">
        <v>2017</v>
      </c>
      <c r="U4" s="76">
        <v>2018</v>
      </c>
      <c r="V4" s="76">
        <v>2019</v>
      </c>
      <c r="W4" s="76">
        <v>2020</v>
      </c>
      <c r="X4" s="57">
        <v>2021</v>
      </c>
      <c r="Y4" s="411"/>
      <c r="Z4" s="411"/>
    </row>
    <row r="5" spans="1:26" ht="12.75">
      <c r="A5" s="68"/>
      <c r="B5" s="137" t="s">
        <v>92</v>
      </c>
      <c r="C5" s="29">
        <v>37497</v>
      </c>
      <c r="D5" s="29">
        <v>37204</v>
      </c>
      <c r="E5" s="29">
        <v>36747</v>
      </c>
      <c r="F5" s="29">
        <v>34779</v>
      </c>
      <c r="G5" s="29">
        <v>33731</v>
      </c>
      <c r="H5" s="29">
        <v>31248</v>
      </c>
      <c r="I5" s="29">
        <v>32340</v>
      </c>
      <c r="J5" s="29">
        <v>34171</v>
      </c>
      <c r="K5" s="29">
        <v>36240</v>
      </c>
      <c r="L5" s="29">
        <v>44200</v>
      </c>
      <c r="M5" s="29">
        <v>50361</v>
      </c>
      <c r="N5" s="29">
        <v>50537</v>
      </c>
      <c r="O5" s="29">
        <v>49052</v>
      </c>
      <c r="P5" s="29">
        <v>41405</v>
      </c>
      <c r="Q5" s="29">
        <v>37582</v>
      </c>
      <c r="R5" s="29">
        <v>35170</v>
      </c>
      <c r="S5" s="29">
        <v>33814</v>
      </c>
      <c r="T5" s="29">
        <v>31936</v>
      </c>
      <c r="U5" s="29">
        <v>32385</v>
      </c>
      <c r="V5" s="29">
        <v>31936</v>
      </c>
      <c r="W5" s="32">
        <v>32457</v>
      </c>
      <c r="X5" s="31">
        <v>33894</v>
      </c>
      <c r="Y5" s="337">
        <f aca="true" t="shared" si="0" ref="Y5:Y10">X5-W5</f>
        <v>1437</v>
      </c>
      <c r="Z5" s="138">
        <f aca="true" t="shared" si="1" ref="Z5:Z10">X5*100/W5-100</f>
        <v>4.427396247342642</v>
      </c>
    </row>
    <row r="6" spans="1:26" ht="12.75">
      <c r="A6" s="68"/>
      <c r="B6" s="137" t="s">
        <v>93</v>
      </c>
      <c r="C6" s="29">
        <v>18978</v>
      </c>
      <c r="D6" s="29">
        <v>19127</v>
      </c>
      <c r="E6" s="29">
        <v>18578</v>
      </c>
      <c r="F6" s="29">
        <v>17279</v>
      </c>
      <c r="G6" s="29">
        <v>15986</v>
      </c>
      <c r="H6" s="29">
        <v>14196</v>
      </c>
      <c r="I6" s="29">
        <v>14892</v>
      </c>
      <c r="J6" s="29">
        <v>15822</v>
      </c>
      <c r="K6" s="29">
        <v>16601</v>
      </c>
      <c r="L6" s="29">
        <v>21427</v>
      </c>
      <c r="M6" s="29">
        <v>25959</v>
      </c>
      <c r="N6" s="29">
        <v>28534</v>
      </c>
      <c r="O6" s="29">
        <v>28708</v>
      </c>
      <c r="P6" s="29">
        <v>25679</v>
      </c>
      <c r="Q6" s="29">
        <v>24490</v>
      </c>
      <c r="R6" s="29">
        <v>23385</v>
      </c>
      <c r="S6" s="29">
        <v>22487</v>
      </c>
      <c r="T6" s="29">
        <v>20248</v>
      </c>
      <c r="U6" s="29">
        <v>19800</v>
      </c>
      <c r="V6" s="29">
        <v>18396</v>
      </c>
      <c r="W6" s="179">
        <v>17952</v>
      </c>
      <c r="X6" s="179">
        <v>18120</v>
      </c>
      <c r="Y6" s="338">
        <f t="shared" si="0"/>
        <v>168</v>
      </c>
      <c r="Z6" s="101">
        <f t="shared" si="1"/>
        <v>0.9358288770053491</v>
      </c>
    </row>
    <row r="7" spans="1:26" ht="12.75">
      <c r="A7" s="68"/>
      <c r="B7" s="137" t="s">
        <v>94</v>
      </c>
      <c r="C7" s="29">
        <v>752</v>
      </c>
      <c r="D7" s="29">
        <v>1132</v>
      </c>
      <c r="E7" s="29">
        <v>1524</v>
      </c>
      <c r="F7" s="29">
        <v>1834</v>
      </c>
      <c r="G7" s="29">
        <v>1744</v>
      </c>
      <c r="H7" s="29">
        <v>1755</v>
      </c>
      <c r="I7" s="29">
        <v>1464</v>
      </c>
      <c r="J7" s="29">
        <v>1513</v>
      </c>
      <c r="K7" s="29">
        <v>1815</v>
      </c>
      <c r="L7" s="29">
        <v>2800</v>
      </c>
      <c r="M7" s="29">
        <v>3755</v>
      </c>
      <c r="N7" s="29">
        <v>3964</v>
      </c>
      <c r="O7" s="29">
        <v>3835</v>
      </c>
      <c r="P7" s="29">
        <v>3690</v>
      </c>
      <c r="Q7" s="29">
        <v>3498</v>
      </c>
      <c r="R7" s="29">
        <v>3334</v>
      </c>
      <c r="S7" s="29">
        <v>3080</v>
      </c>
      <c r="T7" s="29">
        <v>2899</v>
      </c>
      <c r="U7" s="29">
        <v>2647</v>
      </c>
      <c r="V7" s="29">
        <v>2646</v>
      </c>
      <c r="W7" s="179">
        <v>2260</v>
      </c>
      <c r="X7" s="30">
        <v>1932</v>
      </c>
      <c r="Y7" s="338">
        <f t="shared" si="0"/>
        <v>-328</v>
      </c>
      <c r="Z7" s="101">
        <f t="shared" si="1"/>
        <v>-14.513274336283189</v>
      </c>
    </row>
    <row r="8" spans="1:26" ht="12.75">
      <c r="A8" s="68"/>
      <c r="B8" s="137" t="s">
        <v>95</v>
      </c>
      <c r="C8" s="29">
        <v>8260</v>
      </c>
      <c r="D8" s="29">
        <v>10906</v>
      </c>
      <c r="E8" s="29">
        <v>10611</v>
      </c>
      <c r="F8" s="29">
        <v>9056</v>
      </c>
      <c r="G8" s="29">
        <v>8652</v>
      </c>
      <c r="H8" s="29">
        <v>8783</v>
      </c>
      <c r="I8" s="29">
        <v>10197</v>
      </c>
      <c r="J8" s="29">
        <v>10681</v>
      </c>
      <c r="K8" s="29">
        <v>10558</v>
      </c>
      <c r="L8" s="29">
        <v>13429</v>
      </c>
      <c r="M8" s="29">
        <v>15234</v>
      </c>
      <c r="N8" s="29">
        <v>15681</v>
      </c>
      <c r="O8" s="29">
        <v>14787</v>
      </c>
      <c r="P8" s="29">
        <v>13784</v>
      </c>
      <c r="Q8" s="29">
        <v>13745</v>
      </c>
      <c r="R8" s="29">
        <v>12787</v>
      </c>
      <c r="S8" s="29">
        <v>11521</v>
      </c>
      <c r="T8" s="29">
        <v>10101</v>
      </c>
      <c r="U8" s="29">
        <v>9693</v>
      </c>
      <c r="V8" s="29">
        <v>9357</v>
      </c>
      <c r="W8" s="179">
        <v>8936</v>
      </c>
      <c r="X8" s="30">
        <v>8832</v>
      </c>
      <c r="Y8" s="338">
        <f t="shared" si="0"/>
        <v>-104</v>
      </c>
      <c r="Z8" s="101">
        <f t="shared" si="1"/>
        <v>-1.1638316920322325</v>
      </c>
    </row>
    <row r="9" spans="1:26" ht="12.75">
      <c r="A9" s="68"/>
      <c r="B9" s="137" t="s">
        <v>49</v>
      </c>
      <c r="C9" s="29">
        <v>2624</v>
      </c>
      <c r="D9" s="29">
        <v>2423</v>
      </c>
      <c r="E9" s="29">
        <v>2133</v>
      </c>
      <c r="F9" s="29">
        <v>1847</v>
      </c>
      <c r="G9" s="29">
        <v>1584</v>
      </c>
      <c r="H9" s="29">
        <v>1540</v>
      </c>
      <c r="I9" s="29">
        <v>1451</v>
      </c>
      <c r="J9" s="29">
        <v>1500</v>
      </c>
      <c r="K9" s="29">
        <v>1527</v>
      </c>
      <c r="L9" s="29">
        <v>2161</v>
      </c>
      <c r="M9" s="29">
        <v>2248</v>
      </c>
      <c r="N9" s="29">
        <v>2243</v>
      </c>
      <c r="O9" s="29">
        <v>1941</v>
      </c>
      <c r="P9" s="29">
        <v>1777</v>
      </c>
      <c r="Q9" s="29">
        <v>1405</v>
      </c>
      <c r="R9" s="29">
        <v>1304</v>
      </c>
      <c r="S9" s="29">
        <v>1005</v>
      </c>
      <c r="T9" s="29">
        <v>915</v>
      </c>
      <c r="U9" s="29">
        <v>951</v>
      </c>
      <c r="V9" s="29">
        <v>877</v>
      </c>
      <c r="W9" s="179">
        <v>862</v>
      </c>
      <c r="X9" s="272">
        <v>732</v>
      </c>
      <c r="Y9" s="338">
        <f t="shared" si="0"/>
        <v>-130</v>
      </c>
      <c r="Z9" s="101">
        <f t="shared" si="1"/>
        <v>-15.081206496519727</v>
      </c>
    </row>
    <row r="10" spans="1:26" ht="12.75">
      <c r="A10" s="68"/>
      <c r="B10" s="139" t="s">
        <v>15</v>
      </c>
      <c r="C10" s="128">
        <v>68086</v>
      </c>
      <c r="D10" s="128">
        <v>70235</v>
      </c>
      <c r="E10" s="128">
        <v>68877</v>
      </c>
      <c r="F10" s="128">
        <v>64053</v>
      </c>
      <c r="G10" s="128">
        <v>60958</v>
      </c>
      <c r="H10" s="128">
        <v>56811</v>
      </c>
      <c r="I10" s="128">
        <v>59459</v>
      </c>
      <c r="J10" s="128">
        <v>62505</v>
      </c>
      <c r="K10" s="128">
        <v>65705</v>
      </c>
      <c r="L10" s="128">
        <v>82638</v>
      </c>
      <c r="M10" s="128">
        <v>95948</v>
      </c>
      <c r="N10" s="128">
        <v>99277</v>
      </c>
      <c r="O10" s="128">
        <v>96910</v>
      </c>
      <c r="P10" s="128">
        <v>85099</v>
      </c>
      <c r="Q10" s="128">
        <v>79672</v>
      </c>
      <c r="R10" s="128">
        <v>75051</v>
      </c>
      <c r="S10" s="128">
        <v>71029</v>
      </c>
      <c r="T10" s="128">
        <v>65354</v>
      </c>
      <c r="U10" s="128">
        <v>64730</v>
      </c>
      <c r="V10" s="128">
        <v>62498</v>
      </c>
      <c r="W10" s="128">
        <v>61723</v>
      </c>
      <c r="X10" s="128">
        <v>62814</v>
      </c>
      <c r="Y10" s="340">
        <f t="shared" si="0"/>
        <v>1091</v>
      </c>
      <c r="Z10" s="64">
        <f t="shared" si="1"/>
        <v>1.7675744860100764</v>
      </c>
    </row>
    <row r="11" spans="1:23" ht="12.75">
      <c r="A11" s="68"/>
      <c r="B11" s="15" t="s">
        <v>16</v>
      </c>
      <c r="C11" s="140"/>
      <c r="D11" s="140"/>
      <c r="E11" s="140"/>
      <c r="F11" s="140"/>
      <c r="G11" s="140"/>
      <c r="H11" s="140"/>
      <c r="I11" s="140"/>
      <c r="J11" s="140"/>
      <c r="K11" s="140"/>
      <c r="L11" s="140"/>
      <c r="M11" s="140"/>
      <c r="N11" s="140"/>
      <c r="O11" s="140"/>
      <c r="P11" s="140"/>
      <c r="Q11" s="140"/>
      <c r="R11" s="140"/>
      <c r="S11" s="140"/>
      <c r="T11" s="140"/>
      <c r="U11" s="140"/>
      <c r="V11" s="140"/>
      <c r="W11" s="51"/>
    </row>
    <row r="12" spans="1:24" ht="13.5">
      <c r="A12" s="68"/>
      <c r="B12" s="134" t="s">
        <v>96</v>
      </c>
      <c r="X12" s="66"/>
    </row>
    <row r="13" spans="1:23" ht="12.75">
      <c r="A13" s="51"/>
      <c r="B13" s="51"/>
      <c r="C13" s="191"/>
      <c r="D13" s="191"/>
      <c r="E13" s="191"/>
      <c r="F13" s="191"/>
      <c r="G13" s="191"/>
      <c r="H13" s="191"/>
      <c r="I13" s="191"/>
      <c r="J13" s="191"/>
      <c r="K13" s="191"/>
      <c r="L13" s="191"/>
      <c r="M13" s="191"/>
      <c r="N13" s="191"/>
      <c r="O13" s="191"/>
      <c r="P13" s="191"/>
      <c r="Q13" s="191"/>
      <c r="R13" s="191"/>
      <c r="S13" s="191"/>
      <c r="T13" s="191"/>
      <c r="U13" s="191"/>
      <c r="V13" s="191"/>
      <c r="W13" s="192"/>
    </row>
    <row r="14" spans="1:27" s="89" customFormat="1" ht="12.75">
      <c r="A14" s="74"/>
      <c r="B14" s="424"/>
      <c r="C14" s="426"/>
      <c r="D14" s="426"/>
      <c r="E14" s="426"/>
      <c r="F14" s="426"/>
      <c r="G14" s="426"/>
      <c r="H14" s="426"/>
      <c r="I14" s="426"/>
      <c r="J14" s="426"/>
      <c r="K14" s="426"/>
      <c r="L14" s="426"/>
      <c r="M14" s="426"/>
      <c r="N14" s="426"/>
      <c r="O14" s="426"/>
      <c r="P14" s="426"/>
      <c r="Q14" s="426"/>
      <c r="R14" s="426"/>
      <c r="S14" s="426"/>
      <c r="T14" s="426"/>
      <c r="U14" s="426"/>
      <c r="V14" s="426"/>
      <c r="W14" s="426"/>
      <c r="X14" s="426"/>
      <c r="Y14" s="67"/>
      <c r="Z14" s="67"/>
      <c r="AA14" s="53"/>
    </row>
    <row r="15" spans="1:24" ht="12.75">
      <c r="A15" s="51"/>
      <c r="B15" s="425"/>
      <c r="C15" s="56">
        <v>2000</v>
      </c>
      <c r="D15" s="56">
        <v>2001</v>
      </c>
      <c r="E15" s="56">
        <v>2002</v>
      </c>
      <c r="F15" s="56">
        <v>2003</v>
      </c>
      <c r="G15" s="56">
        <v>2004</v>
      </c>
      <c r="H15" s="56">
        <v>2005</v>
      </c>
      <c r="I15" s="56">
        <v>2006</v>
      </c>
      <c r="J15" s="56">
        <v>2007</v>
      </c>
      <c r="K15" s="56">
        <v>2008</v>
      </c>
      <c r="L15" s="56">
        <v>2009</v>
      </c>
      <c r="M15" s="56">
        <v>2010</v>
      </c>
      <c r="N15" s="56">
        <v>2011</v>
      </c>
      <c r="O15" s="56">
        <v>2012</v>
      </c>
      <c r="P15" s="56">
        <v>2013</v>
      </c>
      <c r="Q15" s="56">
        <v>2014</v>
      </c>
      <c r="R15" s="56">
        <v>2015</v>
      </c>
      <c r="S15" s="56">
        <v>2016</v>
      </c>
      <c r="T15" s="56">
        <v>2017</v>
      </c>
      <c r="U15" s="56">
        <v>2018</v>
      </c>
      <c r="V15" s="56">
        <v>2019</v>
      </c>
      <c r="W15" s="76">
        <v>2020</v>
      </c>
      <c r="X15" s="57">
        <v>2021</v>
      </c>
    </row>
    <row r="16" spans="1:24" ht="12.75">
      <c r="A16" s="51"/>
      <c r="B16" s="137" t="s">
        <v>92</v>
      </c>
      <c r="C16" s="7">
        <f aca="true" t="shared" si="2" ref="C16:L20">C5*100/C$10</f>
        <v>55.07299591692859</v>
      </c>
      <c r="D16" s="7">
        <f t="shared" si="2"/>
        <v>52.970741083505374</v>
      </c>
      <c r="E16" s="7">
        <f t="shared" si="2"/>
        <v>53.351626813014505</v>
      </c>
      <c r="F16" s="7">
        <f t="shared" si="2"/>
        <v>54.297222612524</v>
      </c>
      <c r="G16" s="7">
        <f t="shared" si="2"/>
        <v>55.334820696217065</v>
      </c>
      <c r="H16" s="7">
        <f t="shared" si="2"/>
        <v>55.003432433859636</v>
      </c>
      <c r="I16" s="7">
        <f t="shared" si="2"/>
        <v>54.39042028961133</v>
      </c>
      <c r="J16" s="7">
        <f t="shared" si="2"/>
        <v>54.66922646188305</v>
      </c>
      <c r="K16" s="7">
        <f t="shared" si="2"/>
        <v>55.155619815843544</v>
      </c>
      <c r="L16" s="7">
        <f t="shared" si="2"/>
        <v>53.486289600425955</v>
      </c>
      <c r="M16" s="7">
        <v>52.48736255146177</v>
      </c>
      <c r="N16" s="7">
        <f aca="true" t="shared" si="3" ref="N16:V20">(N5/N$10)*100</f>
        <v>50.9050434642465</v>
      </c>
      <c r="O16" s="7">
        <f t="shared" si="3"/>
        <v>50.61603549685275</v>
      </c>
      <c r="P16" s="7">
        <f t="shared" si="3"/>
        <v>48.655095829563216</v>
      </c>
      <c r="Q16" s="7">
        <f t="shared" si="3"/>
        <v>47.17090069284065</v>
      </c>
      <c r="R16" s="7">
        <f t="shared" si="3"/>
        <v>46.861467535409254</v>
      </c>
      <c r="S16" s="7">
        <f t="shared" si="3"/>
        <v>47.60590744625435</v>
      </c>
      <c r="T16" s="7">
        <f t="shared" si="3"/>
        <v>48.866174985463786</v>
      </c>
      <c r="U16" s="7">
        <f t="shared" si="3"/>
        <v>50.030897574540404</v>
      </c>
      <c r="V16" s="7">
        <f t="shared" si="3"/>
        <v>51.099235175525614</v>
      </c>
      <c r="W16" s="7">
        <f aca="true" t="shared" si="4" ref="W16:X20">(W5/W$10)*100</f>
        <v>52.5849359233997</v>
      </c>
      <c r="X16" s="20">
        <f t="shared" si="4"/>
        <v>53.959308434425445</v>
      </c>
    </row>
    <row r="17" spans="1:24" ht="12.75">
      <c r="A17" s="51"/>
      <c r="B17" s="137" t="s">
        <v>93</v>
      </c>
      <c r="C17" s="9">
        <f t="shared" si="2"/>
        <v>27.873571659371972</v>
      </c>
      <c r="D17" s="9">
        <f t="shared" si="2"/>
        <v>27.232861109133623</v>
      </c>
      <c r="E17" s="9">
        <f t="shared" si="2"/>
        <v>26.97271948545959</v>
      </c>
      <c r="F17" s="9">
        <f t="shared" si="2"/>
        <v>26.976097918910902</v>
      </c>
      <c r="G17" s="9">
        <f t="shared" si="2"/>
        <v>26.22461366842744</v>
      </c>
      <c r="H17" s="9">
        <f t="shared" si="2"/>
        <v>24.98811849817817</v>
      </c>
      <c r="I17" s="9">
        <f t="shared" si="2"/>
        <v>25.04582989959468</v>
      </c>
      <c r="J17" s="9">
        <f t="shared" si="2"/>
        <v>25.31317494600432</v>
      </c>
      <c r="K17" s="9">
        <f t="shared" si="2"/>
        <v>25.265961494559015</v>
      </c>
      <c r="L17" s="9">
        <f t="shared" si="2"/>
        <v>25.928749485708753</v>
      </c>
      <c r="M17" s="9">
        <v>27.055083641669707</v>
      </c>
      <c r="N17" s="9">
        <f t="shared" si="3"/>
        <v>28.74180323740645</v>
      </c>
      <c r="O17" s="9">
        <f t="shared" si="3"/>
        <v>29.623361882158704</v>
      </c>
      <c r="P17" s="9">
        <f t="shared" si="3"/>
        <v>30.175442719655933</v>
      </c>
      <c r="Q17" s="9">
        <f t="shared" si="3"/>
        <v>30.738527964655088</v>
      </c>
      <c r="R17" s="9">
        <f t="shared" si="3"/>
        <v>31.158812007834673</v>
      </c>
      <c r="S17" s="9">
        <f t="shared" si="3"/>
        <v>31.65889988596207</v>
      </c>
      <c r="T17" s="9">
        <f t="shared" si="3"/>
        <v>30.98203629464149</v>
      </c>
      <c r="U17" s="9">
        <f t="shared" si="3"/>
        <v>30.588598794994592</v>
      </c>
      <c r="V17" s="9">
        <f t="shared" si="3"/>
        <v>29.43454190534097</v>
      </c>
      <c r="W17" s="9">
        <f t="shared" si="4"/>
        <v>29.08478200994767</v>
      </c>
      <c r="X17" s="141">
        <f t="shared" si="4"/>
        <v>28.847072308720982</v>
      </c>
    </row>
    <row r="18" spans="1:24" ht="12.75">
      <c r="A18" s="51"/>
      <c r="B18" s="137" t="s">
        <v>94</v>
      </c>
      <c r="C18" s="9">
        <f t="shared" si="2"/>
        <v>1.104485503627765</v>
      </c>
      <c r="D18" s="9">
        <f t="shared" si="2"/>
        <v>1.6117320424289885</v>
      </c>
      <c r="E18" s="9">
        <f t="shared" si="2"/>
        <v>2.2126399233416087</v>
      </c>
      <c r="F18" s="9">
        <f t="shared" si="2"/>
        <v>2.863253867890653</v>
      </c>
      <c r="G18" s="9">
        <f t="shared" si="2"/>
        <v>2.860986252829817</v>
      </c>
      <c r="H18" s="9">
        <f t="shared" si="2"/>
        <v>3.0891904736758726</v>
      </c>
      <c r="I18" s="9">
        <f t="shared" si="2"/>
        <v>2.462200844279251</v>
      </c>
      <c r="J18" s="9">
        <f t="shared" si="2"/>
        <v>2.4206063514918807</v>
      </c>
      <c r="K18" s="9">
        <f t="shared" si="2"/>
        <v>2.762346853359714</v>
      </c>
      <c r="L18" s="9">
        <f t="shared" si="2"/>
        <v>3.3882717393934993</v>
      </c>
      <c r="M18" s="9">
        <v>3.911616030017197</v>
      </c>
      <c r="N18" s="9">
        <f t="shared" si="3"/>
        <v>3.9928684388126157</v>
      </c>
      <c r="O18" s="9">
        <f t="shared" si="3"/>
        <v>3.9572799504695078</v>
      </c>
      <c r="P18" s="9">
        <f t="shared" si="3"/>
        <v>4.336126158944288</v>
      </c>
      <c r="Q18" s="9">
        <f t="shared" si="3"/>
        <v>4.390501054322723</v>
      </c>
      <c r="R18" s="9">
        <f t="shared" si="3"/>
        <v>4.442312560791994</v>
      </c>
      <c r="S18" s="9">
        <f t="shared" si="3"/>
        <v>4.336257021779836</v>
      </c>
      <c r="T18" s="9">
        <f t="shared" si="3"/>
        <v>4.4358417235364325</v>
      </c>
      <c r="U18" s="9">
        <f t="shared" si="3"/>
        <v>4.089293990421751</v>
      </c>
      <c r="V18" s="9">
        <f t="shared" si="3"/>
        <v>4.233735479535345</v>
      </c>
      <c r="W18" s="9">
        <f t="shared" si="4"/>
        <v>3.6615200168494724</v>
      </c>
      <c r="X18" s="141">
        <f t="shared" si="4"/>
        <v>3.075747444837138</v>
      </c>
    </row>
    <row r="19" spans="1:24" ht="12.75">
      <c r="A19" s="51"/>
      <c r="B19" s="137" t="s">
        <v>95</v>
      </c>
      <c r="C19" s="9">
        <f t="shared" si="2"/>
        <v>12.131715771230503</v>
      </c>
      <c r="D19" s="9">
        <f t="shared" si="2"/>
        <v>15.527870719726632</v>
      </c>
      <c r="E19" s="9">
        <f t="shared" si="2"/>
        <v>15.405723245785966</v>
      </c>
      <c r="F19" s="9">
        <f t="shared" si="2"/>
        <v>14.138291727163443</v>
      </c>
      <c r="G19" s="9">
        <f t="shared" si="2"/>
        <v>14.193379047869024</v>
      </c>
      <c r="H19" s="9">
        <f t="shared" si="2"/>
        <v>15.460034148316348</v>
      </c>
      <c r="I19" s="9">
        <f t="shared" si="2"/>
        <v>17.149632519887653</v>
      </c>
      <c r="J19" s="9">
        <f t="shared" si="2"/>
        <v>17.08823294136469</v>
      </c>
      <c r="K19" s="9">
        <f t="shared" si="2"/>
        <v>16.068792329350888</v>
      </c>
      <c r="L19" s="9">
        <f t="shared" si="2"/>
        <v>16.25039328154118</v>
      </c>
      <c r="M19" s="9">
        <v>15.8768044191985</v>
      </c>
      <c r="N19" s="9">
        <f t="shared" si="3"/>
        <v>15.795199290873013</v>
      </c>
      <c r="O19" s="9">
        <f t="shared" si="3"/>
        <v>15.25848725621711</v>
      </c>
      <c r="P19" s="9">
        <f t="shared" si="3"/>
        <v>16.19760514224609</v>
      </c>
      <c r="Q19" s="9">
        <f t="shared" si="3"/>
        <v>17.25198313083643</v>
      </c>
      <c r="R19" s="9">
        <f t="shared" si="3"/>
        <v>17.037747664921188</v>
      </c>
      <c r="S19" s="9">
        <f t="shared" si="3"/>
        <v>16.22013543763815</v>
      </c>
      <c r="T19" s="9">
        <f t="shared" si="3"/>
        <v>15.455825198151604</v>
      </c>
      <c r="U19" s="9">
        <f t="shared" si="3"/>
        <v>14.97450950100417</v>
      </c>
      <c r="V19" s="9">
        <f t="shared" si="3"/>
        <v>14.971679093731</v>
      </c>
      <c r="W19" s="9">
        <f t="shared" si="4"/>
        <v>14.477585340958798</v>
      </c>
      <c r="X19" s="141">
        <f t="shared" si="4"/>
        <v>14.060559747826918</v>
      </c>
    </row>
    <row r="20" spans="1:24" ht="12.75">
      <c r="A20" s="51"/>
      <c r="B20" s="142" t="s">
        <v>49</v>
      </c>
      <c r="C20" s="10">
        <f t="shared" si="2"/>
        <v>3.853949416913903</v>
      </c>
      <c r="D20" s="10">
        <f t="shared" si="2"/>
        <v>3.4498469424076315</v>
      </c>
      <c r="E20" s="10">
        <f t="shared" si="2"/>
        <v>3.096824774598197</v>
      </c>
      <c r="F20" s="10">
        <f t="shared" si="2"/>
        <v>2.883549560520194</v>
      </c>
      <c r="G20" s="10">
        <f t="shared" si="2"/>
        <v>2.5985104498179075</v>
      </c>
      <c r="H20" s="10">
        <f t="shared" si="2"/>
        <v>2.710742637869427</v>
      </c>
      <c r="I20" s="10">
        <f t="shared" si="2"/>
        <v>2.4403370389680283</v>
      </c>
      <c r="J20" s="10">
        <f t="shared" si="2"/>
        <v>2.3998080153587713</v>
      </c>
      <c r="K20" s="10">
        <f t="shared" si="2"/>
        <v>2.3240240468761892</v>
      </c>
      <c r="L20" s="10">
        <f t="shared" si="2"/>
        <v>2.6150197245819116</v>
      </c>
      <c r="M20" s="10">
        <v>2.3430090155818437</v>
      </c>
      <c r="N20" s="10">
        <f t="shared" si="3"/>
        <v>2.259334991992103</v>
      </c>
      <c r="O20" s="10">
        <f t="shared" si="3"/>
        <v>2.0028892787122072</v>
      </c>
      <c r="P20" s="10">
        <f t="shared" si="3"/>
        <v>2.0881561475457997</v>
      </c>
      <c r="Q20" s="10">
        <f t="shared" si="3"/>
        <v>1.7634802691033236</v>
      </c>
      <c r="R20" s="10">
        <f t="shared" si="3"/>
        <v>1.737485176746479</v>
      </c>
      <c r="S20" s="10">
        <f t="shared" si="3"/>
        <v>1.414915034704135</v>
      </c>
      <c r="T20" s="10">
        <f t="shared" si="3"/>
        <v>1.4000673256418887</v>
      </c>
      <c r="U20" s="10">
        <f t="shared" si="3"/>
        <v>1.4691796693959525</v>
      </c>
      <c r="V20" s="10">
        <f t="shared" si="3"/>
        <v>1.4032449038369228</v>
      </c>
      <c r="W20" s="10">
        <f t="shared" si="4"/>
        <v>1.3965620595240025</v>
      </c>
      <c r="X20" s="21">
        <f t="shared" si="4"/>
        <v>1.1653453051867417</v>
      </c>
    </row>
    <row r="21" spans="1:29" ht="12.75">
      <c r="A21" s="51"/>
      <c r="B21" s="51"/>
      <c r="C21" s="51"/>
      <c r="D21" s="51"/>
      <c r="E21" s="51"/>
      <c r="F21" s="51"/>
      <c r="G21" s="51"/>
      <c r="H21" s="51"/>
      <c r="I21" s="51"/>
      <c r="J21" s="51"/>
      <c r="K21" s="51"/>
      <c r="L21" s="51"/>
      <c r="M21" s="51"/>
      <c r="N21" s="51"/>
      <c r="O21" s="51"/>
      <c r="P21" s="51"/>
      <c r="Q21" s="51"/>
      <c r="R21" s="51"/>
      <c r="S21" s="51"/>
      <c r="T21" s="51"/>
      <c r="U21" s="51"/>
      <c r="V21" s="51"/>
      <c r="W21" s="52"/>
      <c r="X21" s="52"/>
      <c r="Y21" s="52"/>
      <c r="Z21" s="52"/>
      <c r="AA21" s="52"/>
      <c r="AB21" s="52"/>
      <c r="AC21" s="52"/>
    </row>
    <row r="22" spans="1:24" ht="12.75">
      <c r="A22" s="16"/>
      <c r="B22" s="51" t="s">
        <v>18</v>
      </c>
      <c r="C22" s="51"/>
      <c r="D22" s="51"/>
      <c r="E22" s="51"/>
      <c r="F22" s="51"/>
      <c r="G22" s="51"/>
      <c r="H22" s="51"/>
      <c r="I22" s="51"/>
      <c r="J22" s="51"/>
      <c r="K22" s="51"/>
      <c r="L22" s="51"/>
      <c r="M22" s="51"/>
      <c r="N22" s="51"/>
      <c r="O22" s="51"/>
      <c r="P22" s="51"/>
      <c r="Q22" s="51"/>
      <c r="R22" s="51"/>
      <c r="S22" s="51"/>
      <c r="T22" s="51"/>
      <c r="U22" s="51"/>
      <c r="V22" s="51"/>
      <c r="X22" s="66"/>
    </row>
    <row r="23" spans="1:24" ht="12.75">
      <c r="A23" s="51">
        <v>1</v>
      </c>
      <c r="B23" s="51" t="s">
        <v>97</v>
      </c>
      <c r="C23" s="58"/>
      <c r="D23" s="58"/>
      <c r="E23" s="58"/>
      <c r="F23" s="58"/>
      <c r="G23" s="16"/>
      <c r="H23" s="58"/>
      <c r="I23" s="51"/>
      <c r="J23" s="51"/>
      <c r="K23" s="51"/>
      <c r="L23" s="51"/>
      <c r="M23" s="51"/>
      <c r="N23" s="51"/>
      <c r="O23" s="51"/>
      <c r="P23" s="51"/>
      <c r="Q23" s="51"/>
      <c r="R23" s="51"/>
      <c r="S23" s="51"/>
      <c r="T23" s="51"/>
      <c r="U23" s="51"/>
      <c r="V23" s="51"/>
      <c r="X23" s="66"/>
    </row>
    <row r="24" spans="1:24" ht="12.75">
      <c r="A24" s="51">
        <v>2</v>
      </c>
      <c r="B24" s="51" t="s">
        <v>98</v>
      </c>
      <c r="C24" s="58"/>
      <c r="D24" s="58"/>
      <c r="E24" s="58"/>
      <c r="F24" s="58"/>
      <c r="G24" s="16"/>
      <c r="H24" s="58"/>
      <c r="I24" s="51"/>
      <c r="J24" s="51"/>
      <c r="K24" s="51"/>
      <c r="L24" s="51"/>
      <c r="M24" s="51"/>
      <c r="N24" s="51"/>
      <c r="O24" s="51"/>
      <c r="P24" s="51"/>
      <c r="Q24" s="51"/>
      <c r="R24" s="51"/>
      <c r="S24" s="51"/>
      <c r="T24" s="51"/>
      <c r="U24" s="51"/>
      <c r="V24" s="51"/>
      <c r="X24" s="66"/>
    </row>
    <row r="25" spans="1:24" ht="12.75">
      <c r="A25" s="51">
        <v>3</v>
      </c>
      <c r="B25" s="51" t="s">
        <v>99</v>
      </c>
      <c r="C25" s="16"/>
      <c r="D25" s="16"/>
      <c r="E25" s="16"/>
      <c r="F25" s="16"/>
      <c r="G25" s="16"/>
      <c r="H25" s="16"/>
      <c r="I25" s="51"/>
      <c r="J25" s="51"/>
      <c r="K25" s="51"/>
      <c r="L25" s="51"/>
      <c r="M25" s="51"/>
      <c r="N25" s="51"/>
      <c r="O25" s="51"/>
      <c r="P25" s="51"/>
      <c r="Q25" s="51"/>
      <c r="R25" s="51"/>
      <c r="S25" s="51"/>
      <c r="T25" s="51"/>
      <c r="U25" s="51"/>
      <c r="V25" s="51"/>
      <c r="X25" s="66"/>
    </row>
    <row r="26" spans="1:33" ht="12.75">
      <c r="A26" s="16">
        <v>4</v>
      </c>
      <c r="B26" s="51" t="s">
        <v>100</v>
      </c>
      <c r="C26" s="51"/>
      <c r="D26" s="51"/>
      <c r="E26" s="51"/>
      <c r="F26" s="51"/>
      <c r="G26" s="51"/>
      <c r="H26" s="51"/>
      <c r="I26" s="51"/>
      <c r="J26" s="51"/>
      <c r="K26" s="51"/>
      <c r="L26" s="51"/>
      <c r="M26" s="51"/>
      <c r="N26" s="51"/>
      <c r="O26" s="51"/>
      <c r="P26" s="51"/>
      <c r="Q26" s="51"/>
      <c r="R26" s="51"/>
      <c r="S26" s="51"/>
      <c r="T26" s="51"/>
      <c r="U26" s="51"/>
      <c r="V26" s="51"/>
      <c r="X26" s="66"/>
      <c r="AA26" s="52"/>
      <c r="AB26" s="52"/>
      <c r="AC26" s="52"/>
      <c r="AG26" s="273"/>
    </row>
    <row r="27" spans="1:33" ht="12.75">
      <c r="A27" s="16">
        <v>5</v>
      </c>
      <c r="B27" s="51" t="s">
        <v>139</v>
      </c>
      <c r="C27" s="51"/>
      <c r="D27" s="51"/>
      <c r="E27" s="51"/>
      <c r="F27" s="51"/>
      <c r="G27" s="51"/>
      <c r="H27" s="51"/>
      <c r="I27" s="51"/>
      <c r="J27" s="51"/>
      <c r="K27" s="51"/>
      <c r="L27" s="51"/>
      <c r="M27" s="51"/>
      <c r="N27" s="51"/>
      <c r="O27" s="51"/>
      <c r="P27" s="51"/>
      <c r="Q27" s="51"/>
      <c r="R27" s="51"/>
      <c r="S27" s="51"/>
      <c r="T27" s="51"/>
      <c r="U27" s="51"/>
      <c r="V27" s="51"/>
      <c r="X27" s="66"/>
      <c r="AA27" s="52"/>
      <c r="AB27" s="52"/>
      <c r="AC27" s="52"/>
      <c r="AG27" s="273"/>
    </row>
    <row r="28" spans="1:33" ht="12.75">
      <c r="A28" s="16"/>
      <c r="B28" s="51"/>
      <c r="C28" s="51"/>
      <c r="D28" s="51"/>
      <c r="E28" s="51"/>
      <c r="F28" s="51"/>
      <c r="G28" s="51"/>
      <c r="H28" s="51"/>
      <c r="I28" s="51"/>
      <c r="J28" s="51"/>
      <c r="K28" s="51"/>
      <c r="L28" s="51"/>
      <c r="M28" s="51"/>
      <c r="N28" s="51"/>
      <c r="O28" s="51"/>
      <c r="P28" s="51"/>
      <c r="Q28" s="51"/>
      <c r="R28" s="51"/>
      <c r="S28" s="51"/>
      <c r="T28" s="51"/>
      <c r="U28" s="51"/>
      <c r="V28" s="51"/>
      <c r="X28" s="66"/>
      <c r="AA28" s="52"/>
      <c r="AB28" s="52"/>
      <c r="AC28" s="52"/>
      <c r="AG28" s="273"/>
    </row>
    <row r="29" spans="1:33" ht="12.75">
      <c r="A29" s="51"/>
      <c r="B29" s="51"/>
      <c r="C29" s="51"/>
      <c r="D29" s="51"/>
      <c r="E29" s="51"/>
      <c r="F29" s="51"/>
      <c r="G29" s="51"/>
      <c r="H29" s="51"/>
      <c r="I29" s="51"/>
      <c r="J29" s="51"/>
      <c r="K29" s="51"/>
      <c r="L29" s="51"/>
      <c r="M29" s="51"/>
      <c r="N29" s="51"/>
      <c r="O29" s="51"/>
      <c r="P29" s="51"/>
      <c r="Q29" s="51"/>
      <c r="R29" s="51"/>
      <c r="S29" s="51"/>
      <c r="T29" s="51"/>
      <c r="U29" s="51"/>
      <c r="V29" s="51"/>
      <c r="W29" s="51"/>
      <c r="X29" s="51"/>
      <c r="AA29" s="52"/>
      <c r="AB29" s="52"/>
      <c r="AC29" s="52"/>
      <c r="AG29" s="273"/>
    </row>
    <row r="32" ht="10.5">
      <c r="Y32" s="192"/>
    </row>
  </sheetData>
  <sheetProtection/>
  <mergeCells count="6">
    <mergeCell ref="B3:B4"/>
    <mergeCell ref="B14:B15"/>
    <mergeCell ref="C3:X3"/>
    <mergeCell ref="C14:X14"/>
    <mergeCell ref="Z3:Z4"/>
    <mergeCell ref="Y3:Y4"/>
  </mergeCells>
  <printOptions/>
  <pageMargins left="0.7480314960629921" right="0.7480314960629921" top="0.7874015748031497" bottom="0.5118110236220472" header="0.5118110236220472"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5" tint="0.5999900102615356"/>
  </sheetPr>
  <dimension ref="A1:AJ82"/>
  <sheetViews>
    <sheetView zoomScaleSheetLayoutView="100" zoomScalePageLayoutView="0" workbookViewId="0" topLeftCell="A1">
      <selection activeCell="A1" sqref="A1"/>
    </sheetView>
  </sheetViews>
  <sheetFormatPr defaultColWidth="9.140625" defaultRowHeight="15"/>
  <cols>
    <col min="1" max="1" width="2.7109375" style="114" customWidth="1"/>
    <col min="2" max="2" width="27.28125" style="114" customWidth="1"/>
    <col min="3" max="24" width="7.8515625" style="114" bestFit="1" customWidth="1"/>
    <col min="25" max="25" width="23.00390625" style="114" bestFit="1" customWidth="1"/>
    <col min="26" max="16384" width="9.140625" style="114" customWidth="1"/>
  </cols>
  <sheetData>
    <row r="1" spans="2:19" ht="15" customHeight="1">
      <c r="B1" s="252" t="s">
        <v>115</v>
      </c>
      <c r="C1" s="112"/>
      <c r="D1" s="112"/>
      <c r="E1" s="112"/>
      <c r="F1" s="112"/>
      <c r="G1" s="112"/>
      <c r="H1" s="112"/>
      <c r="I1" s="112"/>
      <c r="J1" s="112"/>
      <c r="K1" s="112"/>
      <c r="L1" s="112"/>
      <c r="M1" s="112"/>
      <c r="N1" s="112"/>
      <c r="O1" s="112"/>
      <c r="P1" s="112"/>
      <c r="Q1" s="112"/>
      <c r="R1" s="112"/>
      <c r="S1" s="112"/>
    </row>
    <row r="2" spans="2:19" ht="15" customHeight="1">
      <c r="B2" s="112"/>
      <c r="C2" s="112"/>
      <c r="D2" s="112"/>
      <c r="E2" s="112"/>
      <c r="F2" s="112"/>
      <c r="G2" s="112"/>
      <c r="H2" s="112"/>
      <c r="I2" s="112"/>
      <c r="J2" s="112"/>
      <c r="K2" s="112"/>
      <c r="L2" s="112"/>
      <c r="M2" s="112"/>
      <c r="N2" s="112"/>
      <c r="O2" s="112"/>
      <c r="P2" s="112"/>
      <c r="Q2" s="112"/>
      <c r="R2" s="112"/>
      <c r="S2" s="112"/>
    </row>
    <row r="4" s="112" customFormat="1" ht="13.5">
      <c r="B4" s="252" t="s">
        <v>116</v>
      </c>
    </row>
    <row r="5" s="112" customFormat="1" ht="10.5"/>
    <row r="6" spans="2:25" s="253" customFormat="1" ht="12.75">
      <c r="B6" s="420"/>
      <c r="C6" s="419"/>
      <c r="D6" s="419"/>
      <c r="E6" s="419"/>
      <c r="F6" s="419"/>
      <c r="G6" s="419"/>
      <c r="H6" s="419"/>
      <c r="I6" s="419"/>
      <c r="J6" s="419"/>
      <c r="K6" s="419"/>
      <c r="L6" s="419"/>
      <c r="M6" s="419"/>
      <c r="N6" s="419"/>
      <c r="O6" s="419"/>
      <c r="P6" s="419"/>
      <c r="Q6" s="419"/>
      <c r="R6" s="419"/>
      <c r="S6" s="419"/>
      <c r="T6" s="419"/>
      <c r="U6" s="419"/>
      <c r="V6" s="419"/>
      <c r="W6" s="419"/>
      <c r="X6" s="419"/>
      <c r="Y6" s="274"/>
    </row>
    <row r="7" spans="2:25" s="253" customFormat="1" ht="12.75">
      <c r="B7" s="421"/>
      <c r="C7" s="180">
        <v>2000</v>
      </c>
      <c r="D7" s="159">
        <v>2001</v>
      </c>
      <c r="E7" s="159">
        <v>2002</v>
      </c>
      <c r="F7" s="159">
        <v>2003</v>
      </c>
      <c r="G7" s="159">
        <v>2004</v>
      </c>
      <c r="H7" s="159">
        <v>2005</v>
      </c>
      <c r="I7" s="159">
        <v>2006</v>
      </c>
      <c r="J7" s="159">
        <v>2007</v>
      </c>
      <c r="K7" s="159">
        <v>2008</v>
      </c>
      <c r="L7" s="159">
        <v>2009</v>
      </c>
      <c r="M7" s="159">
        <v>2010</v>
      </c>
      <c r="N7" s="159">
        <v>2011</v>
      </c>
      <c r="O7" s="159">
        <v>2012</v>
      </c>
      <c r="P7" s="159">
        <v>2013</v>
      </c>
      <c r="Q7" s="159">
        <v>2014</v>
      </c>
      <c r="R7" s="159">
        <v>2015</v>
      </c>
      <c r="S7" s="159">
        <v>2016</v>
      </c>
      <c r="T7" s="159">
        <v>2017</v>
      </c>
      <c r="U7" s="159">
        <v>2018</v>
      </c>
      <c r="V7" s="159">
        <v>2019</v>
      </c>
      <c r="W7" s="159">
        <v>2020</v>
      </c>
      <c r="X7" s="115">
        <v>2021</v>
      </c>
      <c r="Y7" s="275"/>
    </row>
    <row r="8" spans="2:25" s="112" customFormat="1" ht="12.75">
      <c r="B8" s="207" t="s">
        <v>92</v>
      </c>
      <c r="C8" s="189">
        <v>19813</v>
      </c>
      <c r="D8" s="175">
        <v>19832</v>
      </c>
      <c r="E8" s="175">
        <v>19737</v>
      </c>
      <c r="F8" s="175">
        <v>18849</v>
      </c>
      <c r="G8" s="175">
        <v>18360</v>
      </c>
      <c r="H8" s="175">
        <v>17072</v>
      </c>
      <c r="I8" s="175">
        <v>17750</v>
      </c>
      <c r="J8" s="175">
        <v>18961</v>
      </c>
      <c r="K8" s="175">
        <v>20107</v>
      </c>
      <c r="L8" s="175">
        <v>24276</v>
      </c>
      <c r="M8" s="175">
        <v>27749</v>
      </c>
      <c r="N8" s="175">
        <v>27854</v>
      </c>
      <c r="O8" s="175">
        <v>27194</v>
      </c>
      <c r="P8" s="175">
        <v>23020</v>
      </c>
      <c r="Q8" s="175">
        <v>21011</v>
      </c>
      <c r="R8" s="175">
        <v>19837</v>
      </c>
      <c r="S8" s="175">
        <v>19268</v>
      </c>
      <c r="T8" s="175">
        <v>18335</v>
      </c>
      <c r="U8" s="175">
        <v>18725</v>
      </c>
      <c r="V8" s="175">
        <v>18730</v>
      </c>
      <c r="W8" s="175">
        <v>19127</v>
      </c>
      <c r="X8" s="343">
        <v>20207</v>
      </c>
      <c r="Y8" s="186"/>
    </row>
    <row r="9" spans="2:25" s="112" customFormat="1" ht="12.75">
      <c r="B9" s="137" t="s">
        <v>93</v>
      </c>
      <c r="C9" s="189">
        <v>9096</v>
      </c>
      <c r="D9" s="175">
        <v>9065</v>
      </c>
      <c r="E9" s="175">
        <v>8780</v>
      </c>
      <c r="F9" s="175">
        <v>8220</v>
      </c>
      <c r="G9" s="175">
        <v>7852</v>
      </c>
      <c r="H9" s="175">
        <v>7101</v>
      </c>
      <c r="I9" s="175">
        <v>7391</v>
      </c>
      <c r="J9" s="175">
        <v>7973</v>
      </c>
      <c r="K9" s="175">
        <v>8345</v>
      </c>
      <c r="L9" s="175">
        <v>10454</v>
      </c>
      <c r="M9" s="175">
        <v>12722</v>
      </c>
      <c r="N9" s="175">
        <v>14300</v>
      </c>
      <c r="O9" s="175">
        <v>14438</v>
      </c>
      <c r="P9" s="175">
        <v>13171</v>
      </c>
      <c r="Q9" s="175">
        <v>12841</v>
      </c>
      <c r="R9" s="175">
        <v>12581</v>
      </c>
      <c r="S9" s="175">
        <v>12612</v>
      </c>
      <c r="T9" s="175">
        <v>11806</v>
      </c>
      <c r="U9" s="175">
        <v>12050</v>
      </c>
      <c r="V9" s="175">
        <v>11167</v>
      </c>
      <c r="W9" s="175">
        <v>10864</v>
      </c>
      <c r="X9" s="276">
        <v>10697</v>
      </c>
      <c r="Y9" s="186"/>
    </row>
    <row r="10" spans="2:25" s="112" customFormat="1" ht="12.75">
      <c r="B10" s="137" t="s">
        <v>94</v>
      </c>
      <c r="C10" s="189">
        <v>308</v>
      </c>
      <c r="D10" s="175">
        <v>458</v>
      </c>
      <c r="E10" s="175">
        <v>675</v>
      </c>
      <c r="F10" s="175">
        <v>875</v>
      </c>
      <c r="G10" s="175">
        <v>904</v>
      </c>
      <c r="H10" s="175">
        <v>968</v>
      </c>
      <c r="I10" s="175">
        <v>859</v>
      </c>
      <c r="J10" s="175">
        <v>905</v>
      </c>
      <c r="K10" s="175">
        <v>1086</v>
      </c>
      <c r="L10" s="175">
        <v>1496</v>
      </c>
      <c r="M10" s="175">
        <v>1815</v>
      </c>
      <c r="N10" s="175">
        <v>1957</v>
      </c>
      <c r="O10" s="175">
        <v>1992</v>
      </c>
      <c r="P10" s="175">
        <v>2038</v>
      </c>
      <c r="Q10" s="175">
        <v>2011</v>
      </c>
      <c r="R10" s="175">
        <v>2037</v>
      </c>
      <c r="S10" s="175">
        <v>1985</v>
      </c>
      <c r="T10" s="175">
        <v>1956</v>
      </c>
      <c r="U10" s="175">
        <v>1973</v>
      </c>
      <c r="V10" s="175">
        <v>1831</v>
      </c>
      <c r="W10" s="175">
        <v>1598</v>
      </c>
      <c r="X10" s="276">
        <v>1370</v>
      </c>
      <c r="Y10" s="186"/>
    </row>
    <row r="11" spans="2:25" s="112" customFormat="1" ht="12.75">
      <c r="B11" s="137" t="s">
        <v>95</v>
      </c>
      <c r="C11" s="189">
        <v>4060</v>
      </c>
      <c r="D11" s="175">
        <v>5080</v>
      </c>
      <c r="E11" s="175">
        <v>4916</v>
      </c>
      <c r="F11" s="175">
        <v>4409</v>
      </c>
      <c r="G11" s="175">
        <v>4473</v>
      </c>
      <c r="H11" s="175">
        <v>4684</v>
      </c>
      <c r="I11" s="175">
        <v>5519</v>
      </c>
      <c r="J11" s="175">
        <v>5816</v>
      </c>
      <c r="K11" s="175">
        <v>5765</v>
      </c>
      <c r="L11" s="175">
        <v>7127</v>
      </c>
      <c r="M11" s="175">
        <v>8251</v>
      </c>
      <c r="N11" s="175">
        <v>8519</v>
      </c>
      <c r="O11" s="175">
        <v>8132</v>
      </c>
      <c r="P11" s="175">
        <v>7620</v>
      </c>
      <c r="Q11" s="175">
        <v>7889</v>
      </c>
      <c r="R11" s="175">
        <v>7446</v>
      </c>
      <c r="S11" s="175">
        <v>6851</v>
      </c>
      <c r="T11" s="175">
        <v>6085</v>
      </c>
      <c r="U11" s="175">
        <v>6044</v>
      </c>
      <c r="V11" s="175">
        <v>5811</v>
      </c>
      <c r="W11" s="175">
        <v>5385</v>
      </c>
      <c r="X11" s="276">
        <v>5253</v>
      </c>
      <c r="Y11" s="186"/>
    </row>
    <row r="12" spans="2:25" s="112" customFormat="1" ht="12.75">
      <c r="B12" s="142" t="s">
        <v>49</v>
      </c>
      <c r="C12" s="189">
        <v>1566</v>
      </c>
      <c r="D12" s="175">
        <v>1290</v>
      </c>
      <c r="E12" s="175">
        <v>1093</v>
      </c>
      <c r="F12" s="175">
        <v>947</v>
      </c>
      <c r="G12" s="175">
        <v>831</v>
      </c>
      <c r="H12" s="175">
        <v>828</v>
      </c>
      <c r="I12" s="175">
        <v>801</v>
      </c>
      <c r="J12" s="175">
        <v>768</v>
      </c>
      <c r="K12" s="175">
        <v>799</v>
      </c>
      <c r="L12" s="175">
        <v>1162</v>
      </c>
      <c r="M12" s="175">
        <v>1195</v>
      </c>
      <c r="N12" s="175">
        <v>1136</v>
      </c>
      <c r="O12" s="175">
        <v>1052</v>
      </c>
      <c r="P12" s="175">
        <v>900</v>
      </c>
      <c r="Q12" s="175">
        <v>764</v>
      </c>
      <c r="R12" s="175">
        <v>729</v>
      </c>
      <c r="S12" s="175">
        <v>564</v>
      </c>
      <c r="T12" s="175">
        <v>522</v>
      </c>
      <c r="U12" s="175">
        <v>641</v>
      </c>
      <c r="V12" s="175">
        <v>538</v>
      </c>
      <c r="W12" s="175">
        <v>540</v>
      </c>
      <c r="X12" s="277">
        <v>443</v>
      </c>
      <c r="Y12" s="186"/>
    </row>
    <row r="13" spans="2:25" s="112" customFormat="1" ht="12.75">
      <c r="B13" s="139" t="s">
        <v>15</v>
      </c>
      <c r="C13" s="190">
        <v>34580</v>
      </c>
      <c r="D13" s="116">
        <v>35427</v>
      </c>
      <c r="E13" s="116">
        <v>34852</v>
      </c>
      <c r="F13" s="116">
        <v>32954</v>
      </c>
      <c r="G13" s="116">
        <v>32068</v>
      </c>
      <c r="H13" s="116">
        <v>30290</v>
      </c>
      <c r="I13" s="116">
        <v>31840</v>
      </c>
      <c r="J13" s="116">
        <v>33759</v>
      </c>
      <c r="K13" s="116">
        <v>35511</v>
      </c>
      <c r="L13" s="116">
        <v>43728</v>
      </c>
      <c r="M13" s="116">
        <v>50845</v>
      </c>
      <c r="N13" s="116">
        <v>52823</v>
      </c>
      <c r="O13" s="116">
        <v>51998</v>
      </c>
      <c r="P13" s="116">
        <v>46081</v>
      </c>
      <c r="Q13" s="116">
        <v>43882</v>
      </c>
      <c r="R13" s="116">
        <v>42091</v>
      </c>
      <c r="S13" s="116">
        <v>40753</v>
      </c>
      <c r="T13" s="116">
        <v>38230</v>
      </c>
      <c r="U13" s="116">
        <v>38472</v>
      </c>
      <c r="V13" s="116">
        <v>37550</v>
      </c>
      <c r="W13" s="116">
        <v>36942</v>
      </c>
      <c r="X13" s="358">
        <v>37482</v>
      </c>
      <c r="Y13" s="278"/>
    </row>
    <row r="14" spans="2:25" s="112" customFormat="1" ht="12.75">
      <c r="B14" s="259"/>
      <c r="C14" s="188"/>
      <c r="D14" s="188"/>
      <c r="E14" s="188"/>
      <c r="F14" s="188"/>
      <c r="G14" s="188"/>
      <c r="H14" s="188"/>
      <c r="I14" s="188"/>
      <c r="J14" s="188"/>
      <c r="M14" s="121"/>
      <c r="R14" s="161"/>
      <c r="S14" s="161"/>
      <c r="W14" s="186"/>
      <c r="Y14" s="186"/>
    </row>
    <row r="15" spans="2:25" s="112" customFormat="1" ht="12.75">
      <c r="B15" s="93"/>
      <c r="C15" s="93"/>
      <c r="D15" s="93"/>
      <c r="E15" s="93"/>
      <c r="F15" s="93"/>
      <c r="G15" s="93"/>
      <c r="H15" s="93"/>
      <c r="I15" s="93"/>
      <c r="J15" s="93"/>
      <c r="M15" s="121"/>
      <c r="R15" s="161"/>
      <c r="S15" s="161"/>
      <c r="Y15" s="186"/>
    </row>
    <row r="16" spans="2:19" s="112" customFormat="1" ht="13.5">
      <c r="B16" s="252" t="s">
        <v>117</v>
      </c>
      <c r="C16" s="93"/>
      <c r="D16" s="93"/>
      <c r="E16" s="93"/>
      <c r="F16" s="93"/>
      <c r="G16" s="93"/>
      <c r="H16" s="93"/>
      <c r="I16" s="93"/>
      <c r="J16" s="93"/>
      <c r="M16" s="121"/>
      <c r="R16" s="161"/>
      <c r="S16" s="161"/>
    </row>
    <row r="17" spans="2:19" s="112" customFormat="1" ht="12.75">
      <c r="B17" s="93"/>
      <c r="C17" s="93"/>
      <c r="D17" s="93"/>
      <c r="E17" s="93"/>
      <c r="F17" s="93"/>
      <c r="G17" s="93"/>
      <c r="H17" s="93"/>
      <c r="I17" s="93"/>
      <c r="J17" s="93"/>
      <c r="M17" s="121"/>
      <c r="R17" s="161"/>
      <c r="S17" s="161"/>
    </row>
    <row r="18" spans="2:24" s="112" customFormat="1" ht="12.75">
      <c r="B18" s="420"/>
      <c r="C18" s="419"/>
      <c r="D18" s="419"/>
      <c r="E18" s="419"/>
      <c r="F18" s="419"/>
      <c r="G18" s="419"/>
      <c r="H18" s="419"/>
      <c r="I18" s="419"/>
      <c r="J18" s="419"/>
      <c r="K18" s="419"/>
      <c r="L18" s="419"/>
      <c r="M18" s="419"/>
      <c r="N18" s="419"/>
      <c r="O18" s="419"/>
      <c r="P18" s="419"/>
      <c r="Q18" s="419"/>
      <c r="R18" s="419"/>
      <c r="S18" s="419"/>
      <c r="T18" s="419"/>
      <c r="U18" s="419"/>
      <c r="V18" s="419"/>
      <c r="W18" s="419"/>
      <c r="X18" s="419"/>
    </row>
    <row r="19" spans="2:25" s="112" customFormat="1" ht="12.75">
      <c r="B19" s="421"/>
      <c r="C19" s="162">
        <v>2000</v>
      </c>
      <c r="D19" s="162">
        <v>2001</v>
      </c>
      <c r="E19" s="162">
        <v>2002</v>
      </c>
      <c r="F19" s="162">
        <v>2003</v>
      </c>
      <c r="G19" s="162">
        <v>2004</v>
      </c>
      <c r="H19" s="162">
        <v>2005</v>
      </c>
      <c r="I19" s="162">
        <v>2006</v>
      </c>
      <c r="J19" s="162">
        <v>2007</v>
      </c>
      <c r="K19" s="162">
        <v>2008</v>
      </c>
      <c r="L19" s="162">
        <v>2009</v>
      </c>
      <c r="M19" s="162">
        <v>2010</v>
      </c>
      <c r="N19" s="162">
        <v>2011</v>
      </c>
      <c r="O19" s="162">
        <v>2012</v>
      </c>
      <c r="P19" s="162">
        <v>2013</v>
      </c>
      <c r="Q19" s="162">
        <v>2014</v>
      </c>
      <c r="R19" s="162">
        <v>2015</v>
      </c>
      <c r="S19" s="162">
        <v>2016</v>
      </c>
      <c r="T19" s="162">
        <v>2017</v>
      </c>
      <c r="U19" s="162">
        <v>2018</v>
      </c>
      <c r="V19" s="162">
        <v>2019</v>
      </c>
      <c r="W19" s="159">
        <v>2020</v>
      </c>
      <c r="X19" s="115">
        <v>2021</v>
      </c>
      <c r="Y19" s="186"/>
    </row>
    <row r="20" spans="2:24" s="112" customFormat="1" ht="12.75">
      <c r="B20" s="207" t="s">
        <v>92</v>
      </c>
      <c r="C20" s="163">
        <f aca="true" t="shared" si="0" ref="C20:V20">C8/C13*100</f>
        <v>57.29612492770387</v>
      </c>
      <c r="D20" s="163">
        <f t="shared" si="0"/>
        <v>55.979902334377726</v>
      </c>
      <c r="E20" s="163">
        <f t="shared" si="0"/>
        <v>56.63089636175829</v>
      </c>
      <c r="F20" s="163">
        <f t="shared" si="0"/>
        <v>57.19791224130606</v>
      </c>
      <c r="G20" s="163">
        <f t="shared" si="0"/>
        <v>57.253336659598354</v>
      </c>
      <c r="H20" s="163">
        <f t="shared" si="0"/>
        <v>56.361835589303396</v>
      </c>
      <c r="I20" s="163">
        <f t="shared" si="0"/>
        <v>55.747487437185924</v>
      </c>
      <c r="J20" s="163">
        <f t="shared" si="0"/>
        <v>56.16576320388638</v>
      </c>
      <c r="K20" s="163">
        <f t="shared" si="0"/>
        <v>56.62189180817212</v>
      </c>
      <c r="L20" s="163">
        <f t="shared" si="0"/>
        <v>55.515916575192094</v>
      </c>
      <c r="M20" s="163">
        <f t="shared" si="0"/>
        <v>54.575671157439274</v>
      </c>
      <c r="N20" s="163">
        <f t="shared" si="0"/>
        <v>52.73081801487988</v>
      </c>
      <c r="O20" s="163">
        <f t="shared" si="0"/>
        <v>52.298165314050536</v>
      </c>
      <c r="P20" s="163">
        <f t="shared" si="0"/>
        <v>49.955513118204905</v>
      </c>
      <c r="Q20" s="163">
        <f t="shared" si="0"/>
        <v>47.88068000546921</v>
      </c>
      <c r="R20" s="163">
        <f t="shared" si="0"/>
        <v>47.12883989451427</v>
      </c>
      <c r="S20" s="163">
        <f t="shared" si="0"/>
        <v>47.279954849949696</v>
      </c>
      <c r="T20" s="163">
        <f t="shared" si="0"/>
        <v>47.95971749934606</v>
      </c>
      <c r="U20" s="163">
        <f>U8/U13*100</f>
        <v>48.671761280931584</v>
      </c>
      <c r="V20" s="163">
        <f t="shared" si="0"/>
        <v>49.880159786950735</v>
      </c>
      <c r="W20" s="163">
        <f>W8/W13*100</f>
        <v>51.77575659141357</v>
      </c>
      <c r="X20" s="119">
        <f>X8/X13*100</f>
        <v>53.911210714476276</v>
      </c>
    </row>
    <row r="21" spans="2:24" s="112" customFormat="1" ht="12.75">
      <c r="B21" s="137" t="s">
        <v>93</v>
      </c>
      <c r="C21" s="163">
        <f aca="true" t="shared" si="1" ref="C21:V21">C9/C13*100</f>
        <v>26.304222093695778</v>
      </c>
      <c r="D21" s="163">
        <f t="shared" si="1"/>
        <v>25.587828492392806</v>
      </c>
      <c r="E21" s="163">
        <f t="shared" si="1"/>
        <v>25.19224147825089</v>
      </c>
      <c r="F21" s="163">
        <f t="shared" si="1"/>
        <v>24.94386113977059</v>
      </c>
      <c r="G21" s="163">
        <f t="shared" si="1"/>
        <v>24.485468379693152</v>
      </c>
      <c r="H21" s="163">
        <f t="shared" si="1"/>
        <v>23.443380653681086</v>
      </c>
      <c r="I21" s="163">
        <f t="shared" si="1"/>
        <v>23.212939698492463</v>
      </c>
      <c r="J21" s="163">
        <f t="shared" si="1"/>
        <v>23.61740572884268</v>
      </c>
      <c r="K21" s="163">
        <f t="shared" si="1"/>
        <v>23.499760637548928</v>
      </c>
      <c r="L21" s="163">
        <f t="shared" si="1"/>
        <v>23.90687888766923</v>
      </c>
      <c r="M21" s="163">
        <f t="shared" si="1"/>
        <v>25.02114268856328</v>
      </c>
      <c r="N21" s="163">
        <f t="shared" si="1"/>
        <v>27.071540806088258</v>
      </c>
      <c r="O21" s="163">
        <f t="shared" si="1"/>
        <v>27.76645255586753</v>
      </c>
      <c r="P21" s="163">
        <f t="shared" si="1"/>
        <v>28.582279030402987</v>
      </c>
      <c r="Q21" s="163">
        <f t="shared" si="1"/>
        <v>29.26256779545144</v>
      </c>
      <c r="R21" s="163">
        <f t="shared" si="1"/>
        <v>29.890000237580484</v>
      </c>
      <c r="S21" s="163">
        <f t="shared" si="1"/>
        <v>30.94741491423944</v>
      </c>
      <c r="T21" s="163">
        <f t="shared" si="1"/>
        <v>30.88150667015433</v>
      </c>
      <c r="U21" s="163">
        <f>U9/U13*100</f>
        <v>31.321480557288417</v>
      </c>
      <c r="V21" s="163">
        <f t="shared" si="1"/>
        <v>29.739014647137154</v>
      </c>
      <c r="W21" s="163">
        <f>W9/W13*100</f>
        <v>29.408261599263714</v>
      </c>
      <c r="X21" s="119">
        <f>X9/X13*100</f>
        <v>28.53903206872632</v>
      </c>
    </row>
    <row r="22" spans="2:24" s="112" customFormat="1" ht="12.75">
      <c r="B22" s="137" t="s">
        <v>94</v>
      </c>
      <c r="C22" s="163">
        <f aca="true" t="shared" si="2" ref="C22:V22">C10/C13*100</f>
        <v>0.8906882591093117</v>
      </c>
      <c r="D22" s="163">
        <f t="shared" si="2"/>
        <v>1.2927992773873034</v>
      </c>
      <c r="E22" s="163">
        <f t="shared" si="2"/>
        <v>1.9367611614828417</v>
      </c>
      <c r="F22" s="163">
        <f t="shared" si="2"/>
        <v>2.655216362201857</v>
      </c>
      <c r="G22" s="163">
        <f t="shared" si="2"/>
        <v>2.8190096045902457</v>
      </c>
      <c r="H22" s="163">
        <f t="shared" si="2"/>
        <v>3.1957741828986466</v>
      </c>
      <c r="I22" s="163">
        <f t="shared" si="2"/>
        <v>2.6978643216080402</v>
      </c>
      <c r="J22" s="163">
        <f t="shared" si="2"/>
        <v>2.680766610385379</v>
      </c>
      <c r="K22" s="163">
        <f t="shared" si="2"/>
        <v>3.0582073160429166</v>
      </c>
      <c r="L22" s="163">
        <f t="shared" si="2"/>
        <v>3.4211489206000736</v>
      </c>
      <c r="M22" s="163">
        <f t="shared" si="2"/>
        <v>3.5696725341724846</v>
      </c>
      <c r="N22" s="163">
        <f t="shared" si="2"/>
        <v>3.7048255494765536</v>
      </c>
      <c r="O22" s="163">
        <f t="shared" si="2"/>
        <v>3.8309165737143736</v>
      </c>
      <c r="P22" s="163">
        <f t="shared" si="2"/>
        <v>4.422647077971399</v>
      </c>
      <c r="Q22" s="163">
        <f t="shared" si="2"/>
        <v>4.582744633334852</v>
      </c>
      <c r="R22" s="163">
        <f t="shared" si="2"/>
        <v>4.839514385498087</v>
      </c>
      <c r="S22" s="163">
        <f t="shared" si="2"/>
        <v>4.870807057149167</v>
      </c>
      <c r="T22" s="163">
        <f t="shared" si="2"/>
        <v>5.116400732409103</v>
      </c>
      <c r="U22" s="163">
        <f>U10/U13*100</f>
        <v>5.128405073819921</v>
      </c>
      <c r="V22" s="163">
        <f t="shared" si="2"/>
        <v>4.876165113182424</v>
      </c>
      <c r="W22" s="163">
        <f>W10/W13*100</f>
        <v>4.325699745547073</v>
      </c>
      <c r="X22" s="119">
        <f>X10/X13*100</f>
        <v>3.655087775465557</v>
      </c>
    </row>
    <row r="23" spans="2:24" s="112" customFormat="1" ht="12.75">
      <c r="B23" s="137" t="s">
        <v>95</v>
      </c>
      <c r="C23" s="163">
        <f aca="true" t="shared" si="3" ref="C23:V23">C11/C13*100</f>
        <v>11.740890688259109</v>
      </c>
      <c r="D23" s="163">
        <f t="shared" si="3"/>
        <v>14.339345696784939</v>
      </c>
      <c r="E23" s="163">
        <f t="shared" si="3"/>
        <v>14.105359807184668</v>
      </c>
      <c r="F23" s="163">
        <f t="shared" si="3"/>
        <v>13.379255932511985</v>
      </c>
      <c r="G23" s="163">
        <f t="shared" si="3"/>
        <v>13.948484470500185</v>
      </c>
      <c r="H23" s="163">
        <f t="shared" si="3"/>
        <v>15.463849455265763</v>
      </c>
      <c r="I23" s="163">
        <f t="shared" si="3"/>
        <v>17.33354271356784</v>
      </c>
      <c r="J23" s="163">
        <f t="shared" si="3"/>
        <v>17.22799845967001</v>
      </c>
      <c r="K23" s="163">
        <f t="shared" si="3"/>
        <v>16.234406240319903</v>
      </c>
      <c r="L23" s="163">
        <f t="shared" si="3"/>
        <v>16.298481522136846</v>
      </c>
      <c r="M23" s="163">
        <f t="shared" si="3"/>
        <v>16.227751007965384</v>
      </c>
      <c r="N23" s="163">
        <f t="shared" si="3"/>
        <v>16.1274444844102</v>
      </c>
      <c r="O23" s="163">
        <f t="shared" si="3"/>
        <v>15.639063040886189</v>
      </c>
      <c r="P23" s="163">
        <f t="shared" si="3"/>
        <v>16.536099477007877</v>
      </c>
      <c r="Q23" s="163">
        <f t="shared" si="3"/>
        <v>17.977758534250945</v>
      </c>
      <c r="R23" s="163">
        <f t="shared" si="3"/>
        <v>17.690242569670474</v>
      </c>
      <c r="S23" s="163">
        <f t="shared" si="3"/>
        <v>16.811032316639267</v>
      </c>
      <c r="T23" s="163">
        <f t="shared" si="3"/>
        <v>15.916819251896417</v>
      </c>
      <c r="U23" s="163">
        <f>U11/U13*100</f>
        <v>15.710126845498024</v>
      </c>
      <c r="V23" s="163">
        <f t="shared" si="3"/>
        <v>15.475366178428763</v>
      </c>
      <c r="W23" s="163">
        <f>W11/W13*100</f>
        <v>14.57690433652753</v>
      </c>
      <c r="X23" s="119">
        <f>X11/X13*100</f>
        <v>14.014727068993116</v>
      </c>
    </row>
    <row r="24" spans="2:24" s="112" customFormat="1" ht="12.75">
      <c r="B24" s="142" t="s">
        <v>49</v>
      </c>
      <c r="C24" s="164">
        <f aca="true" t="shared" si="4" ref="C24:V24">C12/C13*100</f>
        <v>4.528629265471371</v>
      </c>
      <c r="D24" s="164">
        <f t="shared" si="4"/>
        <v>3.6412905411127108</v>
      </c>
      <c r="E24" s="164">
        <f t="shared" si="4"/>
        <v>3.136118443704809</v>
      </c>
      <c r="F24" s="164">
        <f t="shared" si="4"/>
        <v>2.8737027371487525</v>
      </c>
      <c r="G24" s="164">
        <f t="shared" si="4"/>
        <v>2.5913683422726703</v>
      </c>
      <c r="H24" s="164">
        <f t="shared" si="4"/>
        <v>2.7335754374380983</v>
      </c>
      <c r="I24" s="164">
        <f t="shared" si="4"/>
        <v>2.5157035175879394</v>
      </c>
      <c r="J24" s="164">
        <f t="shared" si="4"/>
        <v>2.274948902514885</v>
      </c>
      <c r="K24" s="164">
        <f t="shared" si="4"/>
        <v>2.2500070400720906</v>
      </c>
      <c r="L24" s="164">
        <f t="shared" si="4"/>
        <v>2.6573362605195756</v>
      </c>
      <c r="M24" s="164">
        <f t="shared" si="4"/>
        <v>2.3502802635460713</v>
      </c>
      <c r="N24" s="164">
        <f t="shared" si="4"/>
        <v>2.150578346553585</v>
      </c>
      <c r="O24" s="164">
        <f t="shared" si="4"/>
        <v>2.023154736720643</v>
      </c>
      <c r="P24" s="164">
        <f t="shared" si="4"/>
        <v>1.9530826153946312</v>
      </c>
      <c r="Q24" s="164">
        <f t="shared" si="4"/>
        <v>1.7410327697005605</v>
      </c>
      <c r="R24" s="164">
        <f t="shared" si="4"/>
        <v>1.7319617020265614</v>
      </c>
      <c r="S24" s="164">
        <f t="shared" si="4"/>
        <v>1.3839471940716022</v>
      </c>
      <c r="T24" s="164">
        <f t="shared" si="4"/>
        <v>1.3654198273607117</v>
      </c>
      <c r="U24" s="164">
        <f>U12/U13*100</f>
        <v>1.6661468080682054</v>
      </c>
      <c r="V24" s="164">
        <f t="shared" si="4"/>
        <v>1.4327563249001332</v>
      </c>
      <c r="W24" s="164">
        <f>W12/W13*100</f>
        <v>1.4617508526879974</v>
      </c>
      <c r="X24" s="120">
        <f>X12/X13*100</f>
        <v>1.1819006456432422</v>
      </c>
    </row>
    <row r="25" spans="2:19" s="112" customFormat="1" ht="12.75">
      <c r="B25" s="93"/>
      <c r="C25" s="93"/>
      <c r="D25" s="93"/>
      <c r="E25" s="93"/>
      <c r="F25" s="93"/>
      <c r="G25" s="93"/>
      <c r="H25" s="93"/>
      <c r="I25" s="93"/>
      <c r="J25" s="93"/>
      <c r="M25" s="121"/>
      <c r="R25" s="161"/>
      <c r="S25" s="161"/>
    </row>
    <row r="26" spans="3:22" s="112" customFormat="1" ht="10.5">
      <c r="C26" s="121"/>
      <c r="D26" s="121"/>
      <c r="E26" s="121"/>
      <c r="F26" s="121"/>
      <c r="G26" s="121"/>
      <c r="H26" s="121"/>
      <c r="I26" s="121"/>
      <c r="J26" s="121"/>
      <c r="K26" s="121"/>
      <c r="L26" s="121"/>
      <c r="M26" s="121"/>
      <c r="N26" s="121"/>
      <c r="O26" s="121"/>
      <c r="P26" s="121"/>
      <c r="Q26" s="121"/>
      <c r="R26" s="121"/>
      <c r="S26" s="121"/>
      <c r="T26" s="121"/>
      <c r="U26" s="121"/>
      <c r="V26" s="121"/>
    </row>
    <row r="27" s="112" customFormat="1" ht="13.5">
      <c r="B27" s="252" t="s">
        <v>118</v>
      </c>
    </row>
    <row r="28" spans="3:24" s="253" customFormat="1" ht="10.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2:24" s="253" customFormat="1" ht="12.75">
      <c r="B29" s="420"/>
      <c r="C29" s="419"/>
      <c r="D29" s="419"/>
      <c r="E29" s="419"/>
      <c r="F29" s="419"/>
      <c r="G29" s="419"/>
      <c r="H29" s="419"/>
      <c r="I29" s="419"/>
      <c r="J29" s="419"/>
      <c r="K29" s="419"/>
      <c r="L29" s="419"/>
      <c r="M29" s="419"/>
      <c r="N29" s="419"/>
      <c r="O29" s="419"/>
      <c r="P29" s="419"/>
      <c r="Q29" s="419"/>
      <c r="R29" s="419"/>
      <c r="S29" s="419"/>
      <c r="T29" s="419"/>
      <c r="U29" s="419"/>
      <c r="V29" s="419"/>
      <c r="W29" s="419"/>
      <c r="X29" s="419"/>
    </row>
    <row r="30" spans="2:25" s="253" customFormat="1" ht="12.75">
      <c r="B30" s="421"/>
      <c r="C30" s="162">
        <v>2000</v>
      </c>
      <c r="D30" s="162">
        <v>2001</v>
      </c>
      <c r="E30" s="162">
        <v>2002</v>
      </c>
      <c r="F30" s="162">
        <v>2003</v>
      </c>
      <c r="G30" s="162">
        <v>2004</v>
      </c>
      <c r="H30" s="162">
        <v>2005</v>
      </c>
      <c r="I30" s="162">
        <v>2006</v>
      </c>
      <c r="J30" s="162">
        <v>2007</v>
      </c>
      <c r="K30" s="162">
        <v>2008</v>
      </c>
      <c r="L30" s="162">
        <v>2009</v>
      </c>
      <c r="M30" s="162">
        <v>2010</v>
      </c>
      <c r="N30" s="162">
        <v>2011</v>
      </c>
      <c r="O30" s="162">
        <v>2012</v>
      </c>
      <c r="P30" s="162">
        <v>2013</v>
      </c>
      <c r="Q30" s="162">
        <v>2014</v>
      </c>
      <c r="R30" s="162">
        <v>2015</v>
      </c>
      <c r="S30" s="162">
        <v>2016</v>
      </c>
      <c r="T30" s="162">
        <v>2017</v>
      </c>
      <c r="U30" s="162">
        <v>2018</v>
      </c>
      <c r="V30" s="162">
        <v>2019</v>
      </c>
      <c r="W30" s="187">
        <v>2020</v>
      </c>
      <c r="X30" s="115">
        <v>2021</v>
      </c>
      <c r="Y30" s="144"/>
    </row>
    <row r="31" spans="2:36" s="112" customFormat="1" ht="12.75">
      <c r="B31" s="207" t="s">
        <v>92</v>
      </c>
      <c r="C31" s="160">
        <v>17684</v>
      </c>
      <c r="D31" s="160">
        <v>17372</v>
      </c>
      <c r="E31" s="160">
        <v>17010</v>
      </c>
      <c r="F31" s="160">
        <v>15930</v>
      </c>
      <c r="G31" s="160">
        <v>15371</v>
      </c>
      <c r="H31" s="160">
        <v>14176</v>
      </c>
      <c r="I31" s="160">
        <v>14590</v>
      </c>
      <c r="J31" s="160">
        <v>15210</v>
      </c>
      <c r="K31" s="160">
        <v>16133</v>
      </c>
      <c r="L31" s="160">
        <v>19924</v>
      </c>
      <c r="M31" s="160">
        <v>22612</v>
      </c>
      <c r="N31" s="160">
        <v>22683</v>
      </c>
      <c r="O31" s="160">
        <v>21858</v>
      </c>
      <c r="P31" s="160">
        <v>18385</v>
      </c>
      <c r="Q31" s="160">
        <v>16571</v>
      </c>
      <c r="R31" s="160">
        <v>15333</v>
      </c>
      <c r="S31" s="160">
        <v>14546</v>
      </c>
      <c r="T31" s="160">
        <v>13601</v>
      </c>
      <c r="U31" s="160">
        <v>13660</v>
      </c>
      <c r="V31" s="160">
        <v>13199</v>
      </c>
      <c r="W31" s="174">
        <v>13241</v>
      </c>
      <c r="X31" s="255">
        <v>13502</v>
      </c>
      <c r="Y31" s="121"/>
      <c r="AC31" s="121"/>
      <c r="AD31" s="121"/>
      <c r="AE31" s="121"/>
      <c r="AF31" s="121"/>
      <c r="AG31" s="121"/>
      <c r="AH31" s="121"/>
      <c r="AI31" s="121"/>
      <c r="AJ31" s="121"/>
    </row>
    <row r="32" spans="2:29" s="112" customFormat="1" ht="12.75">
      <c r="B32" s="137" t="s">
        <v>93</v>
      </c>
      <c r="C32" s="160">
        <v>9882</v>
      </c>
      <c r="D32" s="160">
        <v>10062</v>
      </c>
      <c r="E32" s="160">
        <v>9798</v>
      </c>
      <c r="F32" s="160">
        <v>9059</v>
      </c>
      <c r="G32" s="160">
        <v>8134</v>
      </c>
      <c r="H32" s="160">
        <v>7095</v>
      </c>
      <c r="I32" s="160">
        <v>7501</v>
      </c>
      <c r="J32" s="160">
        <v>7849</v>
      </c>
      <c r="K32" s="160">
        <v>8256</v>
      </c>
      <c r="L32" s="160">
        <v>10973</v>
      </c>
      <c r="M32" s="160">
        <v>13237</v>
      </c>
      <c r="N32" s="160">
        <v>14234</v>
      </c>
      <c r="O32" s="160">
        <v>14270</v>
      </c>
      <c r="P32" s="160">
        <v>12508</v>
      </c>
      <c r="Q32" s="160">
        <v>11649</v>
      </c>
      <c r="R32" s="160">
        <v>10804</v>
      </c>
      <c r="S32" s="160">
        <v>9875</v>
      </c>
      <c r="T32" s="160">
        <v>8442</v>
      </c>
      <c r="U32" s="160">
        <v>7932</v>
      </c>
      <c r="V32" s="160">
        <v>7227</v>
      </c>
      <c r="W32" s="175">
        <v>7028</v>
      </c>
      <c r="X32" s="256">
        <v>7289</v>
      </c>
      <c r="Y32" s="108"/>
      <c r="AC32" s="121"/>
    </row>
    <row r="33" spans="2:29" s="112" customFormat="1" ht="12.75">
      <c r="B33" s="137" t="s">
        <v>94</v>
      </c>
      <c r="C33" s="160">
        <v>444</v>
      </c>
      <c r="D33" s="160">
        <v>674</v>
      </c>
      <c r="E33" s="160">
        <v>849</v>
      </c>
      <c r="F33" s="160">
        <v>959</v>
      </c>
      <c r="G33" s="160">
        <v>840</v>
      </c>
      <c r="H33" s="160">
        <v>787</v>
      </c>
      <c r="I33" s="160">
        <v>605</v>
      </c>
      <c r="J33" s="160">
        <v>608</v>
      </c>
      <c r="K33" s="160">
        <v>729</v>
      </c>
      <c r="L33" s="160">
        <v>1304</v>
      </c>
      <c r="M33" s="160">
        <v>1940</v>
      </c>
      <c r="N33" s="160">
        <v>2007</v>
      </c>
      <c r="O33" s="160">
        <v>1843</v>
      </c>
      <c r="P33" s="160">
        <v>1652</v>
      </c>
      <c r="Q33" s="160">
        <v>1487</v>
      </c>
      <c r="R33" s="160">
        <v>1297</v>
      </c>
      <c r="S33" s="160">
        <v>1095</v>
      </c>
      <c r="T33" s="160">
        <v>943</v>
      </c>
      <c r="U33" s="160">
        <v>856</v>
      </c>
      <c r="V33" s="160">
        <v>815</v>
      </c>
      <c r="W33" s="175">
        <v>652</v>
      </c>
      <c r="X33" s="256">
        <v>544</v>
      </c>
      <c r="Y33" s="108"/>
      <c r="AC33" s="121"/>
    </row>
    <row r="34" spans="2:29" s="112" customFormat="1" ht="12.75">
      <c r="B34" s="137" t="s">
        <v>95</v>
      </c>
      <c r="C34" s="160">
        <v>4200</v>
      </c>
      <c r="D34" s="160">
        <v>5826</v>
      </c>
      <c r="E34" s="160">
        <v>5695</v>
      </c>
      <c r="F34" s="160">
        <v>4647</v>
      </c>
      <c r="G34" s="160">
        <v>4179</v>
      </c>
      <c r="H34" s="160">
        <v>4099</v>
      </c>
      <c r="I34" s="160">
        <v>4678</v>
      </c>
      <c r="J34" s="160">
        <v>4865</v>
      </c>
      <c r="K34" s="160">
        <v>4793</v>
      </c>
      <c r="L34" s="160">
        <v>6302</v>
      </c>
      <c r="M34" s="160">
        <v>6983</v>
      </c>
      <c r="N34" s="160">
        <v>7162</v>
      </c>
      <c r="O34" s="160">
        <v>6655</v>
      </c>
      <c r="P34" s="160">
        <v>6164</v>
      </c>
      <c r="Q34" s="160">
        <v>5856</v>
      </c>
      <c r="R34" s="160">
        <v>5341</v>
      </c>
      <c r="S34" s="160">
        <v>4670</v>
      </c>
      <c r="T34" s="160">
        <v>4016</v>
      </c>
      <c r="U34" s="160">
        <v>3831</v>
      </c>
      <c r="V34" s="160">
        <v>3545</v>
      </c>
      <c r="W34" s="175">
        <v>3510</v>
      </c>
      <c r="X34" s="256">
        <v>3490</v>
      </c>
      <c r="Y34" s="108"/>
      <c r="AC34" s="121"/>
    </row>
    <row r="35" spans="2:29" s="112" customFormat="1" ht="12.75">
      <c r="B35" s="142" t="s">
        <v>49</v>
      </c>
      <c r="C35" s="160">
        <v>1560</v>
      </c>
      <c r="D35" s="160">
        <v>1204</v>
      </c>
      <c r="E35" s="160">
        <v>1055</v>
      </c>
      <c r="F35" s="160">
        <v>905</v>
      </c>
      <c r="G35" s="160">
        <v>756</v>
      </c>
      <c r="H35" s="160">
        <v>713</v>
      </c>
      <c r="I35" s="160">
        <v>650</v>
      </c>
      <c r="J35" s="160">
        <v>732</v>
      </c>
      <c r="K35" s="160">
        <v>728</v>
      </c>
      <c r="L35" s="160">
        <v>999</v>
      </c>
      <c r="M35" s="160">
        <v>1053</v>
      </c>
      <c r="N35" s="160">
        <v>1107</v>
      </c>
      <c r="O35" s="160">
        <v>889</v>
      </c>
      <c r="P35" s="160">
        <v>877</v>
      </c>
      <c r="Q35" s="160">
        <v>641</v>
      </c>
      <c r="R35" s="160">
        <v>575</v>
      </c>
      <c r="S35" s="160">
        <v>441</v>
      </c>
      <c r="T35" s="160">
        <v>393</v>
      </c>
      <c r="U35" s="160">
        <v>492</v>
      </c>
      <c r="V35" s="160">
        <v>339</v>
      </c>
      <c r="W35" s="176">
        <v>318</v>
      </c>
      <c r="X35" s="257">
        <v>283</v>
      </c>
      <c r="Y35" s="108"/>
      <c r="AC35" s="121"/>
    </row>
    <row r="36" spans="2:26" s="112" customFormat="1" ht="12.75">
      <c r="B36" s="139" t="s">
        <v>15</v>
      </c>
      <c r="C36" s="116">
        <v>33506</v>
      </c>
      <c r="D36" s="116">
        <v>34808</v>
      </c>
      <c r="E36" s="116">
        <v>34025</v>
      </c>
      <c r="F36" s="116">
        <v>31099</v>
      </c>
      <c r="G36" s="116">
        <v>28890</v>
      </c>
      <c r="H36" s="116">
        <v>26521</v>
      </c>
      <c r="I36" s="116">
        <v>27619</v>
      </c>
      <c r="J36" s="116">
        <v>28746</v>
      </c>
      <c r="K36" s="116">
        <v>30194</v>
      </c>
      <c r="L36" s="116">
        <v>38910</v>
      </c>
      <c r="M36" s="116">
        <v>45103</v>
      </c>
      <c r="N36" s="116">
        <v>46454</v>
      </c>
      <c r="O36" s="116">
        <v>44912</v>
      </c>
      <c r="P36" s="116">
        <v>39018</v>
      </c>
      <c r="Q36" s="116">
        <v>35790</v>
      </c>
      <c r="R36" s="116">
        <v>32960</v>
      </c>
      <c r="S36" s="116">
        <v>30276</v>
      </c>
      <c r="T36" s="116">
        <v>27124</v>
      </c>
      <c r="U36" s="116">
        <v>26258</v>
      </c>
      <c r="V36" s="116">
        <v>24938</v>
      </c>
      <c r="W36" s="116">
        <v>24582</v>
      </c>
      <c r="X36" s="256">
        <v>24909</v>
      </c>
      <c r="Z36" s="121"/>
    </row>
    <row r="37" spans="2:24" s="112" customFormat="1" ht="12.75">
      <c r="B37" s="111"/>
      <c r="C37" s="160"/>
      <c r="D37" s="160"/>
      <c r="E37" s="160"/>
      <c r="F37" s="160"/>
      <c r="G37" s="160"/>
      <c r="H37" s="160"/>
      <c r="I37" s="160"/>
      <c r="J37" s="160"/>
      <c r="K37" s="111"/>
      <c r="L37" s="111"/>
      <c r="M37" s="150"/>
      <c r="N37" s="111"/>
      <c r="O37" s="111"/>
      <c r="P37" s="111"/>
      <c r="Q37" s="111"/>
      <c r="X37" s="117"/>
    </row>
    <row r="38" spans="2:17" s="112" customFormat="1" ht="12.75">
      <c r="B38" s="111"/>
      <c r="C38" s="160"/>
      <c r="D38" s="160"/>
      <c r="E38" s="160"/>
      <c r="F38" s="160"/>
      <c r="G38" s="160"/>
      <c r="H38" s="160"/>
      <c r="I38" s="160"/>
      <c r="J38" s="160"/>
      <c r="K38" s="111"/>
      <c r="L38" s="111"/>
      <c r="M38" s="150"/>
      <c r="N38" s="111"/>
      <c r="O38" s="111"/>
      <c r="P38" s="111"/>
      <c r="Q38" s="111"/>
    </row>
    <row r="39" spans="2:17" s="112" customFormat="1" ht="13.5">
      <c r="B39" s="252" t="s">
        <v>119</v>
      </c>
      <c r="C39" s="160"/>
      <c r="D39" s="160"/>
      <c r="E39" s="160"/>
      <c r="F39" s="160"/>
      <c r="G39" s="160"/>
      <c r="H39" s="160"/>
      <c r="I39" s="160"/>
      <c r="J39" s="160"/>
      <c r="K39" s="111"/>
      <c r="L39" s="111"/>
      <c r="M39" s="150"/>
      <c r="N39" s="111"/>
      <c r="O39" s="111"/>
      <c r="P39" s="111"/>
      <c r="Q39" s="111"/>
    </row>
    <row r="40" spans="2:17" s="112" customFormat="1" ht="12.75">
      <c r="B40" s="111"/>
      <c r="C40" s="160"/>
      <c r="D40" s="160"/>
      <c r="E40" s="160"/>
      <c r="F40" s="160"/>
      <c r="G40" s="160"/>
      <c r="H40" s="160"/>
      <c r="I40" s="160"/>
      <c r="J40" s="160"/>
      <c r="K40" s="111"/>
      <c r="L40" s="111"/>
      <c r="M40" s="150"/>
      <c r="N40" s="111"/>
      <c r="O40" s="111"/>
      <c r="P40" s="111"/>
      <c r="Q40" s="111"/>
    </row>
    <row r="41" spans="2:24" s="112" customFormat="1" ht="12.75">
      <c r="B41" s="420"/>
      <c r="C41" s="419"/>
      <c r="D41" s="419"/>
      <c r="E41" s="419"/>
      <c r="F41" s="419"/>
      <c r="G41" s="419"/>
      <c r="H41" s="419"/>
      <c r="I41" s="419"/>
      <c r="J41" s="419"/>
      <c r="K41" s="419"/>
      <c r="L41" s="419"/>
      <c r="M41" s="419"/>
      <c r="N41" s="419"/>
      <c r="O41" s="419"/>
      <c r="P41" s="419"/>
      <c r="Q41" s="419"/>
      <c r="R41" s="419"/>
      <c r="S41" s="419"/>
      <c r="T41" s="419"/>
      <c r="U41" s="419"/>
      <c r="V41" s="419"/>
      <c r="W41" s="419"/>
      <c r="X41" s="419"/>
    </row>
    <row r="42" spans="2:24" s="112" customFormat="1" ht="12.75">
      <c r="B42" s="421"/>
      <c r="C42" s="162">
        <v>2000</v>
      </c>
      <c r="D42" s="162">
        <v>2001</v>
      </c>
      <c r="E42" s="162">
        <v>2002</v>
      </c>
      <c r="F42" s="162">
        <v>2003</v>
      </c>
      <c r="G42" s="162">
        <v>2004</v>
      </c>
      <c r="H42" s="162">
        <v>2005</v>
      </c>
      <c r="I42" s="162">
        <v>2006</v>
      </c>
      <c r="J42" s="162">
        <v>2007</v>
      </c>
      <c r="K42" s="162">
        <v>2008</v>
      </c>
      <c r="L42" s="162">
        <v>2009</v>
      </c>
      <c r="M42" s="162">
        <v>2010</v>
      </c>
      <c r="N42" s="162">
        <v>2011</v>
      </c>
      <c r="O42" s="162">
        <v>2012</v>
      </c>
      <c r="P42" s="162">
        <v>2013</v>
      </c>
      <c r="Q42" s="162">
        <v>2014</v>
      </c>
      <c r="R42" s="162">
        <v>2015</v>
      </c>
      <c r="S42" s="162">
        <v>2016</v>
      </c>
      <c r="T42" s="162">
        <v>2017</v>
      </c>
      <c r="U42" s="162">
        <v>2018</v>
      </c>
      <c r="V42" s="162">
        <v>2019</v>
      </c>
      <c r="W42" s="162">
        <v>2020</v>
      </c>
      <c r="X42" s="115">
        <v>2021</v>
      </c>
    </row>
    <row r="43" spans="2:24" s="112" customFormat="1" ht="12.75">
      <c r="B43" s="207" t="s">
        <v>92</v>
      </c>
      <c r="C43" s="163">
        <f aca="true" t="shared" si="5" ref="C43:V43">C31/C36*100</f>
        <v>52.778606816689546</v>
      </c>
      <c r="D43" s="163">
        <f t="shared" si="5"/>
        <v>49.90806711100896</v>
      </c>
      <c r="E43" s="163">
        <f t="shared" si="5"/>
        <v>49.99265246142542</v>
      </c>
      <c r="F43" s="163">
        <f t="shared" si="5"/>
        <v>51.22351201003248</v>
      </c>
      <c r="G43" s="163">
        <f t="shared" si="5"/>
        <v>53.20526133610246</v>
      </c>
      <c r="H43" s="163">
        <f t="shared" si="5"/>
        <v>53.45198144866332</v>
      </c>
      <c r="I43" s="163">
        <f t="shared" si="5"/>
        <v>52.82595314819508</v>
      </c>
      <c r="J43" s="163">
        <f t="shared" si="5"/>
        <v>52.911709455228554</v>
      </c>
      <c r="K43" s="163">
        <f t="shared" si="5"/>
        <v>53.4311452606478</v>
      </c>
      <c r="L43" s="163">
        <f t="shared" si="5"/>
        <v>51.20534566949371</v>
      </c>
      <c r="M43" s="163">
        <f t="shared" si="5"/>
        <v>50.134137418796975</v>
      </c>
      <c r="N43" s="163">
        <f t="shared" si="5"/>
        <v>48.828949067895124</v>
      </c>
      <c r="O43" s="163">
        <f t="shared" si="5"/>
        <v>48.66850730317064</v>
      </c>
      <c r="P43" s="163">
        <f t="shared" si="5"/>
        <v>47.11927828181865</v>
      </c>
      <c r="Q43" s="163">
        <f t="shared" si="5"/>
        <v>46.30064263760827</v>
      </c>
      <c r="R43" s="163">
        <f t="shared" si="5"/>
        <v>46.52002427184466</v>
      </c>
      <c r="S43" s="163">
        <f t="shared" si="5"/>
        <v>48.044655833003034</v>
      </c>
      <c r="T43" s="163">
        <f t="shared" si="5"/>
        <v>50.143784102639735</v>
      </c>
      <c r="U43" s="163">
        <f>U31/U36*100</f>
        <v>52.02224084088659</v>
      </c>
      <c r="V43" s="163">
        <f t="shared" si="5"/>
        <v>52.92725960381747</v>
      </c>
      <c r="W43" s="163">
        <f>W31/W36*100</f>
        <v>53.86461638597348</v>
      </c>
      <c r="X43" s="119">
        <f>X31/X36*100</f>
        <v>54.20530731863985</v>
      </c>
    </row>
    <row r="44" spans="2:24" s="112" customFormat="1" ht="12.75">
      <c r="B44" s="137" t="s">
        <v>93</v>
      </c>
      <c r="C44" s="163">
        <f aca="true" t="shared" si="6" ref="C44:V44">C32/C36*100</f>
        <v>29.493225094013013</v>
      </c>
      <c r="D44" s="163">
        <f t="shared" si="6"/>
        <v>28.907147782119054</v>
      </c>
      <c r="E44" s="163">
        <f t="shared" si="6"/>
        <v>28.7964731814842</v>
      </c>
      <c r="F44" s="163">
        <f t="shared" si="6"/>
        <v>29.12955400495193</v>
      </c>
      <c r="G44" s="163">
        <f t="shared" si="6"/>
        <v>28.155070958809276</v>
      </c>
      <c r="H44" s="163">
        <f t="shared" si="6"/>
        <v>26.752384902530068</v>
      </c>
      <c r="I44" s="163">
        <f t="shared" si="6"/>
        <v>27.15883992903436</v>
      </c>
      <c r="J44" s="163">
        <f t="shared" si="6"/>
        <v>27.304668475613997</v>
      </c>
      <c r="K44" s="163">
        <f t="shared" si="6"/>
        <v>27.343180764390272</v>
      </c>
      <c r="L44" s="163">
        <f t="shared" si="6"/>
        <v>28.200976612695968</v>
      </c>
      <c r="M44" s="163">
        <f t="shared" si="6"/>
        <v>29.348380373811057</v>
      </c>
      <c r="N44" s="163">
        <f t="shared" si="6"/>
        <v>30.641064278641238</v>
      </c>
      <c r="O44" s="163">
        <f t="shared" si="6"/>
        <v>31.77324545778411</v>
      </c>
      <c r="P44" s="163">
        <f t="shared" si="6"/>
        <v>32.05699933364088</v>
      </c>
      <c r="Q44" s="163">
        <f t="shared" si="6"/>
        <v>32.54819782062028</v>
      </c>
      <c r="R44" s="163">
        <f t="shared" si="6"/>
        <v>32.779126213592235</v>
      </c>
      <c r="S44" s="163">
        <f t="shared" si="6"/>
        <v>32.616594001849656</v>
      </c>
      <c r="T44" s="163">
        <f t="shared" si="6"/>
        <v>31.123728063707418</v>
      </c>
      <c r="U44" s="163">
        <f>U32/U36*100</f>
        <v>30.207936628836922</v>
      </c>
      <c r="V44" s="163">
        <f t="shared" si="6"/>
        <v>28.979870077792924</v>
      </c>
      <c r="W44" s="163">
        <f>W32/W36*100</f>
        <v>28.590025221706938</v>
      </c>
      <c r="X44" s="119">
        <f>X32/X36*100</f>
        <v>29.262515556626116</v>
      </c>
    </row>
    <row r="45" spans="2:24" s="112" customFormat="1" ht="12.75">
      <c r="B45" s="137" t="s">
        <v>94</v>
      </c>
      <c r="C45" s="163">
        <f aca="true" t="shared" si="7" ref="C45:V45">C33/C36*100</f>
        <v>1.325135796573748</v>
      </c>
      <c r="D45" s="163">
        <f t="shared" si="7"/>
        <v>1.9363364743737073</v>
      </c>
      <c r="E45" s="163">
        <f t="shared" si="7"/>
        <v>2.4952240999265247</v>
      </c>
      <c r="F45" s="163">
        <f t="shared" si="7"/>
        <v>3.0837004405286343</v>
      </c>
      <c r="G45" s="163">
        <f t="shared" si="7"/>
        <v>2.907580477673936</v>
      </c>
      <c r="H45" s="163">
        <f t="shared" si="7"/>
        <v>2.9674597488782473</v>
      </c>
      <c r="I45" s="163">
        <f t="shared" si="7"/>
        <v>2.1905210181396866</v>
      </c>
      <c r="J45" s="163">
        <f t="shared" si="7"/>
        <v>2.1150768802616016</v>
      </c>
      <c r="K45" s="163">
        <f t="shared" si="7"/>
        <v>2.4143869642975426</v>
      </c>
      <c r="L45" s="163">
        <f t="shared" si="7"/>
        <v>3.3513235672063733</v>
      </c>
      <c r="M45" s="163">
        <f t="shared" si="7"/>
        <v>4.301265991175753</v>
      </c>
      <c r="N45" s="163">
        <f t="shared" si="7"/>
        <v>4.320402979291342</v>
      </c>
      <c r="O45" s="163">
        <f t="shared" si="7"/>
        <v>4.103580334877093</v>
      </c>
      <c r="P45" s="163">
        <f t="shared" si="7"/>
        <v>4.233943308216721</v>
      </c>
      <c r="Q45" s="163">
        <f t="shared" si="7"/>
        <v>4.1547918412964515</v>
      </c>
      <c r="R45" s="163">
        <f t="shared" si="7"/>
        <v>3.9350728155339807</v>
      </c>
      <c r="S45" s="163">
        <f t="shared" si="7"/>
        <v>3.616726119698771</v>
      </c>
      <c r="T45" s="163">
        <f t="shared" si="7"/>
        <v>3.476625866391388</v>
      </c>
      <c r="U45" s="163">
        <f>U33/U36*100</f>
        <v>3.2599588696778126</v>
      </c>
      <c r="V45" s="163">
        <f t="shared" si="7"/>
        <v>3.2681049001523776</v>
      </c>
      <c r="W45" s="163">
        <f>W33/W36*100</f>
        <v>2.6523472459523227</v>
      </c>
      <c r="X45" s="119">
        <f>X33/X36*100</f>
        <v>2.1839495764583083</v>
      </c>
    </row>
    <row r="46" spans="2:24" s="112" customFormat="1" ht="12.75">
      <c r="B46" s="137" t="s">
        <v>95</v>
      </c>
      <c r="C46" s="163">
        <f aca="true" t="shared" si="8" ref="C46:T46">C34/C36*100</f>
        <v>12.535068345967886</v>
      </c>
      <c r="D46" s="163">
        <f t="shared" si="8"/>
        <v>16.73753160193059</v>
      </c>
      <c r="E46" s="163">
        <f t="shared" si="8"/>
        <v>16.737692872887582</v>
      </c>
      <c r="F46" s="163">
        <f t="shared" si="8"/>
        <v>14.942602656033957</v>
      </c>
      <c r="G46" s="163">
        <f t="shared" si="8"/>
        <v>14.46521287642783</v>
      </c>
      <c r="H46" s="163">
        <f t="shared" si="8"/>
        <v>15.455676633611102</v>
      </c>
      <c r="I46" s="163">
        <f t="shared" si="8"/>
        <v>16.93761540968174</v>
      </c>
      <c r="J46" s="163">
        <f t="shared" si="8"/>
        <v>16.924093786961663</v>
      </c>
      <c r="K46" s="163">
        <f t="shared" si="8"/>
        <v>15.87401470490826</v>
      </c>
      <c r="L46" s="163">
        <f t="shared" si="8"/>
        <v>16.196350552557185</v>
      </c>
      <c r="M46" s="163">
        <f t="shared" si="8"/>
        <v>15.48234042081458</v>
      </c>
      <c r="N46" s="163">
        <f t="shared" si="8"/>
        <v>15.417402161277824</v>
      </c>
      <c r="O46" s="163">
        <f t="shared" si="8"/>
        <v>14.817866049162806</v>
      </c>
      <c r="P46" s="163">
        <f t="shared" si="8"/>
        <v>15.797836895791686</v>
      </c>
      <c r="Q46" s="163">
        <f t="shared" si="8"/>
        <v>16.36211232187762</v>
      </c>
      <c r="R46" s="163">
        <f t="shared" si="8"/>
        <v>16.204490291262136</v>
      </c>
      <c r="S46" s="163">
        <f>S34/S36*100</f>
        <v>15.424758884925355</v>
      </c>
      <c r="T46" s="163">
        <f t="shared" si="8"/>
        <v>14.806075800029495</v>
      </c>
      <c r="U46" s="163">
        <f>U34/U36*100</f>
        <v>14.589839287074415</v>
      </c>
      <c r="V46" s="163">
        <f>V34/V36*100</f>
        <v>14.215253829497154</v>
      </c>
      <c r="W46" s="163">
        <f>W34/W36*100</f>
        <v>14.278740541859896</v>
      </c>
      <c r="X46" s="119">
        <f>X34/X36*100</f>
        <v>14.011000040146133</v>
      </c>
    </row>
    <row r="47" spans="2:24" s="112" customFormat="1" ht="12.75">
      <c r="B47" s="142" t="s">
        <v>49</v>
      </c>
      <c r="C47" s="164">
        <f aca="true" t="shared" si="9" ref="C47:V47">C35/C36*100</f>
        <v>4.6558825285023575</v>
      </c>
      <c r="D47" s="164">
        <f t="shared" si="9"/>
        <v>3.4589749482877497</v>
      </c>
      <c r="E47" s="164">
        <f t="shared" si="9"/>
        <v>3.100661278471712</v>
      </c>
      <c r="F47" s="164">
        <f t="shared" si="9"/>
        <v>2.9100614167658123</v>
      </c>
      <c r="G47" s="164">
        <f t="shared" si="9"/>
        <v>2.6168224299065423</v>
      </c>
      <c r="H47" s="164">
        <f t="shared" si="9"/>
        <v>2.6884355793522117</v>
      </c>
      <c r="I47" s="164">
        <f t="shared" si="9"/>
        <v>2.353452333538506</v>
      </c>
      <c r="J47" s="164">
        <f t="shared" si="9"/>
        <v>2.546441243999165</v>
      </c>
      <c r="K47" s="164">
        <f t="shared" si="9"/>
        <v>2.411075048022786</v>
      </c>
      <c r="L47" s="164">
        <f t="shared" si="9"/>
        <v>2.5674633770239015</v>
      </c>
      <c r="M47" s="164">
        <f t="shared" si="9"/>
        <v>2.334656231292819</v>
      </c>
      <c r="N47" s="164">
        <f t="shared" si="9"/>
        <v>2.3830025401472428</v>
      </c>
      <c r="O47" s="164">
        <f t="shared" si="9"/>
        <v>1.979426433915212</v>
      </c>
      <c r="P47" s="164">
        <f t="shared" si="9"/>
        <v>2.247680557691322</v>
      </c>
      <c r="Q47" s="164">
        <f t="shared" si="9"/>
        <v>1.7910030734842135</v>
      </c>
      <c r="R47" s="164">
        <f t="shared" si="9"/>
        <v>1.7445388349514563</v>
      </c>
      <c r="S47" s="164">
        <f t="shared" si="9"/>
        <v>1.4565992865636148</v>
      </c>
      <c r="T47" s="164">
        <f t="shared" si="9"/>
        <v>1.448901341984958</v>
      </c>
      <c r="U47" s="164">
        <f>U35/U36*100</f>
        <v>1.8737146774316398</v>
      </c>
      <c r="V47" s="164">
        <f t="shared" si="9"/>
        <v>1.3593712406768785</v>
      </c>
      <c r="W47" s="164">
        <f>W35/W36*100</f>
        <v>1.2936294849890162</v>
      </c>
      <c r="X47" s="120">
        <f>X35/X36*100</f>
        <v>1.1361355333413625</v>
      </c>
    </row>
    <row r="48" spans="2:17" s="112" customFormat="1" ht="12.75">
      <c r="B48" s="111"/>
      <c r="C48" s="160"/>
      <c r="D48" s="160"/>
      <c r="E48" s="160"/>
      <c r="F48" s="160"/>
      <c r="G48" s="160"/>
      <c r="H48" s="160"/>
      <c r="I48" s="160"/>
      <c r="J48" s="160"/>
      <c r="K48" s="111"/>
      <c r="L48" s="111"/>
      <c r="M48" s="150"/>
      <c r="N48" s="111"/>
      <c r="O48" s="111"/>
      <c r="P48" s="111"/>
      <c r="Q48" s="111"/>
    </row>
    <row r="49" spans="1:8" ht="12.75">
      <c r="A49" s="111"/>
      <c r="B49" s="111"/>
      <c r="C49" s="111"/>
      <c r="D49" s="111"/>
      <c r="E49" s="111"/>
      <c r="F49" s="111"/>
      <c r="G49" s="111"/>
      <c r="H49" s="111"/>
    </row>
    <row r="50" s="112" customFormat="1" ht="13.5">
      <c r="B50" s="252" t="s">
        <v>136</v>
      </c>
    </row>
    <row r="51" spans="3:24" s="253" customFormat="1" ht="10.5">
      <c r="C51" s="165"/>
      <c r="D51" s="165"/>
      <c r="E51" s="165"/>
      <c r="F51" s="165"/>
      <c r="G51" s="165"/>
      <c r="H51" s="165"/>
      <c r="I51" s="165"/>
      <c r="J51" s="165"/>
      <c r="K51" s="165"/>
      <c r="L51" s="165"/>
      <c r="M51" s="165"/>
      <c r="N51" s="165"/>
      <c r="O51" s="165"/>
      <c r="P51" s="165"/>
      <c r="Q51" s="165"/>
      <c r="R51" s="165"/>
      <c r="S51" s="165"/>
      <c r="T51" s="165"/>
      <c r="U51" s="165"/>
      <c r="V51" s="165"/>
      <c r="W51" s="165"/>
      <c r="X51" s="165"/>
    </row>
    <row r="52" spans="2:24" s="253" customFormat="1" ht="12.75">
      <c r="B52" s="420"/>
      <c r="D52" s="165"/>
      <c r="E52" s="165"/>
      <c r="F52" s="165"/>
      <c r="G52" s="165"/>
      <c r="H52" s="165"/>
      <c r="I52" s="165"/>
      <c r="J52" s="165"/>
      <c r="K52" s="165"/>
      <c r="L52" s="165"/>
      <c r="M52" s="165"/>
      <c r="N52" s="165"/>
      <c r="O52" s="165"/>
      <c r="P52" s="165"/>
      <c r="Q52" s="165"/>
      <c r="R52" s="165"/>
      <c r="S52" s="165"/>
      <c r="T52" s="165"/>
      <c r="U52" s="165"/>
      <c r="V52" s="165"/>
      <c r="W52" s="165"/>
      <c r="X52" s="200"/>
    </row>
    <row r="53" spans="2:25" s="253" customFormat="1" ht="12.75">
      <c r="B53" s="421"/>
      <c r="D53" s="165"/>
      <c r="E53" s="165"/>
      <c r="F53" s="165"/>
      <c r="G53" s="165"/>
      <c r="H53" s="165"/>
      <c r="I53" s="165"/>
      <c r="J53" s="165"/>
      <c r="K53" s="165"/>
      <c r="L53" s="165"/>
      <c r="M53" s="165"/>
      <c r="N53" s="165"/>
      <c r="O53" s="165"/>
      <c r="P53" s="165"/>
      <c r="Q53" s="165"/>
      <c r="R53" s="165"/>
      <c r="S53" s="165"/>
      <c r="T53" s="165"/>
      <c r="U53" s="165"/>
      <c r="V53" s="165"/>
      <c r="W53" s="165"/>
      <c r="X53" s="170">
        <v>2021</v>
      </c>
      <c r="Y53" s="144"/>
    </row>
    <row r="54" spans="2:36" s="112" customFormat="1" ht="12.75">
      <c r="B54" s="207" t="s">
        <v>92</v>
      </c>
      <c r="D54" s="165"/>
      <c r="E54" s="165"/>
      <c r="F54" s="165"/>
      <c r="G54" s="165"/>
      <c r="H54" s="165"/>
      <c r="I54" s="165"/>
      <c r="J54" s="165"/>
      <c r="K54" s="165"/>
      <c r="L54" s="165"/>
      <c r="M54" s="165"/>
      <c r="N54" s="165"/>
      <c r="O54" s="165"/>
      <c r="P54" s="165"/>
      <c r="Q54" s="165"/>
      <c r="R54" s="165"/>
      <c r="S54" s="165"/>
      <c r="T54" s="165"/>
      <c r="U54" s="165"/>
      <c r="V54" s="165"/>
      <c r="W54" s="165"/>
      <c r="X54" s="438">
        <v>185</v>
      </c>
      <c r="Y54" s="121"/>
      <c r="Z54" s="121"/>
      <c r="AA54" s="121"/>
      <c r="AB54" s="121"/>
      <c r="AC54" s="121"/>
      <c r="AD54" s="121"/>
      <c r="AE54" s="121"/>
      <c r="AF54" s="121"/>
      <c r="AG54" s="121"/>
      <c r="AH54" s="121"/>
      <c r="AI54" s="121"/>
      <c r="AJ54" s="121"/>
    </row>
    <row r="55" spans="2:26" s="112" customFormat="1" ht="12.75">
      <c r="B55" s="137" t="s">
        <v>93</v>
      </c>
      <c r="D55" s="165"/>
      <c r="E55" s="165"/>
      <c r="F55" s="165"/>
      <c r="G55" s="165"/>
      <c r="H55" s="165"/>
      <c r="I55" s="165"/>
      <c r="J55" s="165"/>
      <c r="K55" s="165"/>
      <c r="L55" s="165"/>
      <c r="M55" s="165"/>
      <c r="N55" s="165"/>
      <c r="O55" s="165"/>
      <c r="P55" s="165"/>
      <c r="Q55" s="165"/>
      <c r="R55" s="165"/>
      <c r="S55" s="165"/>
      <c r="T55" s="165"/>
      <c r="U55" s="165"/>
      <c r="V55" s="165"/>
      <c r="W55" s="165"/>
      <c r="X55" s="439">
        <v>134</v>
      </c>
      <c r="Y55" s="121"/>
      <c r="Z55" s="121"/>
    </row>
    <row r="56" spans="2:26" s="112" customFormat="1" ht="12.75">
      <c r="B56" s="137" t="s">
        <v>94</v>
      </c>
      <c r="D56" s="165"/>
      <c r="E56" s="165"/>
      <c r="F56" s="165"/>
      <c r="G56" s="165"/>
      <c r="H56" s="165"/>
      <c r="I56" s="165"/>
      <c r="J56" s="165"/>
      <c r="K56" s="165"/>
      <c r="L56" s="165"/>
      <c r="M56" s="165"/>
      <c r="N56" s="165"/>
      <c r="O56" s="165"/>
      <c r="P56" s="165"/>
      <c r="Q56" s="165"/>
      <c r="R56" s="165"/>
      <c r="S56" s="165"/>
      <c r="T56" s="165"/>
      <c r="U56" s="165"/>
      <c r="V56" s="165"/>
      <c r="W56" s="165"/>
      <c r="X56" s="439">
        <v>18</v>
      </c>
      <c r="Y56" s="121"/>
      <c r="Z56" s="121"/>
    </row>
    <row r="57" spans="2:26" s="112" customFormat="1" ht="12.75">
      <c r="B57" s="137" t="s">
        <v>95</v>
      </c>
      <c r="D57" s="165"/>
      <c r="E57" s="165"/>
      <c r="F57" s="165"/>
      <c r="G57" s="165"/>
      <c r="H57" s="165"/>
      <c r="I57" s="165"/>
      <c r="J57" s="165"/>
      <c r="K57" s="165"/>
      <c r="L57" s="165"/>
      <c r="M57" s="165"/>
      <c r="N57" s="165"/>
      <c r="O57" s="165"/>
      <c r="P57" s="165"/>
      <c r="Q57" s="165"/>
      <c r="R57" s="165"/>
      <c r="S57" s="165"/>
      <c r="T57" s="165"/>
      <c r="U57" s="165"/>
      <c r="V57" s="165"/>
      <c r="W57" s="165"/>
      <c r="X57" s="439">
        <v>89</v>
      </c>
      <c r="Y57" s="121"/>
      <c r="Z57" s="121"/>
    </row>
    <row r="58" spans="2:26" s="112" customFormat="1" ht="12.75">
      <c r="B58" s="142" t="s">
        <v>49</v>
      </c>
      <c r="D58" s="165"/>
      <c r="E58" s="165"/>
      <c r="F58" s="165"/>
      <c r="G58" s="165"/>
      <c r="H58" s="165"/>
      <c r="I58" s="165"/>
      <c r="J58" s="165"/>
      <c r="K58" s="165"/>
      <c r="L58" s="165"/>
      <c r="M58" s="165"/>
      <c r="N58" s="165"/>
      <c r="O58" s="165"/>
      <c r="P58" s="165"/>
      <c r="Q58" s="165"/>
      <c r="R58" s="165"/>
      <c r="S58" s="165"/>
      <c r="T58" s="165"/>
      <c r="U58" s="165"/>
      <c r="V58" s="165"/>
      <c r="W58" s="165"/>
      <c r="X58" s="440">
        <v>6</v>
      </c>
      <c r="Y58" s="121"/>
      <c r="Z58" s="121"/>
    </row>
    <row r="59" spans="2:24" s="112" customFormat="1" ht="12.75">
      <c r="B59" s="139" t="s">
        <v>15</v>
      </c>
      <c r="C59" s="186"/>
      <c r="D59" s="165"/>
      <c r="E59" s="165"/>
      <c r="F59" s="165"/>
      <c r="G59" s="165"/>
      <c r="H59" s="165"/>
      <c r="I59" s="165"/>
      <c r="J59" s="165"/>
      <c r="K59" s="165"/>
      <c r="L59" s="165"/>
      <c r="M59" s="165"/>
      <c r="N59" s="165"/>
      <c r="O59" s="165"/>
      <c r="P59" s="165"/>
      <c r="Q59" s="165"/>
      <c r="R59" s="165"/>
      <c r="S59" s="165"/>
      <c r="T59" s="165"/>
      <c r="U59" s="165"/>
      <c r="V59" s="165"/>
      <c r="W59" s="165"/>
      <c r="X59" s="441">
        <v>423</v>
      </c>
    </row>
    <row r="60" spans="2:17" s="112" customFormat="1" ht="12.75">
      <c r="B60" s="111"/>
      <c r="C60" s="186"/>
      <c r="D60" s="160"/>
      <c r="E60" s="160"/>
      <c r="F60" s="160"/>
      <c r="G60" s="160"/>
      <c r="H60" s="160"/>
      <c r="I60" s="160"/>
      <c r="J60" s="160"/>
      <c r="K60" s="111"/>
      <c r="L60" s="111"/>
      <c r="M60" s="150"/>
      <c r="N60" s="111"/>
      <c r="O60" s="111"/>
      <c r="P60" s="111"/>
      <c r="Q60" s="111"/>
    </row>
    <row r="61" spans="2:17" s="112" customFormat="1" ht="12.75">
      <c r="B61" s="111"/>
      <c r="D61" s="160"/>
      <c r="E61" s="160"/>
      <c r="F61" s="160"/>
      <c r="G61" s="160"/>
      <c r="H61" s="160"/>
      <c r="I61" s="160"/>
      <c r="J61" s="160"/>
      <c r="K61" s="111"/>
      <c r="L61" s="111"/>
      <c r="M61" s="150"/>
      <c r="N61" s="111"/>
      <c r="O61" s="111"/>
      <c r="P61" s="111"/>
      <c r="Q61" s="111"/>
    </row>
    <row r="62" spans="2:17" s="112" customFormat="1" ht="13.5">
      <c r="B62" s="252" t="s">
        <v>137</v>
      </c>
      <c r="D62" s="160"/>
      <c r="E62" s="160"/>
      <c r="F62" s="160"/>
      <c r="G62" s="160"/>
      <c r="H62" s="160"/>
      <c r="I62" s="160"/>
      <c r="J62" s="160"/>
      <c r="K62" s="111"/>
      <c r="L62" s="111"/>
      <c r="M62" s="150"/>
      <c r="N62" s="111"/>
      <c r="O62" s="111"/>
      <c r="P62" s="111"/>
      <c r="Q62" s="111"/>
    </row>
    <row r="63" spans="2:17" s="112" customFormat="1" ht="12.75">
      <c r="B63" s="111"/>
      <c r="D63" s="160"/>
      <c r="E63" s="160"/>
      <c r="F63" s="160"/>
      <c r="G63" s="160"/>
      <c r="H63" s="160"/>
      <c r="I63" s="160"/>
      <c r="J63" s="160"/>
      <c r="K63" s="111"/>
      <c r="L63" s="111"/>
      <c r="M63" s="150"/>
      <c r="N63" s="111"/>
      <c r="O63" s="111"/>
      <c r="P63" s="111"/>
      <c r="Q63" s="111"/>
    </row>
    <row r="64" spans="2:24" s="112" customFormat="1" ht="12.75">
      <c r="B64" s="420"/>
      <c r="D64" s="160"/>
      <c r="E64" s="160"/>
      <c r="F64" s="160"/>
      <c r="G64" s="160"/>
      <c r="H64" s="160"/>
      <c r="I64" s="160"/>
      <c r="J64" s="160"/>
      <c r="K64" s="111"/>
      <c r="L64" s="111"/>
      <c r="M64" s="150"/>
      <c r="N64" s="111"/>
      <c r="O64" s="111"/>
      <c r="P64" s="111"/>
      <c r="Q64" s="111"/>
      <c r="X64" s="200"/>
    </row>
    <row r="65" spans="2:24" s="112" customFormat="1" ht="12.75">
      <c r="B65" s="421"/>
      <c r="D65" s="160"/>
      <c r="E65" s="160"/>
      <c r="F65" s="160"/>
      <c r="G65" s="160"/>
      <c r="H65" s="160"/>
      <c r="I65" s="160"/>
      <c r="J65" s="160"/>
      <c r="K65" s="111"/>
      <c r="L65" s="111"/>
      <c r="M65" s="150"/>
      <c r="N65" s="111"/>
      <c r="O65" s="111"/>
      <c r="P65" s="111"/>
      <c r="Q65" s="111"/>
      <c r="X65" s="170">
        <v>2021</v>
      </c>
    </row>
    <row r="66" spans="2:24" s="112" customFormat="1" ht="12.75">
      <c r="B66" s="207" t="s">
        <v>92</v>
      </c>
      <c r="D66" s="160"/>
      <c r="E66" s="160"/>
      <c r="F66" s="160"/>
      <c r="G66" s="160"/>
      <c r="H66" s="160"/>
      <c r="I66" s="160"/>
      <c r="J66" s="160"/>
      <c r="K66" s="111"/>
      <c r="L66" s="111"/>
      <c r="M66" s="150"/>
      <c r="N66" s="111"/>
      <c r="O66" s="111"/>
      <c r="P66" s="111"/>
      <c r="Q66" s="111"/>
      <c r="X66" s="443">
        <f>X54/X59*100</f>
        <v>43.73522458628842</v>
      </c>
    </row>
    <row r="67" spans="2:24" s="112" customFormat="1" ht="12.75">
      <c r="B67" s="137" t="s">
        <v>93</v>
      </c>
      <c r="D67" s="160"/>
      <c r="E67" s="160"/>
      <c r="F67" s="160"/>
      <c r="G67" s="160"/>
      <c r="H67" s="160"/>
      <c r="I67" s="160"/>
      <c r="J67" s="160"/>
      <c r="K67" s="111"/>
      <c r="L67" s="111"/>
      <c r="M67" s="150"/>
      <c r="N67" s="111"/>
      <c r="O67" s="111"/>
      <c r="P67" s="111"/>
      <c r="Q67" s="111"/>
      <c r="X67" s="443">
        <f>X55/X59*100</f>
        <v>31.678486997635936</v>
      </c>
    </row>
    <row r="68" spans="2:24" s="112" customFormat="1" ht="12.75">
      <c r="B68" s="137" t="s">
        <v>94</v>
      </c>
      <c r="D68" s="160"/>
      <c r="E68" s="160"/>
      <c r="F68" s="160"/>
      <c r="G68" s="160"/>
      <c r="H68" s="160"/>
      <c r="I68" s="160"/>
      <c r="J68" s="160"/>
      <c r="K68" s="111"/>
      <c r="L68" s="111"/>
      <c r="M68" s="150"/>
      <c r="N68" s="111"/>
      <c r="O68" s="111"/>
      <c r="P68" s="111"/>
      <c r="Q68" s="111"/>
      <c r="X68" s="443">
        <f>X56/X59*100</f>
        <v>4.25531914893617</v>
      </c>
    </row>
    <row r="69" spans="2:24" s="112" customFormat="1" ht="12.75">
      <c r="B69" s="137" t="s">
        <v>95</v>
      </c>
      <c r="D69" s="160"/>
      <c r="E69" s="160"/>
      <c r="F69" s="160"/>
      <c r="G69" s="160"/>
      <c r="H69" s="160"/>
      <c r="I69" s="160"/>
      <c r="J69" s="160"/>
      <c r="K69" s="111"/>
      <c r="L69" s="111"/>
      <c r="M69" s="150"/>
      <c r="N69" s="111"/>
      <c r="O69" s="111"/>
      <c r="P69" s="111"/>
      <c r="Q69" s="111"/>
      <c r="X69" s="443">
        <f>X58/X59*100</f>
        <v>1.4184397163120568</v>
      </c>
    </row>
    <row r="70" spans="2:24" s="112" customFormat="1" ht="12.75">
      <c r="B70" s="142" t="s">
        <v>49</v>
      </c>
      <c r="D70" s="160"/>
      <c r="E70" s="160"/>
      <c r="F70" s="160"/>
      <c r="G70" s="160"/>
      <c r="H70" s="160"/>
      <c r="I70" s="160"/>
      <c r="J70" s="160"/>
      <c r="K70" s="111"/>
      <c r="L70" s="111"/>
      <c r="M70" s="150"/>
      <c r="N70" s="111"/>
      <c r="O70" s="111"/>
      <c r="P70" s="111"/>
      <c r="Q70" s="111"/>
      <c r="X70" s="444">
        <f>X57/X59*100</f>
        <v>21.04018912529551</v>
      </c>
    </row>
    <row r="71" spans="1:24" ht="12.75">
      <c r="A71" s="111"/>
      <c r="B71" s="111"/>
      <c r="C71" s="111"/>
      <c r="D71" s="160"/>
      <c r="E71" s="160"/>
      <c r="F71" s="160"/>
      <c r="G71" s="160"/>
      <c r="H71" s="160"/>
      <c r="I71" s="160"/>
      <c r="J71" s="160"/>
      <c r="K71" s="111"/>
      <c r="L71" s="111"/>
      <c r="M71" s="150"/>
      <c r="N71" s="111"/>
      <c r="O71" s="111"/>
      <c r="P71" s="111"/>
      <c r="Q71" s="111"/>
      <c r="R71" s="112"/>
      <c r="S71" s="112"/>
      <c r="T71" s="112"/>
      <c r="U71" s="112"/>
      <c r="V71" s="112"/>
      <c r="W71" s="112"/>
      <c r="X71" s="112"/>
    </row>
    <row r="72" spans="1:8" ht="12.75">
      <c r="A72" s="111"/>
      <c r="B72" s="111"/>
      <c r="C72" s="111"/>
      <c r="D72" s="111"/>
      <c r="E72" s="111"/>
      <c r="F72" s="111"/>
      <c r="G72" s="111"/>
      <c r="H72" s="111"/>
    </row>
    <row r="73" spans="1:19" s="112" customFormat="1" ht="12.75">
      <c r="A73" s="16"/>
      <c r="B73" s="111" t="s">
        <v>18</v>
      </c>
      <c r="C73" s="111"/>
      <c r="D73" s="111"/>
      <c r="E73" s="111"/>
      <c r="F73" s="111"/>
      <c r="G73" s="111"/>
      <c r="H73" s="111"/>
      <c r="I73" s="111"/>
      <c r="J73" s="111"/>
      <c r="K73" s="111"/>
      <c r="L73" s="17"/>
      <c r="M73" s="17"/>
      <c r="N73" s="17"/>
      <c r="O73" s="17"/>
      <c r="P73" s="17"/>
      <c r="Q73" s="17"/>
      <c r="R73" s="111"/>
      <c r="S73" s="111"/>
    </row>
    <row r="74" spans="1:19" s="112" customFormat="1" ht="12.75">
      <c r="A74" s="111">
        <v>1</v>
      </c>
      <c r="B74" s="111" t="s">
        <v>120</v>
      </c>
      <c r="C74" s="58"/>
      <c r="D74" s="58"/>
      <c r="E74" s="58"/>
      <c r="F74" s="58"/>
      <c r="G74" s="16"/>
      <c r="H74" s="58"/>
      <c r="I74" s="111"/>
      <c r="J74" s="111"/>
      <c r="K74" s="111"/>
      <c r="L74" s="17"/>
      <c r="M74" s="17"/>
      <c r="N74" s="17"/>
      <c r="O74" s="100"/>
      <c r="P74" s="17"/>
      <c r="Q74" s="17"/>
      <c r="R74" s="111"/>
      <c r="S74" s="111"/>
    </row>
    <row r="75" spans="1:19" s="112" customFormat="1" ht="12.75">
      <c r="A75" s="111">
        <v>2</v>
      </c>
      <c r="B75" s="111" t="s">
        <v>98</v>
      </c>
      <c r="C75" s="166"/>
      <c r="D75" s="166"/>
      <c r="E75" s="58"/>
      <c r="F75" s="58"/>
      <c r="G75" s="16"/>
      <c r="H75" s="58"/>
      <c r="I75" s="111"/>
      <c r="J75" s="111"/>
      <c r="K75" s="111"/>
      <c r="L75" s="17"/>
      <c r="M75" s="17"/>
      <c r="N75" s="17"/>
      <c r="O75" s="17"/>
      <c r="P75" s="17"/>
      <c r="Q75" s="17"/>
      <c r="R75" s="111"/>
      <c r="S75" s="111"/>
    </row>
    <row r="76" spans="1:19" s="112" customFormat="1" ht="12.75">
      <c r="A76" s="111">
        <v>3</v>
      </c>
      <c r="B76" s="111" t="s">
        <v>99</v>
      </c>
      <c r="C76" s="16"/>
      <c r="D76" s="16"/>
      <c r="E76" s="16"/>
      <c r="F76" s="111"/>
      <c r="G76" s="16"/>
      <c r="H76" s="16"/>
      <c r="I76" s="111"/>
      <c r="J76" s="111"/>
      <c r="K76" s="111"/>
      <c r="L76" s="111"/>
      <c r="M76" s="111"/>
      <c r="N76" s="111"/>
      <c r="O76" s="111"/>
      <c r="P76" s="111"/>
      <c r="Q76" s="111"/>
      <c r="R76" s="111"/>
      <c r="S76" s="111"/>
    </row>
    <row r="77" spans="1:30" s="112" customFormat="1" ht="12.75">
      <c r="A77" s="16">
        <v>4</v>
      </c>
      <c r="B77" s="111" t="s">
        <v>100</v>
      </c>
      <c r="C77" s="111"/>
      <c r="D77" s="111"/>
      <c r="E77" s="111"/>
      <c r="F77" s="111"/>
      <c r="G77" s="111"/>
      <c r="H77" s="111"/>
      <c r="I77" s="111"/>
      <c r="J77" s="111"/>
      <c r="K77" s="111"/>
      <c r="L77" s="111"/>
      <c r="M77" s="111"/>
      <c r="N77" s="111"/>
      <c r="O77" s="111"/>
      <c r="P77" s="111"/>
      <c r="Q77" s="111"/>
      <c r="R77" s="111"/>
      <c r="S77" s="111"/>
      <c r="T77" s="111"/>
      <c r="U77" s="111"/>
      <c r="V77" s="111"/>
      <c r="W77" s="111"/>
      <c r="X77" s="111"/>
      <c r="Y77" s="114"/>
      <c r="Z77" s="114"/>
      <c r="AD77" s="279"/>
    </row>
    <row r="78" spans="1:24" ht="12.75">
      <c r="A78" s="16">
        <v>5</v>
      </c>
      <c r="B78" s="111" t="s">
        <v>122</v>
      </c>
      <c r="C78" s="111"/>
      <c r="D78" s="111"/>
      <c r="E78" s="111"/>
      <c r="F78" s="111"/>
      <c r="G78" s="111"/>
      <c r="H78" s="111"/>
      <c r="K78" s="111"/>
      <c r="L78" s="111"/>
      <c r="M78" s="111"/>
      <c r="N78" s="111"/>
      <c r="O78" s="111"/>
      <c r="P78" s="111"/>
      <c r="Q78" s="111"/>
      <c r="R78" s="111"/>
      <c r="S78" s="111"/>
      <c r="T78" s="111"/>
      <c r="U78" s="111"/>
      <c r="V78" s="111"/>
      <c r="W78" s="111"/>
      <c r="X78" s="111"/>
    </row>
    <row r="79" spans="1:2" ht="12.75">
      <c r="A79" s="114">
        <v>6</v>
      </c>
      <c r="B79" s="111" t="s">
        <v>141</v>
      </c>
    </row>
    <row r="80" spans="1:24" ht="12.7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row>
    <row r="81" spans="1:31" ht="12.7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row>
    <row r="82" spans="3:31" ht="12.75">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row>
  </sheetData>
  <sheetProtection/>
  <mergeCells count="10">
    <mergeCell ref="B52:B53"/>
    <mergeCell ref="B64:B65"/>
    <mergeCell ref="C41:X41"/>
    <mergeCell ref="B6:B7"/>
    <mergeCell ref="B18:B19"/>
    <mergeCell ref="B29:B30"/>
    <mergeCell ref="B41:B42"/>
    <mergeCell ref="C6:X6"/>
    <mergeCell ref="C18:X18"/>
    <mergeCell ref="C29:X29"/>
  </mergeCells>
  <printOptions/>
  <pageMargins left="0.35" right="0.31496062992125984" top="1.062992125984252" bottom="0.1968503937007874" header="0.5905511811023623" footer="0.433070866141732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2022-07-05T04:54:37Z</dcterms:created>
  <dcterms:modified xsi:type="dcterms:W3CDTF">2022-07-12T08:50:40Z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