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bin" ContentType="application/vnd.openxmlformats-officedocument.spreadsheetml.printerSettings"/>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65519" yWindow="0" windowWidth="11237" windowHeight="2726" firstSheet="41" activeTab="46"/>
  </bookViews>
  <sheets>
    <sheet name="Overview brochure" sheetId="95" r:id="rId1"/>
    <sheet name="1.2 State highways" sheetId="26" r:id="rId2"/>
    <sheet name="1.3 VKT" sheetId="27" r:id="rId3"/>
    <sheet name="1.4 Population" sheetId="11" r:id="rId4"/>
    <sheet name="1.5 Golden triangle" sheetId="10" r:id="rId5"/>
    <sheet name="1.6 Vehicle fleet" sheetId="14" r:id="rId6"/>
    <sheet name="1.7 Fleet age" sheetId="72" r:id="rId7"/>
    <sheet name="1.8 Light vehicles" sheetId="31" r:id="rId8"/>
    <sheet name="1.9 Vehicles in household" sheetId="102" r:id="rId9"/>
    <sheet name="1.11 Light vehicle travel" sheetId="103" r:id="rId10"/>
    <sheet name="1.12 Motorcyles" sheetId="42" r:id="rId11"/>
    <sheet name="1.13 Road deaths and injuries" sheetId="9" r:id="rId12"/>
    <sheet name="1.14 Drivers, vehicles, deaths " sheetId="100" r:id="rId13"/>
    <sheet name="1.15 Deaths injuries" sheetId="99" r:id="rId14"/>
    <sheet name="1.16 Road deaths" sheetId="104" r:id="rId15"/>
    <sheet name="1.17 Road injuries" sheetId="106" r:id="rId16"/>
    <sheet name="1.18 Crash factors" sheetId="97" r:id="rId17"/>
    <sheet name="1.19 Overseas drivers" sheetId="107" r:id="rId18"/>
    <sheet name="1.20 Motorcycle deaths injuries" sheetId="43" r:id="rId19"/>
    <sheet name="2.1 Rail network" sheetId="115" r:id="rId20"/>
    <sheet name="2.3 Rail deaths" sheetId="13" r:id="rId21"/>
    <sheet name="3.1 Road rail freight" sheetId="15" r:id="rId22"/>
    <sheet name="3.2 Truck crashes" sheetId="57" r:id="rId23"/>
    <sheet name="4.1 Exports imports" sheetId="71" r:id="rId24"/>
    <sheet name="4.3 Port trade" sheetId="69" r:id="rId25"/>
    <sheet name="4.4 Port imports exports" sheetId="105" r:id="rId26"/>
    <sheet name="4.5 and 4.6 Port commodities" sheetId="34" r:id="rId27"/>
    <sheet name="4.7 Cruise visits 1" sheetId="8" r:id="rId28"/>
    <sheet name="4.8 Cruise visits 2" sheetId="108" r:id="rId29"/>
    <sheet name="5.2 Air arrivals departures" sheetId="76" r:id="rId30"/>
    <sheet name="5.3 Main airports" sheetId="3" r:id="rId31"/>
    <sheet name="5.4 Other airports" sheetId="109" r:id="rId32"/>
    <sheet name="5.6 Air freight" sheetId="12" r:id="rId33"/>
    <sheet name="6.1 Walking" sheetId="49" r:id="rId34"/>
    <sheet name="6.2 and 6.3 Travel to school" sheetId="98" r:id="rId35"/>
    <sheet name="6.4 Time walking" sheetId="110" r:id="rId36"/>
    <sheet name="7.1 Public transport (PT)" sheetId="30" r:id="rId37"/>
    <sheet name="7.2 Household PT use" sheetId="112" r:id="rId38"/>
    <sheet name="7.3 Christchurch PT" sheetId="45" r:id="rId39"/>
    <sheet name="7.4 Wellington PT" sheetId="44" r:id="rId40"/>
    <sheet name="7.5 Auckland PT" sheetId="18" r:id="rId41"/>
    <sheet name="7.6 PT other cities" sheetId="101" r:id="rId42"/>
    <sheet name="8.1 Household mode share 1" sheetId="22" r:id="rId43"/>
    <sheet name="8.2 Household mode share 2" sheetId="113" r:id="rId44"/>
    <sheet name="8.3 Driver licence holders 1" sheetId="96" r:id="rId45"/>
    <sheet name="8.4 Drive licence holders 2" sheetId="114" r:id="rId46"/>
    <sheet name="8.5 and 8.6 Travel to school" sheetId="111" r:id="rId47"/>
  </sheets>
  <externalReferences>
    <externalReference r:id="rId50"/>
  </externalReferences>
  <definedNames>
    <definedName name="_edn1" localSheetId="2">'1.3 VKT'!$I$50</definedName>
    <definedName name="_ednref1" localSheetId="2">'1.3 VKT'!$I$46</definedName>
    <definedName name="_ftn1" localSheetId="2">#REF!</definedName>
    <definedName name="_ftnref1" localSheetId="2">#REF!</definedName>
    <definedName name="_MailEndCompose" localSheetId="30">'5.3 Main airports'!$B$66</definedName>
    <definedName name="Auckland_Reference">'[1]Formatted Trip Summary'!$A$81</definedName>
    <definedName name="BOP_Reference">'[1]Formatted Trip Summary'!$A$249</definedName>
    <definedName name="Canterbury_Reference">'[1]Formatted Trip Summary'!$A$858</definedName>
    <definedName name="Gisborne_Reference">'[1]Formatted Trip Summary'!$A$319</definedName>
    <definedName name="Hawkes_Bay_Reference">'[1]Formatted Trip Summary'!$A$403</definedName>
    <definedName name="Manawatu_Reference">'[1]Formatted Trip Summary'!$A$550</definedName>
    <definedName name="Nelson_Reference">'[1]Formatted Trip Summary'!$A$711</definedName>
    <definedName name="Northland_Reference">'[1]Formatted Trip Summary'!$A$4</definedName>
    <definedName name="Otago_Reference">'[1]Formatted Trip Summary'!$A$935</definedName>
    <definedName name="Population_Adjustment">#REF!</definedName>
    <definedName name="Southland_Reference">'[1]Formatted Trip Summary'!$A$1005</definedName>
    <definedName name="Taranaki_Reference">'[1]Formatted Trip Summary'!$A$473</definedName>
    <definedName name="Waikato_Reference">'[1]Formatted Trip Summary'!$A$165</definedName>
    <definedName name="Wellington_Reference">'[1]Formatted Trip Summary'!$A$627</definedName>
    <definedName name="West_Coast_Reference">'[1]Formatted Trip Summary'!$A$788</definedName>
  </definedNames>
  <calcPr calcId="125725"/>
</workbook>
</file>

<file path=xl/sharedStrings.xml><?xml version="1.0" encoding="utf-8"?>
<sst xmlns="http://schemas.openxmlformats.org/spreadsheetml/2006/main" count="1011" uniqueCount="528">
  <si>
    <t>Rail</t>
  </si>
  <si>
    <t>Road</t>
  </si>
  <si>
    <t>Imports</t>
  </si>
  <si>
    <t>Exports</t>
  </si>
  <si>
    <t>Cruises</t>
  </si>
  <si>
    <t>2009/10</t>
  </si>
  <si>
    <t>2010/11</t>
  </si>
  <si>
    <t>2012/13</t>
  </si>
  <si>
    <t>2011/12</t>
  </si>
  <si>
    <t>2013/14</t>
  </si>
  <si>
    <t>2014/15</t>
  </si>
  <si>
    <t>2015/16</t>
  </si>
  <si>
    <t>Auckland (sea)</t>
  </si>
  <si>
    <t>Lyttelton (sea)</t>
  </si>
  <si>
    <t>Port Chalmers (sea)</t>
  </si>
  <si>
    <t>Gisborne (sea)</t>
  </si>
  <si>
    <t>Bluff (sea)</t>
  </si>
  <si>
    <t>Napier (sea)</t>
  </si>
  <si>
    <t>New Plymouth (sea)</t>
  </si>
  <si>
    <t>Nelson (sea)</t>
  </si>
  <si>
    <t>Picton (sea)</t>
  </si>
  <si>
    <t>Timaru (sea)</t>
  </si>
  <si>
    <t>Tauranga (sea)</t>
  </si>
  <si>
    <t>Wellington (sea)</t>
  </si>
  <si>
    <t>Whangarei (sea)</t>
  </si>
  <si>
    <t>Queenstown</t>
  </si>
  <si>
    <t>Wellington</t>
  </si>
  <si>
    <t>Christchurch</t>
  </si>
  <si>
    <t>Auckland</t>
  </si>
  <si>
    <t>Sources</t>
  </si>
  <si>
    <t>https://corporate.aucklandairport.co.nz/news/publications/monthly-traffic-updates</t>
  </si>
  <si>
    <t>www.wellingtonairport.co.nz/corporate/monthly-traffic-reports/</t>
  </si>
  <si>
    <t>Total</t>
  </si>
  <si>
    <t>Dunedin</t>
  </si>
  <si>
    <t>Year ended 31 December</t>
  </si>
  <si>
    <t>Projected</t>
  </si>
  <si>
    <t>New Zealand</t>
  </si>
  <si>
    <t>TOTAL</t>
  </si>
  <si>
    <t>Other regions</t>
  </si>
  <si>
    <t>2005/06</t>
  </si>
  <si>
    <t>2006/07</t>
  </si>
  <si>
    <t>2007/08</t>
  </si>
  <si>
    <t>2008/09</t>
  </si>
  <si>
    <t>Rail / total</t>
  </si>
  <si>
    <t>Road / total</t>
  </si>
  <si>
    <t>Deaths and reported injuries for motor vehicle crashes at a level crossing in the Crash Analysis System (CAS)</t>
  </si>
  <si>
    <t>Year</t>
  </si>
  <si>
    <t>Motor vehicle level crossing casualties</t>
  </si>
  <si>
    <t>Deaths</t>
  </si>
  <si>
    <t>Injuries</t>
  </si>
  <si>
    <t>Deaths determined by the coroner to be a result of medical events or suicide are not included as official road deaths.</t>
  </si>
  <si>
    <t>Deaths and reported injuries for grouped rail accident types in the rail occurrence database</t>
  </si>
  <si>
    <t>Pedestrian level crossing casualties</t>
  </si>
  <si>
    <t>Pedal cyclist level crossing casualties</t>
  </si>
  <si>
    <t>Person on track casualties</t>
  </si>
  <si>
    <t>Other casualties - members of the public</t>
  </si>
  <si>
    <t>Other casualties - rail employees</t>
  </si>
  <si>
    <t>All rail accident deaths and injuries</t>
  </si>
  <si>
    <t>Source</t>
  </si>
  <si>
    <t>first death 1908</t>
  </si>
  <si>
    <t>if linear trend then estimate</t>
  </si>
  <si>
    <t>Counter</t>
  </si>
  <si>
    <t>1908-1920 total</t>
  </si>
  <si>
    <t>Source:</t>
  </si>
  <si>
    <t>Ferry</t>
  </si>
  <si>
    <t>Auckland public transport patronage</t>
  </si>
  <si>
    <t>https://at.govt.nz/about-us/reports-publications/at-metro-patronage-report/</t>
  </si>
  <si>
    <t>Bus</t>
  </si>
  <si>
    <t>Train</t>
  </si>
  <si>
    <t>Population</t>
  </si>
  <si>
    <t>Rail deaths and injuries</t>
  </si>
  <si>
    <t>Other</t>
  </si>
  <si>
    <t>Pedestrian</t>
  </si>
  <si>
    <t>Cyclist</t>
  </si>
  <si>
    <t>Lyttelton</t>
  </si>
  <si>
    <t>Napier</t>
  </si>
  <si>
    <t>Nelson</t>
  </si>
  <si>
    <t>Otago</t>
  </si>
  <si>
    <t>Timaru</t>
  </si>
  <si>
    <t>Tauranga</t>
  </si>
  <si>
    <t>Bluff</t>
  </si>
  <si>
    <t>Passengers (left axis)</t>
  </si>
  <si>
    <t>Voyages (right axis)</t>
  </si>
  <si>
    <t>Driver</t>
  </si>
  <si>
    <t>Public transport</t>
  </si>
  <si>
    <t xml:space="preserve">Source: </t>
  </si>
  <si>
    <t>Northland</t>
  </si>
  <si>
    <t>Waikato</t>
  </si>
  <si>
    <t>Bay of Plenty</t>
  </si>
  <si>
    <t>Gisborne</t>
  </si>
  <si>
    <t>Hawke's Bay</t>
  </si>
  <si>
    <t>Taranaki</t>
  </si>
  <si>
    <t>Manawatu-Wanganui</t>
  </si>
  <si>
    <t>West Coast</t>
  </si>
  <si>
    <t>Canterbury</t>
  </si>
  <si>
    <t>Southland</t>
  </si>
  <si>
    <t>Chatham Islands</t>
  </si>
  <si>
    <t>State highways</t>
  </si>
  <si>
    <t>Local roads</t>
  </si>
  <si>
    <t>2000/01</t>
  </si>
  <si>
    <t>2001/02</t>
  </si>
  <si>
    <t>2002/03</t>
  </si>
  <si>
    <t>2003/04</t>
  </si>
  <si>
    <t>2004/05</t>
  </si>
  <si>
    <t>Population (000)</t>
  </si>
  <si>
    <t>Vehicles* (000)</t>
  </si>
  <si>
    <t>Road deaths</t>
  </si>
  <si>
    <t>Number of Fatalities</t>
  </si>
  <si>
    <t>Deaths per 100,000 population</t>
  </si>
  <si>
    <t>Deaths per 10,000 vehicles</t>
  </si>
  <si>
    <t>Injuries per 100,000 population</t>
  </si>
  <si>
    <t>Injuries per 10,000 vehicles</t>
  </si>
  <si>
    <t>Marlborough</t>
  </si>
  <si>
    <t>No vehicle</t>
  </si>
  <si>
    <t>1 vehicle</t>
  </si>
  <si>
    <t>2 vehicles</t>
  </si>
  <si>
    <t>3 or more vehicles</t>
  </si>
  <si>
    <t>Wood chips</t>
  </si>
  <si>
    <t>Oil, gas, bitumen</t>
  </si>
  <si>
    <t>Logs</t>
  </si>
  <si>
    <t>Coal</t>
  </si>
  <si>
    <t>Chemicals, plastics</t>
  </si>
  <si>
    <t>Processed wood</t>
  </si>
  <si>
    <t>Paper products</t>
  </si>
  <si>
    <t>Meat and Fish</t>
  </si>
  <si>
    <t>Dairy</t>
  </si>
  <si>
    <t>Road deaths and injuries</t>
  </si>
  <si>
    <t>North Port</t>
  </si>
  <si>
    <t>Ports by export commodities (2015 calendar year)</t>
  </si>
  <si>
    <t>Veg, fruit, foodstuff</t>
  </si>
  <si>
    <t>65+</t>
  </si>
  <si>
    <t>1989/90</t>
  </si>
  <si>
    <t>1997/98</t>
  </si>
  <si>
    <t>5–12 year olds</t>
  </si>
  <si>
    <t>2003–2007</t>
  </si>
  <si>
    <t>2004–2008</t>
  </si>
  <si>
    <t>2005–2009</t>
  </si>
  <si>
    <t>2006–2010</t>
  </si>
  <si>
    <t>2007–2011</t>
  </si>
  <si>
    <t>2008–2012</t>
  </si>
  <si>
    <t>2009–2013</t>
  </si>
  <si>
    <t>2010–2014</t>
  </si>
  <si>
    <t>Walk</t>
  </si>
  <si>
    <t>Bike</t>
  </si>
  <si>
    <t>Car passenger</t>
  </si>
  <si>
    <t>13–17 year olds</t>
  </si>
  <si>
    <t>Number of vehicles in the household</t>
  </si>
  <si>
    <t>5 or 
more</t>
  </si>
  <si>
    <t>Not at all in last month but in the last year</t>
  </si>
  <si>
    <t>On 1–4 days</t>
  </si>
  <si>
    <t>On 5–9 days</t>
  </si>
  <si>
    <t>On 10–19 days</t>
  </si>
  <si>
    <t>On 20 days or more</t>
  </si>
  <si>
    <t>Not used in last year</t>
  </si>
  <si>
    <t>Used in the last year</t>
  </si>
  <si>
    <t>Motorcyles</t>
  </si>
  <si>
    <t>Vehicle fleet</t>
  </si>
  <si>
    <t>Trucks</t>
  </si>
  <si>
    <t>Vehilce fleet composition</t>
  </si>
  <si>
    <t>Motorcycles</t>
  </si>
  <si>
    <t>Light passenger travel (billion km) (right axis)</t>
  </si>
  <si>
    <t>Light passenger travel per capita (km) (left axis)</t>
  </si>
  <si>
    <t>Motorcyles (left axis)</t>
  </si>
  <si>
    <t>Distance travelled (million km) (right axis)</t>
  </si>
  <si>
    <t>15–19</t>
  </si>
  <si>
    <t>20–24</t>
  </si>
  <si>
    <t>25–29</t>
  </si>
  <si>
    <t>30–39</t>
  </si>
  <si>
    <t>40+</t>
  </si>
  <si>
    <t>Motorcyle deaths and injuries</t>
  </si>
  <si>
    <t>Deaths and injuries</t>
  </si>
  <si>
    <t>Car driver</t>
  </si>
  <si>
    <t>2010/14</t>
  </si>
  <si>
    <t>Motorcycling</t>
  </si>
  <si>
    <t>Car passenger (26.0%)</t>
  </si>
  <si>
    <t>Cyclist (1.2%)</t>
  </si>
  <si>
    <t>Pedestrian (16.5%)</t>
  </si>
  <si>
    <t>Public transport (2.8%)</t>
  </si>
  <si>
    <t>Motorcycle/other (1.0%)</t>
  </si>
  <si>
    <t>.</t>
  </si>
  <si>
    <t>Christchurch public transport</t>
  </si>
  <si>
    <t>2003/07</t>
  </si>
  <si>
    <t>2004/08</t>
  </si>
  <si>
    <t>2005/09</t>
  </si>
  <si>
    <t>2006/10</t>
  </si>
  <si>
    <t>2007/11</t>
  </si>
  <si>
    <t>2008/12</t>
  </si>
  <si>
    <t>2009/13</t>
  </si>
  <si>
    <t>Walking trips (left axis)</t>
  </si>
  <si>
    <t>Cycling trips (right axis)</t>
  </si>
  <si>
    <t>Sources:</t>
  </si>
  <si>
    <t>www.transport.govt.nz/research/newzealandvehiclefleetstatistics/#monthly</t>
  </si>
  <si>
    <t>www.transport.govt.nz/research/newzealandvehiclefleetstatistics/</t>
  </si>
  <si>
    <t>www.transport.govt.nz/research/roadtoll/annualroadtollhistoricalinformation/</t>
  </si>
  <si>
    <t>www.transport.govt.nz/research/roadcrashstatistics/raillevelcrossingstatistics/</t>
  </si>
  <si>
    <t>www.transport.govt.nz/ourwork/tmif/travelpatterns/tp002/</t>
  </si>
  <si>
    <t>www.transport.govt.nz/ourwork/tmif/freighttransportindustry/ft007/</t>
  </si>
  <si>
    <t>www.transport.govt.nz/ourwork/tmif/transport-volume/tv019/</t>
  </si>
  <si>
    <t>www.metlink.org.nz/customer-services/public-transport-facts-and-figures/patronage/</t>
  </si>
  <si>
    <t>2001</t>
  </si>
  <si>
    <t>2002</t>
  </si>
  <si>
    <t>2003</t>
  </si>
  <si>
    <t>2004</t>
  </si>
  <si>
    <t>2005</t>
  </si>
  <si>
    <t>2006</t>
  </si>
  <si>
    <t>2007</t>
  </si>
  <si>
    <t>2008</t>
  </si>
  <si>
    <t>2009</t>
  </si>
  <si>
    <t>2010</t>
  </si>
  <si>
    <t>2011</t>
  </si>
  <si>
    <t>2012</t>
  </si>
  <si>
    <t>2013</t>
  </si>
  <si>
    <t>2014</t>
  </si>
  <si>
    <t>2015</t>
  </si>
  <si>
    <t>2016</t>
  </si>
  <si>
    <t>New Plymouth</t>
  </si>
  <si>
    <t>Palmerston North</t>
  </si>
  <si>
    <t>Others</t>
  </si>
  <si>
    <t>Vehicles</t>
  </si>
  <si>
    <t>Fatal truck crashes</t>
  </si>
  <si>
    <t>Livestock</t>
  </si>
  <si>
    <t>Petroleum</t>
  </si>
  <si>
    <t>Golden triangle regions</t>
  </si>
  <si>
    <t>2012/13 % share</t>
  </si>
  <si>
    <t>Updated by Wayne Jones, 16 February 2017</t>
  </si>
  <si>
    <t>Eastland</t>
  </si>
  <si>
    <t>CentrePort</t>
  </si>
  <si>
    <t>PrimePort</t>
  </si>
  <si>
    <t>South Port</t>
  </si>
  <si>
    <t>Imports and exports by port - historical data</t>
  </si>
  <si>
    <t>1989</t>
  </si>
  <si>
    <t>1990</t>
  </si>
  <si>
    <t>1991</t>
  </si>
  <si>
    <t>1992</t>
  </si>
  <si>
    <t>1993</t>
  </si>
  <si>
    <t>1994</t>
  </si>
  <si>
    <t>1995</t>
  </si>
  <si>
    <t>1996</t>
  </si>
  <si>
    <t>1997</t>
  </si>
  <si>
    <t>1998</t>
  </si>
  <si>
    <t>1999</t>
  </si>
  <si>
    <t>2000</t>
  </si>
  <si>
    <t>Exports: annual to June (million tonnes) (excludes Taharoa as recent data not available)</t>
  </si>
  <si>
    <t>Imports: annual to June (gross weight million tonnes) (Taharoa excluded)</t>
  </si>
  <si>
    <t>Total imports and exports (Taharoa excluded)</t>
  </si>
  <si>
    <t>Actual</t>
  </si>
  <si>
    <t>%</t>
  </si>
  <si>
    <t>Time spent walking</t>
  </si>
  <si>
    <t>Nelson - Marlborough - Tasman</t>
  </si>
  <si>
    <t>Overseas tourists and New Zealand residents travelling</t>
  </si>
  <si>
    <t>Overseas visitor arrivals</t>
  </si>
  <si>
    <t>VKTs (billion km)</t>
  </si>
  <si>
    <t>NZ resident departures</t>
  </si>
  <si>
    <t>State highways and local roads</t>
  </si>
  <si>
    <t>Age (years)</t>
  </si>
  <si>
    <t>Rotorua</t>
  </si>
  <si>
    <t>http://cruisenewzealand.org.nz/wp-content/uploads/2016/08/2015-2016-SUMMARY-Economic-Impact-Report-FINAL-2.pdf</t>
  </si>
  <si>
    <t>Blenheim</t>
  </si>
  <si>
    <t>Invercargill</t>
  </si>
  <si>
    <t>Coastal shipping</t>
  </si>
  <si>
    <t>15-19</t>
  </si>
  <si>
    <t>20-24</t>
  </si>
  <si>
    <t>25-34</t>
  </si>
  <si>
    <t>35-44</t>
  </si>
  <si>
    <t>45-54</t>
  </si>
  <si>
    <t>55-64</t>
  </si>
  <si>
    <t>Licence holders</t>
  </si>
  <si>
    <t>Overseas drivers involved in crashes</t>
  </si>
  <si>
    <t>Factors contributing to crashes</t>
  </si>
  <si>
    <t xml:space="preserve">Wrong lane </t>
  </si>
  <si>
    <t xml:space="preserve">Load factors </t>
  </si>
  <si>
    <t xml:space="preserve">Following too close </t>
  </si>
  <si>
    <t xml:space="preserve">Cyclist factors </t>
  </si>
  <si>
    <t xml:space="preserve">Misjudged other vehicle </t>
  </si>
  <si>
    <t xml:space="preserve">Weather </t>
  </si>
  <si>
    <t xml:space="preserve">Overtaking </t>
  </si>
  <si>
    <t xml:space="preserve">Illness/disability </t>
  </si>
  <si>
    <t xml:space="preserve">Vehicle factors </t>
  </si>
  <si>
    <t xml:space="preserve">Suddenly braked or turned </t>
  </si>
  <si>
    <t xml:space="preserve">Pedestrian factors </t>
  </si>
  <si>
    <t xml:space="preserve">Inexperienced </t>
  </si>
  <si>
    <t xml:space="preserve">Too far left </t>
  </si>
  <si>
    <t xml:space="preserve">Failed to give way or stop </t>
  </si>
  <si>
    <t xml:space="preserve">Did not see other party </t>
  </si>
  <si>
    <t xml:space="preserve">Road factors </t>
  </si>
  <si>
    <t xml:space="preserve">Driver tired or fell asleep </t>
  </si>
  <si>
    <t xml:space="preserve">Inattention or attention diverted </t>
  </si>
  <si>
    <t xml:space="preserve">Failed to keep left </t>
  </si>
  <si>
    <t xml:space="preserve">Alcohol or drugs </t>
  </si>
  <si>
    <t xml:space="preserve">Too fast for conditions </t>
  </si>
  <si>
    <t xml:space="preserve">Lost control </t>
  </si>
  <si>
    <t>Kaitaia</t>
  </si>
  <si>
    <t>Kerikeri</t>
  </si>
  <si>
    <t>Whangarei</t>
  </si>
  <si>
    <t>Ardmore</t>
  </si>
  <si>
    <t>Great Barrier Island</t>
  </si>
  <si>
    <t>North Shore</t>
  </si>
  <si>
    <t>Whitianga</t>
  </si>
  <si>
    <t>Hamilton</t>
  </si>
  <si>
    <t>Whakatane</t>
  </si>
  <si>
    <t>Taupo</t>
  </si>
  <si>
    <t>Whanganui</t>
  </si>
  <si>
    <t>Takaka</t>
  </si>
  <si>
    <t>Westport</t>
  </si>
  <si>
    <t>Hokitika</t>
  </si>
  <si>
    <t>Stewart Island</t>
  </si>
  <si>
    <t>Cycling to school</t>
  </si>
  <si>
    <t>Drivers</t>
  </si>
  <si>
    <t>Road deaths (right axis)</t>
  </si>
  <si>
    <t>Licence-holders (left axis)</t>
  </si>
  <si>
    <t>Vehicles (left axis)</t>
  </si>
  <si>
    <t>% of fatal crashes</t>
  </si>
  <si>
    <t>% of injury crashes</t>
  </si>
  <si>
    <t>www.stats.govt.nz/infoshare/SelectVariables.aspx?pxID=cf707c8e-9af8-4e65-a53c-ba7af4869df7</t>
  </si>
  <si>
    <t>Public transport in other cities</t>
  </si>
  <si>
    <t>Light passenger vehicles per 1,000 people</t>
  </si>
  <si>
    <t>Karamea</t>
  </si>
  <si>
    <t>Picton</t>
  </si>
  <si>
    <t>Kaikoura</t>
  </si>
  <si>
    <t>1.4 Population</t>
  </si>
  <si>
    <t>4.1 Exports Imports</t>
  </si>
  <si>
    <t>4.7 Cruises</t>
  </si>
  <si>
    <t>5.3 Airports</t>
  </si>
  <si>
    <t xml:space="preserve">Sources: </t>
  </si>
  <si>
    <t>Milk</t>
  </si>
  <si>
    <t>Horticultural, other agricultural</t>
  </si>
  <si>
    <t>Manufactured, retail, other goods</t>
  </si>
  <si>
    <t>Aggregate, concrete, limestone</t>
  </si>
  <si>
    <t>Source: www.nzta.govt.nz/assets/userfiles/transport-data/PSRoads.html</t>
  </si>
  <si>
    <t>Figure 1.2: State highways and local roads by road length (2015/16) (km)</t>
  </si>
  <si>
    <t>Notes</t>
  </si>
  <si>
    <t>1. Not included in the figure:</t>
  </si>
  <si>
    <t>Source: www.transport.govt.nz/ourwork/tmif/transport-volume/tv001/</t>
  </si>
  <si>
    <t>Figure 1.3: Vehicle km travelled (VKTs) (billion km)</t>
  </si>
  <si>
    <t>Year at 30 June</t>
  </si>
  <si>
    <t>Total, New Zealand</t>
  </si>
  <si>
    <t xml:space="preserve">  Auckland region</t>
  </si>
  <si>
    <t xml:space="preserve">  Waikato region</t>
  </si>
  <si>
    <t xml:space="preserve">  Bay of Plenty region</t>
  </si>
  <si>
    <t>Source: Statistics New Zealand (http://nzdotstat.stats.govt.nz/wbos/Index.aspx?DataSetCode=TABLECODE7501)</t>
  </si>
  <si>
    <t>Population for year to 30 June</t>
  </si>
  <si>
    <t>As % of New Zealand population</t>
  </si>
  <si>
    <t xml:space="preserve">Figure 1.5: % distribution of the population between the golden triangle and other regions </t>
  </si>
  <si>
    <t>Fleet composition (million)</t>
  </si>
  <si>
    <t>Age of light vehicle fleet</t>
  </si>
  <si>
    <t>Figure 1.7: Average age of light passenger vehicle fleet (years)</t>
  </si>
  <si>
    <t>Light passenger vehicles</t>
  </si>
  <si>
    <t>Figure 1.8: Light passenger vehicles owned per 1,000 people</t>
  </si>
  <si>
    <t>www.transport.govt.nz/research/newzealandvehiclefleetstatistics/#annual</t>
  </si>
  <si>
    <t xml:space="preserve"> www.transport.govt.nz/research/newzealandvehiclefleetstatistics/</t>
  </si>
  <si>
    <t>Source: www.transport.govt.nz/ourwork/tmif/accesstothetransportsystem/am007/</t>
  </si>
  <si>
    <t>Number of vehicles per household</t>
  </si>
  <si>
    <t>Figure 1.9: Number of vehicles owned per household (%)</t>
  </si>
  <si>
    <t>Figure 1.11: Light passenger vehicle travel per capita (km) and distance travelled (billion km)</t>
  </si>
  <si>
    <t>Light vehicle travel</t>
  </si>
  <si>
    <t>Figure 1.12: Motorcycles in the vehicle fleet and distance travelled (million km)</t>
  </si>
  <si>
    <t>Figure 1.13: Road deaths and injuries</t>
  </si>
  <si>
    <t>Deaths (right axis)</t>
  </si>
  <si>
    <t>Injuries (left axis)</t>
  </si>
  <si>
    <t>Road toll, number of drivers and vehicles</t>
  </si>
  <si>
    <t>www.transport.govt.nz/research/roadtoll/</t>
  </si>
  <si>
    <t>Figure 1.14: Drivers (licence-holders), vehicles, and road deaths</t>
  </si>
  <si>
    <t>Deaths and injuries per licence-holders</t>
  </si>
  <si>
    <t>Injuries per 1,000,000 licence-holders (left axis)</t>
  </si>
  <si>
    <t>Deaths per 1,000,000 licence-holders (right axis)</t>
  </si>
  <si>
    <t>Figure 1.15: Deaths and injuries per million licence-holders</t>
  </si>
  <si>
    <t>Road and rail freight</t>
  </si>
  <si>
    <t>Rail billion tonne km</t>
  </si>
  <si>
    <t>Road billion tonne km</t>
  </si>
  <si>
    <t>Figure 3.1: Road and rail freight (billion tonne km)</t>
  </si>
  <si>
    <t>Exports and imports</t>
  </si>
  <si>
    <t>Exports and imports (annual to June) (gross weight million tonnes)</t>
  </si>
  <si>
    <t>Figure 4.1: Merchandise imports and exports by sea (million tonnes)</t>
  </si>
  <si>
    <t>Port exports and imports</t>
  </si>
  <si>
    <t>www.stats.govt.nz/infoshare/SelectVariables.aspx?pxID=da66e0cc-4bcb-44b5-b764-40173ec47f5b</t>
  </si>
  <si>
    <t>Figure 4.4: Exports and imports by port (2016) (gross weight – million tonnes)</t>
  </si>
  <si>
    <t>Exports (annual to June 2016) (gross weight tonnes)</t>
  </si>
  <si>
    <t>Imports (annual to June 2016) (gross weight tonnes)</t>
  </si>
  <si>
    <t>Figure 5.6: Air freight: gross weight (tonnes)</t>
  </si>
  <si>
    <t>Air freight - tonnage</t>
  </si>
  <si>
    <t>Environment Canterbury</t>
  </si>
  <si>
    <t xml:space="preserve">New Zealand Transport Agency (figures provided by regional councils) </t>
  </si>
  <si>
    <t>Millions</t>
  </si>
  <si>
    <t>Years to 30 June</t>
  </si>
  <si>
    <t>To draw the graph the years have been condensed into 5-year periods</t>
  </si>
  <si>
    <t>Figure 1.16: Road deaths per 100,000 population and 10,000 vehicles</t>
  </si>
  <si>
    <t xml:space="preserve">Figure 1.17: Road injuries per 100,000 population and 10,000 vehicles </t>
  </si>
  <si>
    <t>www.transport.govt.nz/research/travelsurvey/25-years-of-nz-travel/ (Figure 31)</t>
  </si>
  <si>
    <t>Figure 1.20: Motorcycle deaths and injuries by age group</t>
  </si>
  <si>
    <r>
      <t>Note</t>
    </r>
    <r>
      <rPr>
        <sz val="12"/>
        <color indexed="8"/>
        <rFont val="Calibri"/>
        <family val="2"/>
        <scheme val="minor"/>
      </rPr>
      <t>: The number of level crossing deaths in CAS may be lower than the number in the rail occurrence database as CAS includes only official road deaths.</t>
    </r>
  </si>
  <si>
    <t>Figure 2.3: Rail-related deaths</t>
  </si>
  <si>
    <t>Train patronage in Auckland and Wellington (million trips)</t>
  </si>
  <si>
    <t>Source: www.transport.govt.nz/research/roadcrashstatistics/motorvehiclecrashesinnewzealand/motor-vehicle-crashes-in-new-zealand-2015/</t>
  </si>
  <si>
    <t>Figure 1.18: Factors contributing to fatal and injury crashes in 2015 (% of crashes by contributing factors)</t>
  </si>
  <si>
    <t>www.transport.govt.nz/assets/Uploads/Research/Documents/Overseas-drivers2016.pdf</t>
  </si>
  <si>
    <t>Figure 4.3: Exports and imports (combined) by port (2016) (gross weight million tonnes)</t>
  </si>
  <si>
    <t>www.stats.govt.nz/infoshare/ViewTable.aspx?pxID=60c636e7-dd32-4682-a0c6-39d2c9210516</t>
  </si>
  <si>
    <t>www.stats.govt.nz/infoshare/SelectVariables.aspx?pxID=e3f45d9b-7dd4-44ae-a5ee-374a303845d7</t>
  </si>
  <si>
    <t>http://cruisenewzealand.org.nz/data/#</t>
  </si>
  <si>
    <t xml:space="preserve">http://cruisenewzealand.org.nz/wp-content/uploads/2016/08/2015-2016-SUMMARY-Economic-Impact-Report-FINAL-2.pdf  </t>
  </si>
  <si>
    <t>Figure 4.7: Cruise passengers and voyages to New Zealand ports</t>
  </si>
  <si>
    <t>Figure 4.8: Unique cruise passenger visits in 2015/16</t>
  </si>
  <si>
    <t>Cruise passenger visits in 2015/16</t>
  </si>
  <si>
    <t>www.stats.govt.nz/infoshare/ViewTable.aspx?pxID=0230405c-d082-40c7-b716-6173d78d1e7a</t>
  </si>
  <si>
    <t>Figure 5.2: International visitors to New Zealand and departures by New Zealand residents (million)</t>
  </si>
  <si>
    <t>Passenger arrivals and departures through other airports</t>
  </si>
  <si>
    <t>Figure 5.4: Passenger arrivals and departures to/from other airports in 2016 (domestic only)</t>
  </si>
  <si>
    <t>Passenger arrivals and departures - main airports</t>
  </si>
  <si>
    <t xml:space="preserve">www.queenstownairport.co.nz/assets/documents/ZQN-annual-passengers-2005-to-2015-July.pdf </t>
  </si>
  <si>
    <t>Note</t>
  </si>
  <si>
    <t>Dunedin passenger numbers are for 12 months ended 30 June</t>
  </si>
  <si>
    <t>www.dunedinairport.co.nz/companyinfo.php and www.dunedinairport.co.nz/userfiles/file/Dunedin%20Annual%20Report%202016%20FINAL%20Lo%20Res.pdf</t>
  </si>
  <si>
    <t>www.christchurchairport.co.nz/en/about-us/corporate-information/facts-and-figures/</t>
  </si>
  <si>
    <t>Figure 5.3: Passenger arrivals and departures to/from main airports (domestic and international combined) (million)</t>
  </si>
  <si>
    <t>Walking and cycling trip legs</t>
  </si>
  <si>
    <t>Figure 6.1: Walking and cycling trips (for ages 5 and over) (million trip legs)</t>
  </si>
  <si>
    <t>www.transport.govt.nz/research/travelsurvey/25-years-of-nz-travel/ (Figure 16)</t>
  </si>
  <si>
    <t>www.transport.govt.nz/research/travelsurvey/25-years-of-nz-travel/ (Figure 17)</t>
  </si>
  <si>
    <t>www.transport.govt.nz/ourwork/tmif/transport-volume/tv017/</t>
  </si>
  <si>
    <t>Figure 6.4: Time each person spends walking per annum (ages 5+) (hours)</t>
  </si>
  <si>
    <t>Ministry of Transport for 2015/16 figures (not yet published)</t>
  </si>
  <si>
    <r>
      <t xml:space="preserve">Take the numbers above and work out </t>
    </r>
    <r>
      <rPr>
        <b/>
        <sz val="12"/>
        <color theme="1"/>
        <rFont val="Calibri"/>
        <family val="2"/>
        <scheme val="minor"/>
      </rPr>
      <t>household use of public transport</t>
    </r>
  </si>
  <si>
    <t>Public transport use</t>
  </si>
  <si>
    <t>www.transport.govt.nz/ourwork/tmif/transport-volume/tv020/</t>
  </si>
  <si>
    <t>Public transport use by number of household vehicles</t>
  </si>
  <si>
    <t>www.transport.govt.nz/research/travelsurvey/25-years-of-nz-travel/ (Figure 39)</t>
  </si>
  <si>
    <t>Figure 7.2: Households using public transport in the last year by number of vehicles owned by household (2011/14)</t>
  </si>
  <si>
    <t>Annual totals (million)</t>
  </si>
  <si>
    <t>Mode share for household travel</t>
  </si>
  <si>
    <t>Figure 8.1: Use of modes for trip legs for household travel for people aged 5+ (2010/14)</t>
  </si>
  <si>
    <t>Mode share for household travel - shift</t>
  </si>
  <si>
    <t>Figure 8.2: Mode share for household travel (%)</t>
  </si>
  <si>
    <t>Driver licence holders by age group</t>
  </si>
  <si>
    <t>Figure 8.3: Driver licence holders by age group (%)</t>
  </si>
  <si>
    <t>Figure 8.4: Driver licence holders as % of age group (%)</t>
  </si>
  <si>
    <t>Travel to school</t>
  </si>
  <si>
    <t>5-12 year olds</t>
  </si>
  <si>
    <t>13-17 year olds</t>
  </si>
  <si>
    <t>Figure 8.5: Mode choice for travel to school (children aged 5-12) (%)</t>
  </si>
  <si>
    <t>Figure 8.6: Mode choice for travel to school (children aged 13-17) (%)</t>
  </si>
  <si>
    <t>www.transport.govt.nz/research/travelsurvey/25-years-of-nz-travel/ (figures 16 and 17)</t>
  </si>
  <si>
    <t>Golden triangle population</t>
  </si>
  <si>
    <t>New Zealand Driver Licence Register</t>
  </si>
  <si>
    <t>www.transport.govt.nz/assets/Uploads/Research/Documents/Trucks-2016.pdf</t>
  </si>
  <si>
    <t>Figure 3.2: Fatal truck crashes per 100 million km travelled by trucks</t>
  </si>
  <si>
    <t>Ministry of Transport analysis based on Stats NZ figures</t>
  </si>
  <si>
    <t>Container exports - million tonnes (2015 calendar year)</t>
  </si>
  <si>
    <t>Bulk exports - million tonnes (2015 calendar year)</t>
  </si>
  <si>
    <t>Figure 4.5: Bulk export commodities by port (2015) (gross weight million tonnes)</t>
  </si>
  <si>
    <t>Figure 4.6: Containerised exports by port (2015) (gross weight million tonnes)</t>
  </si>
  <si>
    <t>Chemicals, plastics, rubber</t>
  </si>
  <si>
    <t>Northport</t>
  </si>
  <si>
    <t>Northport acquired the ability to handle containers from the end of 2015.</t>
  </si>
  <si>
    <t>% of population aged 65+ (%)</t>
  </si>
  <si>
    <t>% of population aged 65+ in the workforce (%)</t>
  </si>
  <si>
    <t>Refers to tab in this document if data and graph have been copied</t>
  </si>
  <si>
    <t>Commodity imports and exports from sea ports (million tonnes)</t>
  </si>
  <si>
    <t>Public transport use (million boardings)</t>
  </si>
  <si>
    <t>International and domestic passengers through our main airports (million passengers)</t>
  </si>
  <si>
    <t>Exports and imports from New Zealand ports for 12 months to 30 June 2016 (million tonnes)</t>
  </si>
  <si>
    <t>Cruise ships and passengers visiting New Zealand</t>
  </si>
  <si>
    <t>Vehicle fleet (million vehicles)</t>
  </si>
  <si>
    <t>1.6 Vehicle fleet</t>
  </si>
  <si>
    <t>Distance travelled on local roads and State highways (billion vehicle km travelled)</t>
  </si>
  <si>
    <t>1.3 VKT</t>
  </si>
  <si>
    <t>Freight tonnage (million tonnes)</t>
  </si>
  <si>
    <t>National Freight Demand Study for 2006/07, Ministry of Transport anlaysis for 2012/13</t>
  </si>
  <si>
    <t>(www.transport.govt.nz/research/nationalfreightdemandsstudy/)</t>
  </si>
  <si>
    <t>Breakdown of freight commodities  (% of tonnage, 2012/13)</t>
  </si>
  <si>
    <t>4.5 Port commodities</t>
  </si>
  <si>
    <t>8.1 Household mode share 1</t>
  </si>
  <si>
    <t>Logs, timber</t>
  </si>
  <si>
    <t>www.stats.govt.nz/Census/2013-census/profile-and-summary-reports/quickstats-65-plus/population-overview.aspx</t>
  </si>
  <si>
    <t>www.stats.govt.nz/Census/2013-census/profile-and-summary-reports/quickstats-65-plus/work-unpaid-activities</t>
  </si>
  <si>
    <t>Statistics New Zealand for actual to 2016 (www.stats.govt.nz/infoshare/ViewTable.aspx?pxID=5e666254-1e0c-430e-bdfd-bb7d03153f07)</t>
  </si>
  <si>
    <t>MBIE for forecasts from 2017 to 2022 (www.mbie.govt.nz/info-services/sectors-industries/tourism/tourism-research-data/international-tourism-forecasts/2016-2022-forecasts)</t>
  </si>
  <si>
    <t xml:space="preserve">Auckland </t>
  </si>
  <si>
    <t>Source: KiwiRail (April 2017)</t>
  </si>
  <si>
    <t>Tasman/Nelson</t>
  </si>
  <si>
    <t>Figure 2.1: Regional breakdown of rail network (km)</t>
  </si>
  <si>
    <t>Regional breakdown of rail network route length</t>
  </si>
  <si>
    <t>Cars and SUVs</t>
  </si>
  <si>
    <t>Vans and utes</t>
  </si>
  <si>
    <t>Car/SUV driver (52.5%)</t>
  </si>
  <si>
    <t>Other items</t>
  </si>
  <si>
    <t>Marsden Point</t>
  </si>
  <si>
    <t>Overseas visitors (million) (left axis)</t>
  </si>
  <si>
    <t>Figure 1.19: Number of overseas visitors and % of overseas licence-holders involved in crashes (%)</t>
  </si>
  <si>
    <t>% of overseas licence holders involved in crashes (right axis)</t>
  </si>
  <si>
    <t>Dunedin/Queenstown</t>
  </si>
  <si>
    <t>New Zealand population (million people)</t>
  </si>
  <si>
    <t>International tourists visiting New Zealand (million visitors)</t>
  </si>
  <si>
    <t>Use of transport modes for trips (2010/14) (%)</t>
  </si>
  <si>
    <t>Figure 1.4: New Zealand population (million people)</t>
  </si>
  <si>
    <t>Figure 1.6: New Zealand vehicle fleet (million vehicles)</t>
  </si>
  <si>
    <t>Figure 7.1: Public transport boardings (million boardings)</t>
  </si>
  <si>
    <t>Figure 7.5: Bus, train, and ferry boardings in Auckland (million boardings)</t>
  </si>
  <si>
    <t>Figure 7.4: Bus, train, and ferry boardings in Wellington (million boardings)</t>
  </si>
  <si>
    <t>Figure 7.3: Bus boardings in Christchurch (million boardings)</t>
  </si>
  <si>
    <t>Figure 7.6: Bus boardings in Hamilton, Dunedin/Queenstown, and Tauranga (million boardings)</t>
  </si>
  <si>
    <t>Paraparaumu</t>
  </si>
  <si>
    <t>Page 2: New Zealand population</t>
  </si>
  <si>
    <t>Page 2: % of population aged 65+</t>
  </si>
  <si>
    <t>Page 3: International tourists</t>
  </si>
  <si>
    <t>Page 3: Commodity imports and exports from sea ports</t>
  </si>
  <si>
    <t>Page 2: Population aged 65+ in the workforce</t>
  </si>
  <si>
    <t>Page 4: Use of transport modes</t>
  </si>
  <si>
    <t>Page 5: Public transport use</t>
  </si>
  <si>
    <t>Page 5: % of children cycling to school</t>
  </si>
  <si>
    <t xml:space="preserve">Primary </t>
  </si>
  <si>
    <t>Secondary</t>
  </si>
  <si>
    <t>Page 7: Passengers through main airports</t>
  </si>
  <si>
    <t>Page 10: Train patronage in Wellington and Auckland</t>
  </si>
  <si>
    <t>Page 8: Vehicle fleet</t>
  </si>
  <si>
    <t>Page 9: Distance travelled</t>
  </si>
  <si>
    <t>Page 12: Exports and imports from New Zealand ports</t>
  </si>
  <si>
    <t>Page 13: Cruise ships and passengers</t>
  </si>
  <si>
    <t>Page 14: Freight tonnage</t>
  </si>
  <si>
    <t>Page 15: Freight commodities</t>
  </si>
  <si>
    <t>Page 4: Per capita car travel</t>
  </si>
  <si>
    <t>Km</t>
  </si>
  <si>
    <t>VKTs - travel on State highways and local roads</t>
  </si>
  <si>
    <t>Statistics New Zealand (http://statistics.govt.nz/browse_for_stats/population/estimates_and_projections/NationalPopulationProjections_HOTP2016.aspx) (medium case)</t>
  </si>
  <si>
    <r>
      <rPr>
        <b/>
        <i/>
        <sz val="16"/>
        <color rgb="FF7030A0"/>
        <rFont val="Calibri"/>
        <family val="2"/>
        <scheme val="minor"/>
      </rPr>
      <t>Transport Outlook Overview</t>
    </r>
    <r>
      <rPr>
        <b/>
        <sz val="16"/>
        <color rgb="FF7030A0"/>
        <rFont val="Calibri"/>
        <family val="2"/>
        <scheme val="minor"/>
      </rPr>
      <t xml:space="preserve"> brochure</t>
    </r>
  </si>
  <si>
    <t>www.stats.govt.nz/browse_for_stats/population/estimates_and_projections/NationalPopulationProjections_HOTP2016.aspx for projections</t>
  </si>
  <si>
    <t>1.11 Light vehicle travel</t>
  </si>
  <si>
    <t>Refer sources in Figure 5.1 in Transport Outlook Current State report</t>
  </si>
  <si>
    <t>Wellington public transport</t>
  </si>
</sst>
</file>

<file path=xl/styles.xml><?xml version="1.0" encoding="utf-8"?>
<styleSheet xmlns="http://schemas.openxmlformats.org/spreadsheetml/2006/main">
  <numFmts count="12">
    <numFmt numFmtId="43" formatCode="_-* #,##0.00_-;\-* #,##0.00_-;_-* &quot;-&quot;??_-;_-@_-"/>
    <numFmt numFmtId="164" formatCode="_-* #,##0_-;\-* #,##0_-;_-* &quot;-&quot;??_-;_-@_-"/>
    <numFmt numFmtId="165" formatCode="?,??#,##0"/>
    <numFmt numFmtId="166" formatCode="#,#00\ \ \ \ "/>
    <numFmt numFmtId="167" formatCode="#,##0.0"/>
    <numFmt numFmtId="168" formatCode="_-* #,##0.0_-;\-* #,##0.0_-;_-* &quot;-&quot;??_-;_-@_-"/>
    <numFmt numFmtId="169" formatCode="0.0"/>
    <numFmt numFmtId="170" formatCode="0.0%"/>
    <numFmt numFmtId="171" formatCode="0.000"/>
    <numFmt numFmtId="172" formatCode="?,??#,##0.00"/>
    <numFmt numFmtId="173" formatCode="0.000%"/>
    <numFmt numFmtId="174" formatCode="#,##0\ "/>
  </numFmts>
  <fonts count="64">
    <font>
      <sz val="10"/>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val="single"/>
      <sz val="10"/>
      <color theme="10"/>
      <name val="Arial"/>
      <family val="2"/>
    </font>
    <font>
      <sz val="8"/>
      <color theme="1"/>
      <name val="Arial"/>
      <family val="2"/>
    </font>
    <font>
      <sz val="10"/>
      <name val="Roman 10cpi"/>
      <family val="2"/>
    </font>
    <font>
      <sz val="8"/>
      <name val="Arial"/>
      <family val="2"/>
    </font>
    <font>
      <sz val="11"/>
      <color theme="1"/>
      <name val="Arial"/>
      <family val="2"/>
    </font>
    <font>
      <sz val="10"/>
      <color indexed="8"/>
      <name val="Arial"/>
      <family val="2"/>
    </font>
    <font>
      <b/>
      <sz val="10"/>
      <name val="Arial"/>
      <family val="2"/>
    </font>
    <font>
      <u val="single"/>
      <sz val="10"/>
      <color indexed="12"/>
      <name val="Arial"/>
      <family val="2"/>
    </font>
    <font>
      <sz val="11"/>
      <color theme="1"/>
      <name val="Calibri"/>
      <family val="2"/>
      <scheme val="minor"/>
    </font>
    <font>
      <sz val="10"/>
      <color theme="1"/>
      <name val="Calibri"/>
      <family val="2"/>
    </font>
    <font>
      <sz val="10"/>
      <name val="MS Sans Serif"/>
      <family val="2"/>
    </font>
    <font>
      <u val="single"/>
      <sz val="10"/>
      <color theme="10"/>
      <name val="Calibri"/>
      <family val="2"/>
    </font>
    <font>
      <sz val="10"/>
      <color theme="1"/>
      <name val="Arial Mäori"/>
      <family val="2"/>
    </font>
    <font>
      <sz val="11"/>
      <color rgb="FF006100"/>
      <name val="Calibri"/>
      <family val="2"/>
      <scheme val="minor"/>
    </font>
    <font>
      <sz val="11"/>
      <color rgb="FF3F3F76"/>
      <name val="Calibri"/>
      <family val="2"/>
      <scheme val="minor"/>
    </font>
    <font>
      <b/>
      <sz val="11"/>
      <color theme="1"/>
      <name val="Calibri"/>
      <family val="2"/>
    </font>
    <font>
      <b/>
      <sz val="16"/>
      <color rgb="FF7030A0"/>
      <name val="Calibri"/>
      <family val="2"/>
      <scheme val="minor"/>
    </font>
    <font>
      <sz val="12"/>
      <color theme="1"/>
      <name val="Calibri"/>
      <family val="2"/>
      <scheme val="minor"/>
    </font>
    <font>
      <b/>
      <sz val="12"/>
      <color theme="1"/>
      <name val="Calibri"/>
      <family val="2"/>
      <scheme val="minor"/>
    </font>
    <font>
      <u val="single"/>
      <sz val="12"/>
      <color theme="10"/>
      <name val="Calibri"/>
      <family val="2"/>
      <scheme val="minor"/>
    </font>
    <font>
      <i/>
      <sz val="12"/>
      <color theme="1"/>
      <name val="Calibri"/>
      <family val="2"/>
      <scheme val="minor"/>
    </font>
    <font>
      <b/>
      <sz val="12"/>
      <name val="Calibri"/>
      <family val="2"/>
      <scheme val="minor"/>
    </font>
    <font>
      <sz val="12"/>
      <name val="Calibri"/>
      <family val="2"/>
      <scheme val="minor"/>
    </font>
    <font>
      <sz val="12"/>
      <color theme="0"/>
      <name val="Calibri"/>
      <family val="2"/>
      <scheme val="minor"/>
    </font>
    <font>
      <b/>
      <sz val="12"/>
      <color indexed="9"/>
      <name val="Calibri"/>
      <family val="2"/>
      <scheme val="minor"/>
    </font>
    <font>
      <b/>
      <sz val="12"/>
      <color rgb="FF000000"/>
      <name val="Calibri"/>
      <family val="2"/>
    </font>
    <font>
      <b/>
      <sz val="12"/>
      <color theme="1"/>
      <name val="Calibri"/>
      <family val="2"/>
    </font>
    <font>
      <sz val="12"/>
      <color indexed="19"/>
      <name val="Calibri"/>
      <family val="2"/>
      <scheme val="minor"/>
    </font>
    <font>
      <sz val="12"/>
      <color theme="5" tint="-0.24997000396251678"/>
      <name val="Calibri"/>
      <family val="2"/>
      <scheme val="minor"/>
    </font>
    <font>
      <sz val="12"/>
      <color theme="9" tint="0.39998000860214233"/>
      <name val="Calibri"/>
      <family val="2"/>
      <scheme val="minor"/>
    </font>
    <font>
      <b/>
      <i/>
      <sz val="12"/>
      <color rgb="FF00B8F2"/>
      <name val="Calibri"/>
      <family val="2"/>
      <scheme val="minor"/>
    </font>
    <font>
      <sz val="12"/>
      <color rgb="FF000000"/>
      <name val="Calibri"/>
      <family val="2"/>
      <scheme val="minor"/>
    </font>
    <font>
      <sz val="12"/>
      <color indexed="8"/>
      <name val="Calibri"/>
      <family val="2"/>
      <scheme val="minor"/>
    </font>
    <font>
      <b/>
      <i/>
      <sz val="12"/>
      <color theme="4" tint="-0.24997000396251678"/>
      <name val="Calibri"/>
      <family val="2"/>
      <scheme val="minor"/>
    </font>
    <font>
      <i/>
      <sz val="12"/>
      <color theme="4" tint="-0.24997000396251678"/>
      <name val="Calibri"/>
      <family val="2"/>
      <scheme val="minor"/>
    </font>
    <font>
      <sz val="10"/>
      <color theme="1"/>
      <name val="Calibri"/>
      <family val="2"/>
      <scheme val="minor"/>
    </font>
    <font>
      <b/>
      <sz val="12"/>
      <color indexed="8"/>
      <name val="Calibri"/>
      <family val="2"/>
      <scheme val="minor"/>
    </font>
    <font>
      <sz val="12"/>
      <color rgb="FFFF0000"/>
      <name val="Calibri"/>
      <family val="2"/>
      <scheme val="minor"/>
    </font>
    <font>
      <b/>
      <sz val="11"/>
      <color theme="1"/>
      <name val="Calibri"/>
      <family val="2"/>
      <scheme val="minor"/>
    </font>
    <font>
      <b/>
      <i/>
      <sz val="16"/>
      <color rgb="FF7030A0"/>
      <name val="Calibri"/>
      <family val="2"/>
      <scheme val="minor"/>
    </font>
    <font>
      <sz val="8"/>
      <name val="Arial Mäori"/>
      <family val="2"/>
    </font>
    <font>
      <sz val="10"/>
      <name val="Times New Roman"/>
      <family val="1"/>
    </font>
    <font>
      <b/>
      <sz val="12"/>
      <color rgb="FF000000"/>
      <name val="Calibri"/>
      <family val="2"/>
      <scheme val="minor"/>
    </font>
    <font>
      <b/>
      <sz val="12"/>
      <color rgb="FF7030A0"/>
      <name val="Calibri"/>
      <family val="2"/>
      <scheme val="minor"/>
    </font>
    <font>
      <sz val="11"/>
      <name val="Calibri"/>
      <family val="2"/>
      <scheme val="minor"/>
    </font>
    <font>
      <sz val="10"/>
      <color rgb="FF000000"/>
      <name val="Arial"/>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9FC"/>
        <bgColor indexed="64"/>
      </patternFill>
    </fill>
    <fill>
      <patternFill patternType="solid">
        <fgColor rgb="FFDDDDDD"/>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C0C0C0"/>
      </left>
      <right/>
      <top style="thin">
        <color rgb="FFC0C0C0"/>
      </top>
      <bottom style="thin">
        <color rgb="FFC0C0C0"/>
      </bottom>
    </border>
    <border>
      <left style="thin">
        <color rgb="FFC0C0C0"/>
      </left>
      <right style="thin">
        <color rgb="FFC0C0C0"/>
      </right>
      <top style="thin">
        <color rgb="FFC0C0C0"/>
      </top>
      <bottom style="thin">
        <color rgb="FFC0C0C0"/>
      </bottom>
    </border>
    <border>
      <left/>
      <right/>
      <top style="thin"/>
      <bottom/>
    </border>
    <border>
      <left/>
      <right/>
      <top/>
      <bottom style="thin"/>
    </border>
    <border>
      <left/>
      <right/>
      <top/>
      <bottom style="medium">
        <color rgb="FF00A9EF"/>
      </bottom>
    </border>
    <border>
      <left style="thin">
        <color rgb="FF00A9EF"/>
      </left>
      <right/>
      <top style="thin">
        <color rgb="FF00A9EF"/>
      </top>
      <bottom/>
    </border>
    <border>
      <left/>
      <right style="thin">
        <color rgb="FF00A9EF"/>
      </right>
      <top style="thin">
        <color rgb="FF00A9EF"/>
      </top>
      <bottom/>
    </border>
    <border>
      <left style="thin">
        <color rgb="FF00A9EF"/>
      </left>
      <right/>
      <top/>
      <bottom style="thin">
        <color rgb="FF00A9EF"/>
      </bottom>
    </border>
    <border>
      <left/>
      <right style="thin">
        <color rgb="FF00A9EF"/>
      </right>
      <top/>
      <bottom style="thin">
        <color rgb="FF00A9EF"/>
      </bottom>
    </border>
    <border>
      <left style="thin">
        <color rgb="FF00A9EF"/>
      </left>
      <right style="thin">
        <color rgb="FF00A9EF"/>
      </right>
      <top style="thin">
        <color rgb="FF00A9EF"/>
      </top>
      <bottom style="thin">
        <color rgb="FF00A9EF"/>
      </bottom>
    </border>
    <border>
      <left style="thin">
        <color rgb="FF00A9EF"/>
      </left>
      <right/>
      <top style="thin">
        <color rgb="FF00A9EF"/>
      </top>
      <bottom style="thin">
        <color rgb="FF00A9EF"/>
      </bottom>
    </border>
    <border>
      <left style="thin">
        <color rgb="FF00B0F0"/>
      </left>
      <right style="thin">
        <color rgb="FF00B0F0"/>
      </right>
      <top style="thin">
        <color rgb="FF00B0F0"/>
      </top>
      <bottom style="thin">
        <color rgb="FF00B0F0"/>
      </bottom>
    </border>
    <border>
      <left style="thin">
        <color rgb="FF00A9EF"/>
      </left>
      <right style="thin">
        <color rgb="FF00A9EF"/>
      </right>
      <top/>
      <bottom style="thin">
        <color rgb="FF00B0F0"/>
      </bottom>
    </border>
    <border>
      <left style="thin"/>
      <right/>
      <top/>
      <bottom/>
    </border>
    <border>
      <left/>
      <right/>
      <top/>
      <bottom style="thin">
        <color theme="4" tint="0.39998000860214233"/>
      </bottom>
    </border>
    <border>
      <left/>
      <right/>
      <top style="thin">
        <color theme="4" tint="0.39998000860214233"/>
      </top>
      <bottom/>
    </border>
    <border>
      <left/>
      <right/>
      <top style="thin">
        <color rgb="FF00A9EF"/>
      </top>
      <bottom style="thin">
        <color rgb="FF00A9EF"/>
      </bottom>
    </border>
    <border>
      <left/>
      <right style="thin">
        <color rgb="FF00A9EF"/>
      </right>
      <top style="thin">
        <color rgb="FF00A9EF"/>
      </top>
      <bottom style="thin">
        <color rgb="FF00A9EF"/>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xf numFmtId="0" fontId="2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9" fontId="26"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lignment/>
      <protection locked="0"/>
    </xf>
    <xf numFmtId="0" fontId="30" fillId="0" borderId="0">
      <alignment/>
      <protection/>
    </xf>
    <xf numFmtId="0" fontId="1" fillId="0" borderId="0">
      <alignment/>
      <protection/>
    </xf>
    <xf numFmtId="0" fontId="22" fillId="0" borderId="0">
      <alignment/>
      <protection/>
    </xf>
    <xf numFmtId="0" fontId="27" fillId="0" borderId="0">
      <alignment/>
      <protection/>
    </xf>
    <xf numFmtId="0" fontId="1" fillId="0" borderId="0">
      <alignment/>
      <protection/>
    </xf>
    <xf numFmtId="0" fontId="26" fillId="0" borderId="0">
      <alignment/>
      <protection/>
    </xf>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23" fillId="0" borderId="0">
      <alignment vertical="top"/>
      <protection/>
    </xf>
    <xf numFmtId="0" fontId="31" fillId="2" borderId="0" applyNumberFormat="0" applyBorder="0" applyAlignment="0" applyProtection="0"/>
    <xf numFmtId="0" fontId="32" fillId="5" borderId="4" applyNumberFormat="0" applyAlignment="0" applyProtection="0"/>
    <xf numFmtId="0" fontId="26" fillId="0" borderId="0">
      <alignment/>
      <protection/>
    </xf>
    <xf numFmtId="9" fontId="26" fillId="0" borderId="0" applyFont="0" applyFill="0" applyBorder="0" applyAlignment="0" applyProtection="0"/>
    <xf numFmtId="0" fontId="59" fillId="0" borderId="0">
      <alignment/>
      <protection/>
    </xf>
  </cellStyleXfs>
  <cellXfs count="336">
    <xf numFmtId="0" fontId="0" fillId="0" borderId="0" xfId="0"/>
    <xf numFmtId="0" fontId="1" fillId="0" borderId="0" xfId="61" applyFont="1" applyAlignment="1" applyProtection="1">
      <alignment/>
      <protection/>
    </xf>
    <xf numFmtId="0" fontId="19" fillId="0" borderId="0" xfId="0" applyFont="1"/>
    <xf numFmtId="0" fontId="18" fillId="0" borderId="0" xfId="61" applyAlignment="1" applyProtection="1">
      <alignment/>
      <protection/>
    </xf>
    <xf numFmtId="0" fontId="0" fillId="0" borderId="0" xfId="0"/>
    <xf numFmtId="0" fontId="34" fillId="0" borderId="0" xfId="0" applyFont="1"/>
    <xf numFmtId="0" fontId="35" fillId="0" borderId="0" xfId="0" applyFont="1" applyFill="1"/>
    <xf numFmtId="0" fontId="35" fillId="0" borderId="0" xfId="0" applyFont="1"/>
    <xf numFmtId="0" fontId="36" fillId="0" borderId="0" xfId="0" applyFont="1"/>
    <xf numFmtId="0" fontId="35" fillId="0" borderId="0" xfId="0" applyNumberFormat="1" applyFont="1" applyProtection="1">
      <protection locked="0"/>
    </xf>
    <xf numFmtId="43" fontId="35" fillId="0" borderId="0" xfId="0" applyNumberFormat="1" applyFont="1"/>
    <xf numFmtId="164" fontId="35" fillId="0" borderId="0" xfId="18" applyNumberFormat="1" applyFont="1" applyProtection="1">
      <protection locked="0"/>
    </xf>
    <xf numFmtId="10" fontId="35" fillId="0" borderId="0" xfId="0" applyNumberFormat="1" applyFont="1"/>
    <xf numFmtId="164" fontId="35" fillId="0" borderId="0" xfId="18" applyNumberFormat="1" applyFont="1"/>
    <xf numFmtId="0" fontId="36" fillId="0" borderId="0" xfId="0" applyNumberFormat="1" applyFont="1" applyProtection="1">
      <protection locked="0"/>
    </xf>
    <xf numFmtId="10" fontId="36" fillId="0" borderId="0" xfId="0" applyNumberFormat="1" applyFont="1"/>
    <xf numFmtId="10" fontId="36" fillId="0" borderId="0" xfId="0" applyNumberFormat="1" applyFont="1" applyAlignment="1">
      <alignment horizontal="center"/>
    </xf>
    <xf numFmtId="0" fontId="36" fillId="0" borderId="0" xfId="0" applyFont="1" applyAlignment="1">
      <alignment horizontal="center"/>
    </xf>
    <xf numFmtId="171" fontId="35" fillId="0" borderId="0" xfId="0" applyNumberFormat="1" applyFont="1"/>
    <xf numFmtId="2" fontId="35" fillId="0" borderId="0" xfId="0" applyNumberFormat="1" applyFont="1"/>
    <xf numFmtId="0" fontId="37" fillId="0" borderId="0" xfId="61" applyFont="1" applyAlignment="1" applyProtection="1">
      <alignment/>
      <protection/>
    </xf>
    <xf numFmtId="1" fontId="35" fillId="0" borderId="0" xfId="0" applyNumberFormat="1" applyFont="1"/>
    <xf numFmtId="164" fontId="35" fillId="0" borderId="0" xfId="0" applyNumberFormat="1" applyFont="1"/>
    <xf numFmtId="0" fontId="38" fillId="0" borderId="0" xfId="0" applyFont="1"/>
    <xf numFmtId="169" fontId="35" fillId="0" borderId="0" xfId="0" applyNumberFormat="1" applyFont="1"/>
    <xf numFmtId="0" fontId="40" fillId="0" borderId="0" xfId="62" applyFont="1">
      <alignment/>
      <protection/>
    </xf>
    <xf numFmtId="0" fontId="40" fillId="0" borderId="0" xfId="62" applyFont="1" applyAlignment="1">
      <alignment horizontal="center"/>
      <protection/>
    </xf>
    <xf numFmtId="0" fontId="40" fillId="0" borderId="0" xfId="62" applyFont="1" applyAlignment="1">
      <alignment/>
      <protection/>
    </xf>
    <xf numFmtId="0" fontId="40" fillId="0" borderId="0" xfId="62" applyFont="1" applyBorder="1" applyAlignment="1">
      <alignment horizontal="left"/>
      <protection/>
    </xf>
    <xf numFmtId="0" fontId="40" fillId="0" borderId="0" xfId="62" applyFont="1" applyBorder="1" applyAlignment="1">
      <alignment horizontal="center"/>
      <protection/>
    </xf>
    <xf numFmtId="0" fontId="40" fillId="0" borderId="0" xfId="62" applyFont="1" applyBorder="1" applyAlignment="1">
      <alignment horizontal="fill"/>
      <protection/>
    </xf>
    <xf numFmtId="1" fontId="40" fillId="0" borderId="0" xfId="62" applyNumberFormat="1" applyFont="1" applyAlignment="1">
      <alignment horizontal="left"/>
      <protection/>
    </xf>
    <xf numFmtId="165" fontId="40" fillId="0" borderId="0" xfId="0" applyNumberFormat="1" applyFont="1" applyBorder="1" applyAlignment="1">
      <alignment horizontal="right"/>
    </xf>
    <xf numFmtId="0" fontId="41" fillId="0" borderId="0" xfId="0" applyFont="1"/>
    <xf numFmtId="1" fontId="40" fillId="0" borderId="0" xfId="62" applyNumberFormat="1" applyFont="1" applyFill="1" applyAlignment="1">
      <alignment horizontal="left"/>
      <protection/>
    </xf>
    <xf numFmtId="3" fontId="40" fillId="0" borderId="0" xfId="0" applyNumberFormat="1" applyFont="1" applyAlignment="1">
      <alignment horizontal="right"/>
    </xf>
    <xf numFmtId="1" fontId="40" fillId="0" borderId="0" xfId="62" applyNumberFormat="1" applyFont="1" applyBorder="1" applyAlignment="1">
      <alignment horizontal="left"/>
      <protection/>
    </xf>
    <xf numFmtId="0" fontId="40" fillId="0" borderId="0" xfId="62" applyFont="1" applyBorder="1" applyAlignment="1">
      <alignment horizontal="left" vertical="center"/>
      <protection/>
    </xf>
    <xf numFmtId="166" fontId="40" fillId="0" borderId="0" xfId="64" applyNumberFormat="1" applyFont="1" applyAlignment="1">
      <alignment/>
      <protection/>
    </xf>
    <xf numFmtId="0" fontId="40" fillId="0" borderId="0" xfId="64" applyNumberFormat="1" applyFont="1" applyAlignment="1">
      <alignment horizontal="left"/>
      <protection/>
    </xf>
    <xf numFmtId="0" fontId="40" fillId="0" borderId="0" xfId="64" applyNumberFormat="1" applyFont="1" applyAlignment="1">
      <alignment horizontal="left" vertical="center"/>
      <protection/>
    </xf>
    <xf numFmtId="172" fontId="40" fillId="0" borderId="0" xfId="0" applyNumberFormat="1" applyFont="1" applyBorder="1" applyAlignment="1">
      <alignment horizontal="right"/>
    </xf>
    <xf numFmtId="1" fontId="39" fillId="0" borderId="0" xfId="62" applyNumberFormat="1" applyFont="1" applyAlignment="1">
      <alignment horizontal="left"/>
      <protection/>
    </xf>
    <xf numFmtId="172" fontId="40" fillId="0" borderId="0" xfId="0" applyNumberFormat="1" applyFont="1" applyAlignment="1">
      <alignment horizontal="right"/>
    </xf>
    <xf numFmtId="172" fontId="40" fillId="0" borderId="0" xfId="64" applyNumberFormat="1" applyFont="1" applyAlignment="1">
      <alignment/>
      <protection/>
    </xf>
    <xf numFmtId="0" fontId="34" fillId="0" borderId="0" xfId="62" applyFont="1" applyAlignment="1">
      <alignment/>
      <protection/>
    </xf>
    <xf numFmtId="3" fontId="40" fillId="0" borderId="0" xfId="0" applyNumberFormat="1" applyFont="1" applyBorder="1" applyAlignment="1">
      <alignment horizontal="right"/>
    </xf>
    <xf numFmtId="0" fontId="24" fillId="0" borderId="0" xfId="61" applyFont="1" applyAlignment="1" applyProtection="1">
      <alignment/>
      <protection/>
    </xf>
    <xf numFmtId="0" fontId="35" fillId="0" borderId="0" xfId="0" applyFont="1" applyAlignment="1">
      <alignment horizontal="left"/>
    </xf>
    <xf numFmtId="0" fontId="42" fillId="0" borderId="10" xfId="0" applyFont="1" applyFill="1" applyBorder="1" applyAlignment="1">
      <alignment horizontal="right" vertical="center"/>
    </xf>
    <xf numFmtId="0" fontId="40" fillId="0" borderId="11" xfId="0" applyFont="1" applyFill="1" applyBorder="1" applyAlignment="1">
      <alignment vertical="top"/>
    </xf>
    <xf numFmtId="0" fontId="40" fillId="0" borderId="0" xfId="0" applyFont="1" applyFill="1" applyBorder="1" applyAlignment="1">
      <alignment vertical="top"/>
    </xf>
    <xf numFmtId="0" fontId="36" fillId="0" borderId="0" xfId="0" applyFont="1" applyFill="1"/>
    <xf numFmtId="43" fontId="40" fillId="0" borderId="11" xfId="18" applyFont="1" applyFill="1" applyBorder="1" applyAlignment="1">
      <alignment horizontal="center"/>
    </xf>
    <xf numFmtId="0" fontId="35" fillId="0" borderId="0" xfId="0" applyFont="1" applyFill="1" applyAlignment="1">
      <alignment horizontal="center"/>
    </xf>
    <xf numFmtId="164" fontId="35" fillId="0" borderId="0" xfId="0" applyNumberFormat="1" applyFont="1" applyFill="1" applyAlignment="1">
      <alignment horizontal="center"/>
    </xf>
    <xf numFmtId="10" fontId="35" fillId="0" borderId="0" xfId="0" applyNumberFormat="1" applyFont="1" applyFill="1" applyAlignment="1">
      <alignment horizontal="center"/>
    </xf>
    <xf numFmtId="0" fontId="39" fillId="0" borderId="11" xfId="0" applyFont="1" applyFill="1" applyBorder="1" applyAlignment="1">
      <alignment horizontal="center" vertical="top" wrapText="1"/>
    </xf>
    <xf numFmtId="0" fontId="36" fillId="0" borderId="0" xfId="0" applyFont="1" applyFill="1" applyAlignment="1">
      <alignment horizontal="center"/>
    </xf>
    <xf numFmtId="0" fontId="43" fillId="0" borderId="0" xfId="0" applyFont="1"/>
    <xf numFmtId="0" fontId="35" fillId="0" borderId="0" xfId="0" applyFont="1" applyAlignment="1">
      <alignment horizontal="center" vertical="top" wrapText="1"/>
    </xf>
    <xf numFmtId="10" fontId="35" fillId="0" borderId="0" xfId="18" applyNumberFormat="1" applyFont="1"/>
    <xf numFmtId="3" fontId="35" fillId="0" borderId="0" xfId="0" applyNumberFormat="1" applyFont="1"/>
    <xf numFmtId="9" fontId="35" fillId="0" borderId="0" xfId="0" applyNumberFormat="1" applyFont="1"/>
    <xf numFmtId="170" fontId="35" fillId="0" borderId="0" xfId="0" applyNumberFormat="1" applyFont="1"/>
    <xf numFmtId="0" fontId="35" fillId="0" borderId="0" xfId="0" applyFont="1" applyFill="1" applyAlignment="1">
      <alignment horizontal="left"/>
    </xf>
    <xf numFmtId="0" fontId="36" fillId="0" borderId="0" xfId="0" applyFont="1" applyAlignment="1">
      <alignment horizontal="center" vertical="top" wrapText="1"/>
    </xf>
    <xf numFmtId="0" fontId="44" fillId="0" borderId="0" xfId="0" applyFont="1"/>
    <xf numFmtId="0" fontId="40" fillId="0" borderId="0" xfId="0" applyFont="1" applyAlignment="1">
      <alignment horizontal="center" vertical="top" wrapText="1"/>
    </xf>
    <xf numFmtId="0" fontId="40" fillId="0" borderId="0" xfId="0" applyFont="1"/>
    <xf numFmtId="0" fontId="40" fillId="0" borderId="0" xfId="0" applyFont="1" applyBorder="1" applyAlignment="1">
      <alignment horizontal="center" vertical="top" wrapText="1"/>
    </xf>
    <xf numFmtId="0" fontId="35" fillId="8" borderId="12" xfId="0" applyFont="1" applyFill="1" applyBorder="1" applyAlignment="1">
      <alignment horizontal="center" vertical="top" wrapText="1"/>
    </xf>
    <xf numFmtId="169" fontId="35" fillId="0" borderId="0" xfId="0" applyNumberFormat="1" applyFont="1" applyAlignment="1">
      <alignment horizontal="center"/>
    </xf>
    <xf numFmtId="2" fontId="35" fillId="8" borderId="0" xfId="0" applyNumberFormat="1" applyFont="1" applyFill="1" applyBorder="1" applyAlignment="1">
      <alignment horizontal="center"/>
    </xf>
    <xf numFmtId="2" fontId="35" fillId="8" borderId="13" xfId="0" applyNumberFormat="1" applyFont="1" applyFill="1" applyBorder="1" applyAlignment="1">
      <alignment horizontal="center"/>
    </xf>
    <xf numFmtId="0" fontId="40" fillId="0" borderId="0" xfId="61" applyFont="1" applyAlignment="1" applyProtection="1">
      <alignment/>
      <protection/>
    </xf>
    <xf numFmtId="0" fontId="35" fillId="0" borderId="0" xfId="0" applyFont="1" applyFill="1" applyBorder="1"/>
    <xf numFmtId="0" fontId="35" fillId="0" borderId="0" xfId="0" applyFont="1" applyFill="1" applyBorder="1" applyAlignment="1">
      <alignment horizontal="center" vertical="top" wrapText="1"/>
    </xf>
    <xf numFmtId="0" fontId="35" fillId="0" borderId="0" xfId="0" applyFont="1" applyFill="1" applyBorder="1" applyAlignment="1">
      <alignment horizontal="center"/>
    </xf>
    <xf numFmtId="169" fontId="35" fillId="0" borderId="0" xfId="0" applyNumberFormat="1" applyFont="1" applyFill="1" applyAlignment="1">
      <alignment horizontal="center"/>
    </xf>
    <xf numFmtId="2" fontId="35" fillId="0" borderId="0" xfId="0" applyNumberFormat="1" applyFont="1" applyFill="1" applyBorder="1" applyAlignment="1">
      <alignment horizontal="center"/>
    </xf>
    <xf numFmtId="169" fontId="35" fillId="0" borderId="0" xfId="0" applyNumberFormat="1" applyFont="1" applyFill="1" applyBorder="1" applyAlignment="1">
      <alignment horizontal="center"/>
    </xf>
    <xf numFmtId="0" fontId="35" fillId="0" borderId="0" xfId="0" applyFont="1" applyBorder="1"/>
    <xf numFmtId="0" fontId="35" fillId="0" borderId="0" xfId="0" applyFont="1" applyFill="1" applyBorder="1" applyAlignment="1">
      <alignment horizontal="center" vertical="center" wrapText="1"/>
    </xf>
    <xf numFmtId="0" fontId="35" fillId="0" borderId="0" xfId="0" applyFont="1" applyAlignment="1">
      <alignment vertical="center"/>
    </xf>
    <xf numFmtId="164" fontId="35" fillId="0" borderId="0" xfId="18" applyNumberFormat="1" applyFont="1" applyFill="1" applyBorder="1" applyAlignment="1">
      <alignment horizontal="right" vertical="center"/>
    </xf>
    <xf numFmtId="0" fontId="35" fillId="0" borderId="0" xfId="0" applyFont="1" applyFill="1" applyBorder="1" applyAlignment="1">
      <alignment horizontal="left" vertical="center"/>
    </xf>
    <xf numFmtId="0" fontId="39" fillId="0" borderId="0" xfId="65" applyFont="1">
      <alignment/>
      <protection/>
    </xf>
    <xf numFmtId="0" fontId="40" fillId="0" borderId="0" xfId="65" applyFont="1">
      <alignment/>
      <protection/>
    </xf>
    <xf numFmtId="0" fontId="39" fillId="0" borderId="0" xfId="63" applyFont="1">
      <alignment/>
      <protection/>
    </xf>
    <xf numFmtId="0" fontId="40" fillId="0" borderId="0" xfId="63" applyFont="1">
      <alignment/>
      <protection/>
    </xf>
    <xf numFmtId="0" fontId="40" fillId="0" borderId="0" xfId="65" applyFont="1" applyBorder="1">
      <alignment/>
      <protection/>
    </xf>
    <xf numFmtId="0" fontId="40" fillId="0" borderId="0" xfId="65" applyFont="1" applyFill="1" applyBorder="1">
      <alignment/>
      <protection/>
    </xf>
    <xf numFmtId="0" fontId="40" fillId="0" borderId="0" xfId="63" applyFont="1" applyFill="1" applyBorder="1">
      <alignment/>
      <protection/>
    </xf>
    <xf numFmtId="0" fontId="40" fillId="0" borderId="0" xfId="63" applyFont="1" applyBorder="1">
      <alignment/>
      <protection/>
    </xf>
    <xf numFmtId="169" fontId="35" fillId="0" borderId="0" xfId="0" applyNumberFormat="1" applyFont="1" applyBorder="1"/>
    <xf numFmtId="169" fontId="40" fillId="0" borderId="0" xfId="65" applyNumberFormat="1" applyFont="1" applyFill="1" applyBorder="1">
      <alignment/>
      <protection/>
    </xf>
    <xf numFmtId="0" fontId="40" fillId="0" borderId="0" xfId="63" applyFont="1" applyAlignment="1">
      <alignment horizontal="center" wrapText="1"/>
      <protection/>
    </xf>
    <xf numFmtId="0" fontId="40" fillId="0" borderId="0" xfId="65" applyFont="1" applyFill="1" applyBorder="1" applyAlignment="1">
      <alignment wrapText="1"/>
      <protection/>
    </xf>
    <xf numFmtId="0" fontId="40" fillId="10" borderId="0" xfId="65" applyFont="1" applyFill="1">
      <alignment/>
      <protection/>
    </xf>
    <xf numFmtId="1" fontId="40" fillId="10" borderId="0" xfId="65" applyNumberFormat="1" applyFont="1" applyFill="1">
      <alignment/>
      <protection/>
    </xf>
    <xf numFmtId="0" fontId="39" fillId="10" borderId="0" xfId="65" applyFont="1" applyFill="1">
      <alignment/>
      <protection/>
    </xf>
    <xf numFmtId="0" fontId="46" fillId="10" borderId="0" xfId="65" applyFont="1" applyFill="1">
      <alignment/>
      <protection/>
    </xf>
    <xf numFmtId="0" fontId="47" fillId="10" borderId="0" xfId="65" applyFont="1" applyFill="1">
      <alignment/>
      <protection/>
    </xf>
    <xf numFmtId="1" fontId="46" fillId="10" borderId="0" xfId="65" applyNumberFormat="1" applyFont="1" applyFill="1">
      <alignment/>
      <protection/>
    </xf>
    <xf numFmtId="169" fontId="40" fillId="0" borderId="0" xfId="63" applyNumberFormat="1" applyFont="1">
      <alignment/>
      <protection/>
    </xf>
    <xf numFmtId="1" fontId="40" fillId="0" borderId="0" xfId="65" applyNumberFormat="1" applyFont="1">
      <alignment/>
      <protection/>
    </xf>
    <xf numFmtId="0" fontId="35" fillId="0" borderId="14" xfId="0" applyFont="1" applyBorder="1"/>
    <xf numFmtId="169" fontId="35" fillId="0" borderId="14" xfId="0" applyNumberFormat="1" applyFont="1" applyBorder="1"/>
    <xf numFmtId="169" fontId="40" fillId="0" borderId="0" xfId="65" applyNumberFormat="1" applyFont="1">
      <alignment/>
      <protection/>
    </xf>
    <xf numFmtId="2" fontId="40" fillId="0" borderId="0" xfId="65" applyNumberFormat="1" applyFont="1">
      <alignment/>
      <protection/>
    </xf>
    <xf numFmtId="1" fontId="35" fillId="0" borderId="0" xfId="0" applyNumberFormat="1" applyFont="1" applyBorder="1"/>
    <xf numFmtId="0" fontId="40" fillId="0" borderId="0" xfId="63" applyFont="1" applyFill="1" applyBorder="1" applyAlignment="1">
      <alignment horizontal="center" vertical="center" wrapText="1"/>
      <protection/>
    </xf>
    <xf numFmtId="0" fontId="45" fillId="0" borderId="0" xfId="63" applyFont="1" applyFill="1" applyBorder="1" applyAlignment="1">
      <alignment horizontal="center"/>
      <protection/>
    </xf>
    <xf numFmtId="169" fontId="45" fillId="0" borderId="0" xfId="63" applyNumberFormat="1" applyFont="1" applyFill="1" applyBorder="1" applyAlignment="1">
      <alignment horizontal="center"/>
      <protection/>
    </xf>
    <xf numFmtId="1" fontId="45" fillId="0" borderId="0" xfId="63" applyNumberFormat="1" applyFont="1" applyFill="1" applyBorder="1" applyAlignment="1">
      <alignment horizontal="center"/>
      <protection/>
    </xf>
    <xf numFmtId="0" fontId="40" fillId="0" borderId="0" xfId="63" applyFont="1" applyFill="1" applyBorder="1" applyAlignment="1">
      <alignment horizontal="center"/>
      <protection/>
    </xf>
    <xf numFmtId="3" fontId="40" fillId="0" borderId="0" xfId="63" applyNumberFormat="1" applyFont="1" applyFill="1" applyBorder="1" applyAlignment="1">
      <alignment horizontal="center"/>
      <protection/>
    </xf>
    <xf numFmtId="169" fontId="40" fillId="0" borderId="0" xfId="63" applyNumberFormat="1" applyFont="1" applyFill="1" applyBorder="1" applyAlignment="1">
      <alignment horizontal="center"/>
      <protection/>
    </xf>
    <xf numFmtId="1" fontId="40" fillId="0" borderId="0" xfId="63" applyNumberFormat="1" applyFont="1" applyFill="1" applyBorder="1" applyAlignment="1">
      <alignment horizontal="center"/>
      <protection/>
    </xf>
    <xf numFmtId="1" fontId="35" fillId="0" borderId="0" xfId="0" applyNumberFormat="1" applyFont="1" applyFill="1" applyBorder="1" applyAlignment="1">
      <alignment horizontal="center"/>
    </xf>
    <xf numFmtId="0" fontId="34" fillId="0" borderId="0" xfId="65" applyFont="1">
      <alignment/>
      <protection/>
    </xf>
    <xf numFmtId="0" fontId="40" fillId="0" borderId="0" xfId="65" applyFont="1" applyAlignment="1">
      <alignment horizontal="center"/>
      <protection/>
    </xf>
    <xf numFmtId="1" fontId="40" fillId="0" borderId="0" xfId="65" applyNumberFormat="1" applyFont="1" applyAlignment="1">
      <alignment horizontal="center"/>
      <protection/>
    </xf>
    <xf numFmtId="0" fontId="40" fillId="0" borderId="0" xfId="65" applyFont="1" applyFill="1" applyAlignment="1">
      <alignment horizontal="center"/>
      <protection/>
    </xf>
    <xf numFmtId="1" fontId="35" fillId="0" borderId="0" xfId="0" applyNumberFormat="1" applyFont="1" applyAlignment="1">
      <alignment horizontal="center"/>
    </xf>
    <xf numFmtId="1" fontId="40" fillId="0" borderId="0" xfId="65" applyNumberFormat="1" applyFont="1" applyFill="1">
      <alignment/>
      <protection/>
    </xf>
    <xf numFmtId="0" fontId="40" fillId="0" borderId="0" xfId="63" applyFont="1" applyFill="1">
      <alignment/>
      <protection/>
    </xf>
    <xf numFmtId="0" fontId="40" fillId="0" borderId="0" xfId="65" applyFont="1" applyFill="1">
      <alignment/>
      <protection/>
    </xf>
    <xf numFmtId="0" fontId="33" fillId="0" borderId="0" xfId="0" applyFont="1"/>
    <xf numFmtId="164" fontId="40" fillId="0" borderId="0" xfId="18" applyNumberFormat="1" applyFont="1" applyFill="1" applyAlignment="1">
      <alignment horizontal="center"/>
    </xf>
    <xf numFmtId="164" fontId="35" fillId="0" borderId="0" xfId="18" applyNumberFormat="1" applyFont="1" applyAlignment="1">
      <alignment horizontal="center"/>
    </xf>
    <xf numFmtId="1" fontId="40" fillId="0" borderId="0" xfId="18" applyNumberFormat="1" applyFont="1" applyFill="1" applyAlignment="1">
      <alignment horizontal="center" vertical="center"/>
    </xf>
    <xf numFmtId="1" fontId="35" fillId="0" borderId="0" xfId="18" applyNumberFormat="1" applyFont="1" applyAlignment="1">
      <alignment horizontal="center"/>
    </xf>
    <xf numFmtId="0" fontId="39" fillId="0" borderId="0" xfId="63" applyFont="1" applyFill="1">
      <alignment/>
      <protection/>
    </xf>
    <xf numFmtId="0" fontId="40" fillId="0" borderId="0" xfId="63" applyFont="1" applyFill="1" applyAlignment="1">
      <alignment horizontal="center"/>
      <protection/>
    </xf>
    <xf numFmtId="1" fontId="39" fillId="0" borderId="0" xfId="65" applyNumberFormat="1" applyFont="1" applyFill="1">
      <alignment/>
      <protection/>
    </xf>
    <xf numFmtId="0" fontId="39" fillId="0" borderId="0" xfId="63" applyFont="1" applyFill="1" applyAlignment="1">
      <alignment horizontal="center"/>
      <protection/>
    </xf>
    <xf numFmtId="0" fontId="35" fillId="0" borderId="0" xfId="0" applyFont="1" applyAlignment="1">
      <alignment horizontal="center"/>
    </xf>
    <xf numFmtId="43" fontId="35" fillId="0" borderId="0" xfId="18" applyNumberFormat="1" applyFont="1" applyAlignment="1">
      <alignment horizontal="center"/>
    </xf>
    <xf numFmtId="49" fontId="36" fillId="0" borderId="0" xfId="0" applyNumberFormat="1" applyFont="1" applyAlignment="1">
      <alignment horizontal="center" vertical="center" wrapText="1"/>
    </xf>
    <xf numFmtId="49" fontId="35" fillId="0" borderId="0" xfId="0" applyNumberFormat="1" applyFont="1" applyAlignment="1">
      <alignment vertical="center" wrapText="1"/>
    </xf>
    <xf numFmtId="49" fontId="36" fillId="0" borderId="0" xfId="0" applyNumberFormat="1" applyFont="1" applyAlignment="1">
      <alignment vertical="center"/>
    </xf>
    <xf numFmtId="0" fontId="40" fillId="0" borderId="0" xfId="61" applyFont="1" applyFill="1" applyAlignment="1" applyProtection="1">
      <alignment/>
      <protection/>
    </xf>
    <xf numFmtId="0" fontId="40" fillId="0" borderId="0" xfId="0" applyFont="1" applyFill="1"/>
    <xf numFmtId="167" fontId="35" fillId="0" borderId="0" xfId="0" applyNumberFormat="1" applyFont="1"/>
    <xf numFmtId="4" fontId="36" fillId="0" borderId="0" xfId="0" applyNumberFormat="1" applyFont="1" applyAlignment="1">
      <alignment horizontal="center"/>
    </xf>
    <xf numFmtId="167" fontId="35" fillId="0" borderId="0" xfId="0" applyNumberFormat="1" applyFont="1" applyAlignment="1">
      <alignment horizontal="center"/>
    </xf>
    <xf numFmtId="3" fontId="35" fillId="0" borderId="0" xfId="0" applyNumberFormat="1" applyFont="1" applyAlignment="1">
      <alignment horizontal="center"/>
    </xf>
    <xf numFmtId="49" fontId="35" fillId="0" borderId="0" xfId="0" applyNumberFormat="1" applyFont="1" applyBorder="1" applyAlignment="1">
      <alignment horizontal="center"/>
    </xf>
    <xf numFmtId="43" fontId="35" fillId="0" borderId="0" xfId="18" applyNumberFormat="1" applyFont="1" applyBorder="1"/>
    <xf numFmtId="43" fontId="35" fillId="0" borderId="0" xfId="18" applyNumberFormat="1" applyFont="1" applyFill="1" applyBorder="1"/>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69" fontId="40" fillId="0" borderId="0" xfId="0" applyNumberFormat="1" applyFont="1" applyFill="1" applyBorder="1" applyAlignment="1" applyProtection="1">
      <alignment horizontal="center" vertical="top"/>
      <protection locked="0"/>
    </xf>
    <xf numFmtId="169" fontId="40" fillId="0" borderId="0" xfId="0" applyNumberFormat="1" applyFont="1" applyBorder="1" applyAlignment="1">
      <alignment horizontal="center"/>
    </xf>
    <xf numFmtId="169" fontId="40" fillId="0" borderId="0" xfId="0" applyNumberFormat="1" applyFont="1" applyFill="1" applyBorder="1" applyAlignment="1">
      <alignment horizontal="center"/>
    </xf>
    <xf numFmtId="169" fontId="40" fillId="0" borderId="0" xfId="63" applyNumberFormat="1" applyFont="1" applyFill="1" applyBorder="1">
      <alignment/>
      <protection/>
    </xf>
    <xf numFmtId="169" fontId="40" fillId="0" borderId="0" xfId="0" applyNumberFormat="1" applyFont="1"/>
    <xf numFmtId="0" fontId="40" fillId="0" borderId="0" xfId="63" applyFont="1" applyAlignment="1">
      <alignment horizontal="center"/>
      <protection/>
    </xf>
    <xf numFmtId="0" fontId="40" fillId="0" borderId="0" xfId="65" applyFont="1" applyFill="1" applyBorder="1" applyAlignment="1">
      <alignment horizontal="center"/>
      <protection/>
    </xf>
    <xf numFmtId="0" fontId="40" fillId="0" borderId="0" xfId="65" applyFont="1" applyFill="1" applyBorder="1" applyAlignment="1">
      <alignment horizontal="center" wrapText="1"/>
      <protection/>
    </xf>
    <xf numFmtId="169" fontId="40" fillId="0" borderId="0" xfId="65" applyNumberFormat="1" applyFont="1" applyFill="1" applyBorder="1" applyAlignment="1">
      <alignment horizontal="center"/>
      <protection/>
    </xf>
    <xf numFmtId="0" fontId="40" fillId="0" borderId="0" xfId="65" applyFont="1" applyBorder="1" applyAlignment="1">
      <alignment horizontal="center"/>
      <protection/>
    </xf>
    <xf numFmtId="169" fontId="35" fillId="0" borderId="0" xfId="0" applyNumberFormat="1" applyFont="1" applyBorder="1" applyAlignment="1">
      <alignment horizontal="center"/>
    </xf>
    <xf numFmtId="169" fontId="40" fillId="0" borderId="0" xfId="63" applyNumberFormat="1" applyFont="1" applyBorder="1">
      <alignment/>
      <protection/>
    </xf>
    <xf numFmtId="169" fontId="40" fillId="0" borderId="0" xfId="65" applyNumberFormat="1" applyFont="1" applyBorder="1" applyAlignment="1">
      <alignment horizontal="center"/>
      <protection/>
    </xf>
    <xf numFmtId="1" fontId="35" fillId="0" borderId="0" xfId="15" applyNumberFormat="1" applyFont="1" applyFill="1" applyAlignment="1">
      <alignment horizontal="center"/>
    </xf>
    <xf numFmtId="1" fontId="35" fillId="0" borderId="0" xfId="0" applyNumberFormat="1" applyFont="1" applyFill="1" applyAlignment="1">
      <alignment horizontal="center"/>
    </xf>
    <xf numFmtId="1" fontId="35" fillId="0" borderId="0" xfId="15" applyNumberFormat="1" applyFont="1" applyFill="1" applyAlignment="1">
      <alignment horizontal="center" wrapText="1"/>
    </xf>
    <xf numFmtId="0" fontId="48" fillId="0" borderId="0" xfId="0" applyFont="1"/>
    <xf numFmtId="0" fontId="37" fillId="0" borderId="0" xfId="61" applyFont="1" applyAlignment="1" applyProtection="1">
      <alignment horizontal="center"/>
      <protection/>
    </xf>
    <xf numFmtId="0" fontId="39" fillId="33" borderId="15" xfId="0" applyFont="1" applyFill="1" applyBorder="1"/>
    <xf numFmtId="0" fontId="39" fillId="33" borderId="16" xfId="0" applyFont="1" applyFill="1" applyBorder="1"/>
    <xf numFmtId="0" fontId="39" fillId="33" borderId="17" xfId="0" applyFont="1" applyFill="1" applyBorder="1"/>
    <xf numFmtId="0" fontId="39" fillId="33" borderId="18" xfId="0" applyFont="1" applyFill="1" applyBorder="1"/>
    <xf numFmtId="0" fontId="39" fillId="33" borderId="19" xfId="0" applyFont="1" applyFill="1" applyBorder="1" applyAlignment="1">
      <alignment horizontal="center"/>
    </xf>
    <xf numFmtId="0" fontId="39" fillId="33" borderId="19" xfId="0" applyFont="1" applyFill="1" applyBorder="1" applyAlignment="1">
      <alignment horizontal="center" wrapText="1"/>
    </xf>
    <xf numFmtId="0" fontId="49" fillId="34" borderId="19" xfId="0" applyFont="1" applyFill="1" applyBorder="1"/>
    <xf numFmtId="0" fontId="49" fillId="34" borderId="19" xfId="0" applyFont="1" applyFill="1" applyBorder="1" applyAlignment="1">
      <alignment horizontal="right" indent="2"/>
    </xf>
    <xf numFmtId="0" fontId="49" fillId="34" borderId="19" xfId="0" applyFont="1" applyFill="1" applyBorder="1" applyAlignment="1">
      <alignment horizontal="right" wrapText="1" indent="2"/>
    </xf>
    <xf numFmtId="0" fontId="49" fillId="0" borderId="19" xfId="0" applyFont="1" applyBorder="1"/>
    <xf numFmtId="0" fontId="49" fillId="0" borderId="19" xfId="0" applyFont="1" applyBorder="1" applyAlignment="1">
      <alignment horizontal="right" indent="2"/>
    </xf>
    <xf numFmtId="0" fontId="49" fillId="0" borderId="19" xfId="0" applyFont="1" applyBorder="1" applyAlignment="1">
      <alignment horizontal="right" wrapText="1" indent="2"/>
    </xf>
    <xf numFmtId="0" fontId="49" fillId="0" borderId="19" xfId="0" applyFont="1" applyBorder="1" applyAlignment="1" quotePrefix="1">
      <alignment horizontal="right" wrapText="1" indent="2"/>
    </xf>
    <xf numFmtId="0" fontId="39" fillId="0" borderId="0" xfId="0" applyFont="1"/>
    <xf numFmtId="0" fontId="39" fillId="0" borderId="17" xfId="0" applyFont="1" applyFill="1" applyBorder="1"/>
    <xf numFmtId="0" fontId="39" fillId="0" borderId="18" xfId="0" applyFont="1" applyFill="1" applyBorder="1"/>
    <xf numFmtId="0" fontId="39" fillId="0" borderId="19" xfId="0" applyFont="1" applyFill="1" applyBorder="1" applyAlignment="1">
      <alignment horizontal="center"/>
    </xf>
    <xf numFmtId="0" fontId="39" fillId="0" borderId="19" xfId="0" applyFont="1" applyFill="1" applyBorder="1" applyAlignment="1">
      <alignment horizontal="center" wrapText="1"/>
    </xf>
    <xf numFmtId="0" fontId="49" fillId="0" borderId="19" xfId="0" applyFont="1" applyFill="1" applyBorder="1"/>
    <xf numFmtId="0" fontId="49" fillId="0" borderId="19" xfId="0" applyFont="1" applyFill="1" applyBorder="1" applyAlignment="1">
      <alignment horizontal="center"/>
    </xf>
    <xf numFmtId="0" fontId="49" fillId="0" borderId="19" xfId="0" applyFont="1" applyFill="1" applyBorder="1" applyAlignment="1">
      <alignment horizontal="right" indent="2"/>
    </xf>
    <xf numFmtId="0" fontId="49" fillId="0" borderId="19" xfId="0" applyFont="1" applyFill="1" applyBorder="1" applyAlignment="1">
      <alignment horizontal="right" wrapText="1" indent="2"/>
    </xf>
    <xf numFmtId="0" fontId="49" fillId="0" borderId="20" xfId="0" applyFont="1" applyFill="1" applyBorder="1" applyAlignment="1">
      <alignment horizontal="right" wrapText="1" indent="2"/>
    </xf>
    <xf numFmtId="0" fontId="52" fillId="0" borderId="21" xfId="0" applyFont="1" applyFill="1" applyBorder="1" applyAlignment="1">
      <alignment horizontal="center" vertical="top" wrapText="1"/>
    </xf>
    <xf numFmtId="0" fontId="52" fillId="0" borderId="21" xfId="0" applyFont="1" applyFill="1" applyBorder="1" applyAlignment="1">
      <alignment horizontal="center"/>
    </xf>
    <xf numFmtId="0" fontId="51" fillId="0" borderId="22" xfId="0" applyFont="1" applyFill="1" applyBorder="1" applyAlignment="1">
      <alignment horizontal="center" wrapText="1"/>
    </xf>
    <xf numFmtId="0" fontId="53" fillId="0" borderId="0" xfId="0" applyFont="1"/>
    <xf numFmtId="168" fontId="35" fillId="0" borderId="0" xfId="0" applyNumberFormat="1" applyFont="1"/>
    <xf numFmtId="43" fontId="35" fillId="0" borderId="0" xfId="18" applyNumberFormat="1" applyFont="1"/>
    <xf numFmtId="0" fontId="35" fillId="0" borderId="0" xfId="0" applyFont="1" applyFill="1" applyAlignment="1">
      <alignment horizontal="center" wrapText="1"/>
    </xf>
    <xf numFmtId="1" fontId="35" fillId="0" borderId="0" xfId="0" applyNumberFormat="1" applyFont="1" applyFill="1"/>
    <xf numFmtId="9" fontId="35" fillId="0" borderId="0" xfId="0" applyNumberFormat="1" applyFont="1" applyFill="1"/>
    <xf numFmtId="173" fontId="35" fillId="0" borderId="0" xfId="0" applyNumberFormat="1" applyFont="1" applyAlignment="1">
      <alignment horizontal="center"/>
    </xf>
    <xf numFmtId="0" fontId="36" fillId="0" borderId="0" xfId="0" applyFont="1" applyAlignment="1">
      <alignment vertical="top"/>
    </xf>
    <xf numFmtId="49" fontId="35" fillId="0" borderId="0" xfId="0" applyNumberFormat="1" applyFont="1" applyAlignment="1">
      <alignment wrapText="1"/>
    </xf>
    <xf numFmtId="4" fontId="35" fillId="0" borderId="0" xfId="0" applyNumberFormat="1" applyFont="1"/>
    <xf numFmtId="170" fontId="35" fillId="0" borderId="0" xfId="0" applyNumberFormat="1" applyFont="1" applyAlignment="1">
      <alignment horizontal="center"/>
    </xf>
    <xf numFmtId="2" fontId="35" fillId="0" borderId="0" xfId="0" applyNumberFormat="1" applyFont="1" applyAlignment="1">
      <alignment horizontal="center"/>
    </xf>
    <xf numFmtId="3" fontId="36" fillId="0" borderId="0" xfId="0" applyNumberFormat="1" applyFont="1"/>
    <xf numFmtId="0" fontId="36" fillId="0" borderId="0" xfId="0" applyNumberFormat="1" applyFont="1" applyAlignment="1">
      <alignment vertical="center"/>
    </xf>
    <xf numFmtId="49" fontId="39" fillId="0" borderId="0" xfId="0" applyNumberFormat="1" applyFont="1" applyAlignment="1">
      <alignment vertical="center"/>
    </xf>
    <xf numFmtId="49" fontId="36" fillId="0" borderId="0" xfId="0" applyNumberFormat="1" applyFont="1" applyFill="1" applyAlignment="1">
      <alignment horizontal="center" vertical="center" wrapText="1"/>
    </xf>
    <xf numFmtId="4" fontId="35" fillId="0" borderId="0" xfId="0" applyNumberFormat="1" applyFont="1" applyFill="1"/>
    <xf numFmtId="4" fontId="35" fillId="0" borderId="0" xfId="0" applyNumberFormat="1" applyFont="1" applyAlignment="1">
      <alignment horizontal="center"/>
    </xf>
    <xf numFmtId="164" fontId="40" fillId="0" borderId="0" xfId="18" applyNumberFormat="1" applyFont="1"/>
    <xf numFmtId="0" fontId="40" fillId="0" borderId="0" xfId="0" applyFont="1" applyAlignment="1">
      <alignment horizontal="center"/>
    </xf>
    <xf numFmtId="164" fontId="40" fillId="0" borderId="0" xfId="18" applyNumberFormat="1" applyFont="1" applyAlignment="1">
      <alignment horizontal="center"/>
    </xf>
    <xf numFmtId="3" fontId="40" fillId="0" borderId="0" xfId="18" applyNumberFormat="1" applyFont="1" applyAlignment="1">
      <alignment horizontal="center"/>
    </xf>
    <xf numFmtId="0" fontId="35" fillId="0" borderId="0" xfId="0" applyNumberFormat="1" applyFont="1" applyAlignment="1">
      <alignment horizontal="left"/>
    </xf>
    <xf numFmtId="2" fontId="35" fillId="0" borderId="0" xfId="15" applyNumberFormat="1" applyFont="1"/>
    <xf numFmtId="9" fontId="35" fillId="0" borderId="0" xfId="15" applyFont="1"/>
    <xf numFmtId="1" fontId="35" fillId="0" borderId="0" xfId="15" applyNumberFormat="1" applyFont="1"/>
    <xf numFmtId="9" fontId="35" fillId="0" borderId="0" xfId="15" applyFont="1" applyFill="1"/>
    <xf numFmtId="2" fontId="35" fillId="0" borderId="0" xfId="15" applyNumberFormat="1" applyFont="1" applyFill="1"/>
    <xf numFmtId="9" fontId="35" fillId="0" borderId="0" xfId="15" applyFont="1" applyFill="1" applyAlignment="1">
      <alignment horizontal="center"/>
    </xf>
    <xf numFmtId="1" fontId="38" fillId="0" borderId="0" xfId="15" applyNumberFormat="1" applyFont="1" applyFill="1" applyAlignment="1">
      <alignment horizontal="center"/>
    </xf>
    <xf numFmtId="169" fontId="38" fillId="0" borderId="0" xfId="15" applyNumberFormat="1" applyFont="1" applyFill="1" applyAlignment="1">
      <alignment horizontal="center"/>
    </xf>
    <xf numFmtId="169" fontId="38" fillId="0" borderId="0" xfId="0" applyNumberFormat="1" applyFont="1" applyFill="1" applyAlignment="1">
      <alignment horizontal="center"/>
    </xf>
    <xf numFmtId="2" fontId="35" fillId="0" borderId="0" xfId="15" applyNumberFormat="1" applyFont="1" applyFill="1" applyAlignment="1">
      <alignment horizontal="center"/>
    </xf>
    <xf numFmtId="168" fontId="50" fillId="0" borderId="0" xfId="18" applyNumberFormat="1" applyFont="1" applyAlignment="1">
      <alignment vertical="top"/>
    </xf>
    <xf numFmtId="43" fontId="50" fillId="0" borderId="0" xfId="18" applyNumberFormat="1" applyFont="1" applyAlignment="1">
      <alignment vertical="top"/>
    </xf>
    <xf numFmtId="164" fontId="50" fillId="0" borderId="0" xfId="18" applyNumberFormat="1" applyFont="1" applyAlignment="1">
      <alignment vertical="top"/>
    </xf>
    <xf numFmtId="0" fontId="50" fillId="0" borderId="0" xfId="46" applyFont="1" applyFill="1"/>
    <xf numFmtId="2" fontId="50" fillId="0" borderId="0" xfId="0" applyNumberFormat="1" applyFont="1" applyFill="1" applyAlignment="1">
      <alignment horizontal="center"/>
    </xf>
    <xf numFmtId="2" fontId="40" fillId="0" borderId="0" xfId="0" applyNumberFormat="1" applyFont="1" applyFill="1" applyAlignment="1">
      <alignment horizontal="center"/>
    </xf>
    <xf numFmtId="0" fontId="54" fillId="0" borderId="0" xfId="46" applyFont="1" applyFill="1" applyAlignment="1">
      <alignment horizontal="center"/>
    </xf>
    <xf numFmtId="0" fontId="39" fillId="0" borderId="0" xfId="46" applyFont="1" applyFill="1" applyAlignment="1">
      <alignment horizontal="center"/>
    </xf>
    <xf numFmtId="0" fontId="39" fillId="0" borderId="0" xfId="46" applyFont="1" applyFill="1" applyAlignment="1" quotePrefix="1">
      <alignment horizontal="center"/>
    </xf>
    <xf numFmtId="9" fontId="35" fillId="0" borderId="0" xfId="15" applyNumberFormat="1" applyFont="1" applyFill="1" applyAlignment="1">
      <alignment horizontal="center"/>
    </xf>
    <xf numFmtId="9" fontId="35" fillId="0" borderId="0" xfId="15" applyFont="1" applyFill="1" applyAlignment="1">
      <alignment horizontal="center" wrapText="1"/>
    </xf>
    <xf numFmtId="0" fontId="50" fillId="0" borderId="0" xfId="63" applyFont="1" applyAlignment="1">
      <alignment vertical="top"/>
      <protection/>
    </xf>
    <xf numFmtId="43" fontId="35" fillId="0" borderId="0" xfId="18" applyFont="1"/>
    <xf numFmtId="168" fontId="50" fillId="0" borderId="0" xfId="18" applyNumberFormat="1" applyFont="1" applyAlignment="1">
      <alignment horizontal="center" vertical="top"/>
    </xf>
    <xf numFmtId="43" fontId="50" fillId="0" borderId="0" xfId="18" applyNumberFormat="1" applyFont="1" applyAlignment="1">
      <alignment horizontal="center" vertical="top"/>
    </xf>
    <xf numFmtId="0" fontId="39" fillId="0" borderId="0" xfId="0" applyFont="1" applyAlignment="1">
      <alignment horizontal="center"/>
    </xf>
    <xf numFmtId="167" fontId="50" fillId="0" borderId="0" xfId="18" applyNumberFormat="1" applyFont="1" applyAlignment="1">
      <alignment horizontal="center" vertical="top"/>
    </xf>
    <xf numFmtId="17" fontId="35" fillId="0" borderId="0" xfId="0" applyNumberFormat="1" applyFont="1"/>
    <xf numFmtId="167" fontId="36" fillId="0" borderId="0" xfId="0" applyNumberFormat="1" applyFont="1"/>
    <xf numFmtId="0" fontId="49" fillId="0" borderId="0" xfId="0" applyFont="1"/>
    <xf numFmtId="0" fontId="49" fillId="0" borderId="0" xfId="0" applyFont="1" applyAlignment="1">
      <alignment horizontal="right"/>
    </xf>
    <xf numFmtId="9" fontId="35" fillId="0" borderId="0" xfId="0" applyNumberFormat="1" applyFont="1" applyAlignment="1">
      <alignment horizontal="center"/>
    </xf>
    <xf numFmtId="10" fontId="35" fillId="0" borderId="0" xfId="0" applyNumberFormat="1" applyFont="1" applyAlignment="1">
      <alignment horizontal="center"/>
    </xf>
    <xf numFmtId="0" fontId="40" fillId="0" borderId="0" xfId="61" applyFont="1" applyAlignment="1" applyProtection="1">
      <alignment horizontal="left"/>
      <protection/>
    </xf>
    <xf numFmtId="9" fontId="36" fillId="0" borderId="0" xfId="0" applyNumberFormat="1" applyFont="1"/>
    <xf numFmtId="0" fontId="55" fillId="0" borderId="0" xfId="63" applyFont="1">
      <alignment/>
      <protection/>
    </xf>
    <xf numFmtId="17" fontId="40" fillId="0" borderId="0" xfId="63" applyNumberFormat="1" applyFont="1">
      <alignment/>
      <protection/>
    </xf>
    <xf numFmtId="0" fontId="40" fillId="0" borderId="0" xfId="63" applyFont="1" applyAlignment="1">
      <alignment horizontal="left"/>
      <protection/>
    </xf>
    <xf numFmtId="10" fontId="40" fillId="0" borderId="0" xfId="63" applyNumberFormat="1" applyFont="1">
      <alignment/>
      <protection/>
    </xf>
    <xf numFmtId="0" fontId="34" fillId="0" borderId="0" xfId="63" applyFont="1">
      <alignment/>
      <protection/>
    </xf>
    <xf numFmtId="0" fontId="39" fillId="0" borderId="0" xfId="63" applyFont="1" applyAlignment="1">
      <alignment horizontal="center"/>
      <protection/>
    </xf>
    <xf numFmtId="0" fontId="39" fillId="0" borderId="0" xfId="63" applyNumberFormat="1" applyFont="1" applyAlignment="1">
      <alignment horizontal="center"/>
      <protection/>
    </xf>
    <xf numFmtId="0" fontId="40" fillId="0" borderId="0" xfId="63" applyFont="1" quotePrefix="1">
      <alignment/>
      <protection/>
    </xf>
    <xf numFmtId="10" fontId="40" fillId="0" borderId="0" xfId="63" applyNumberFormat="1" applyFont="1" applyAlignment="1">
      <alignment horizontal="center"/>
      <protection/>
    </xf>
    <xf numFmtId="10" fontId="35" fillId="0" borderId="0" xfId="15" applyNumberFormat="1" applyFont="1" applyFill="1" applyAlignment="1">
      <alignment horizontal="center"/>
    </xf>
    <xf numFmtId="0" fontId="36" fillId="0" borderId="0" xfId="15" applyNumberFormat="1" applyFont="1" applyFill="1" applyAlignment="1">
      <alignment horizontal="center"/>
    </xf>
    <xf numFmtId="0" fontId="36" fillId="0" borderId="0" xfId="0" applyNumberFormat="1" applyFont="1" applyFill="1" applyAlignment="1">
      <alignment horizontal="center"/>
    </xf>
    <xf numFmtId="0" fontId="35" fillId="0" borderId="0" xfId="0" applyFont="1" applyFill="1" applyAlignment="1">
      <alignment wrapText="1"/>
    </xf>
    <xf numFmtId="0" fontId="35" fillId="0" borderId="23" xfId="0" applyFont="1" applyFill="1" applyBorder="1" applyAlignment="1">
      <alignment horizontal="center"/>
    </xf>
    <xf numFmtId="169" fontId="35" fillId="0" borderId="0" xfId="0" applyNumberFormat="1" applyFont="1" applyFill="1"/>
    <xf numFmtId="0" fontId="35" fillId="0" borderId="0" xfId="0" applyNumberFormat="1" applyFont="1"/>
    <xf numFmtId="0" fontId="36" fillId="0" borderId="0" xfId="0" applyFont="1" applyAlignment="1">
      <alignment horizontal="left"/>
    </xf>
    <xf numFmtId="0" fontId="36" fillId="0" borderId="24" xfId="0" applyFont="1" applyFill="1" applyBorder="1"/>
    <xf numFmtId="2" fontId="35" fillId="0" borderId="0" xfId="0" applyNumberFormat="1" applyFont="1" applyFill="1" applyAlignment="1">
      <alignment horizontal="center"/>
    </xf>
    <xf numFmtId="2" fontId="36" fillId="0" borderId="25" xfId="0" applyNumberFormat="1" applyFont="1" applyFill="1" applyBorder="1" applyAlignment="1">
      <alignment horizontal="center"/>
    </xf>
    <xf numFmtId="2" fontId="35" fillId="0" borderId="0" xfId="0" applyNumberFormat="1" applyFont="1" applyFill="1" applyAlignment="1">
      <alignment/>
    </xf>
    <xf numFmtId="2" fontId="36" fillId="0" borderId="0" xfId="0" applyNumberFormat="1" applyFont="1" applyFill="1" applyAlignment="1">
      <alignment horizontal="center"/>
    </xf>
    <xf numFmtId="2" fontId="36" fillId="0" borderId="0" xfId="0" applyNumberFormat="1" applyFont="1" applyAlignment="1">
      <alignment horizontal="left"/>
    </xf>
    <xf numFmtId="2" fontId="36" fillId="0" borderId="0" xfId="0" applyNumberFormat="1" applyFont="1" applyAlignment="1">
      <alignment horizontal="center"/>
    </xf>
    <xf numFmtId="0" fontId="56" fillId="0" borderId="24" xfId="0" applyFont="1" applyFill="1" applyBorder="1" applyAlignment="1">
      <alignment horizontal="center"/>
    </xf>
    <xf numFmtId="0" fontId="56" fillId="0" borderId="0" xfId="0" applyFont="1" applyFill="1" applyBorder="1" applyAlignment="1">
      <alignment horizontal="center"/>
    </xf>
    <xf numFmtId="0" fontId="56" fillId="0" borderId="0" xfId="0" applyFont="1" applyAlignment="1">
      <alignment horizontal="center"/>
    </xf>
    <xf numFmtId="0" fontId="26" fillId="0" borderId="0" xfId="0" applyFont="1" applyAlignment="1">
      <alignment horizontal="center"/>
    </xf>
    <xf numFmtId="0" fontId="56" fillId="0" borderId="0" xfId="0" applyFont="1" applyAlignment="1">
      <alignment horizontal="left"/>
    </xf>
    <xf numFmtId="0" fontId="35" fillId="35" borderId="0" xfId="0" applyFont="1" applyFill="1"/>
    <xf numFmtId="0" fontId="35" fillId="0" borderId="0" xfId="0" applyFont="1" applyAlignment="1">
      <alignment horizontal="right"/>
    </xf>
    <xf numFmtId="0" fontId="36" fillId="0" borderId="0" xfId="0" applyFont="1" applyFill="1" applyAlignment="1">
      <alignment horizontal="left"/>
    </xf>
    <xf numFmtId="2" fontId="35" fillId="0" borderId="0" xfId="18" applyNumberFormat="1" applyFont="1" applyAlignment="1">
      <alignment horizontal="center"/>
    </xf>
    <xf numFmtId="0" fontId="40" fillId="0" borderId="0" xfId="0" applyFont="1" applyFill="1" applyBorder="1" applyAlignment="1">
      <alignment horizontal="left" vertical="center" wrapText="1"/>
    </xf>
    <xf numFmtId="169" fontId="40" fillId="0" borderId="0" xfId="0" applyNumberFormat="1" applyFont="1" applyFill="1" applyBorder="1" applyAlignment="1">
      <alignment horizontal="center" vertical="center" wrapText="1"/>
    </xf>
    <xf numFmtId="169" fontId="35" fillId="0" borderId="0" xfId="18" applyNumberFormat="1" applyFont="1" applyBorder="1" applyAlignment="1">
      <alignment horizontal="center"/>
    </xf>
    <xf numFmtId="1" fontId="39" fillId="0" borderId="0" xfId="0" applyNumberFormat="1" applyFont="1" applyFill="1" applyBorder="1" applyAlignment="1">
      <alignment horizontal="center" vertical="center" wrapText="1"/>
    </xf>
    <xf numFmtId="0" fontId="58" fillId="0" borderId="0" xfId="62" applyFont="1" applyBorder="1" applyAlignment="1">
      <alignment horizontal="center"/>
      <protection/>
    </xf>
    <xf numFmtId="0" fontId="58" fillId="0" borderId="0" xfId="62" applyFont="1" applyBorder="1" applyAlignment="1">
      <alignment horizontal="fill"/>
      <protection/>
    </xf>
    <xf numFmtId="174" fontId="21" fillId="0" borderId="0" xfId="91" applyNumberFormat="1" applyFont="1" applyBorder="1" applyAlignment="1">
      <alignment horizontal="right"/>
      <protection/>
    </xf>
    <xf numFmtId="172" fontId="40" fillId="0" borderId="0" xfId="0" applyNumberFormat="1" applyFont="1" applyBorder="1" applyAlignment="1">
      <alignment horizontal="center"/>
    </xf>
    <xf numFmtId="172" fontId="40" fillId="0" borderId="0" xfId="0" applyNumberFormat="1" applyFont="1" applyAlignment="1">
      <alignment horizontal="center"/>
    </xf>
    <xf numFmtId="0" fontId="49" fillId="0" borderId="0" xfId="0" applyFont="1" applyFill="1" applyBorder="1"/>
    <xf numFmtId="0" fontId="49" fillId="0" borderId="0" xfId="0" applyFont="1" applyFill="1" applyBorder="1" applyAlignment="1">
      <alignment horizontal="right"/>
    </xf>
    <xf numFmtId="0" fontId="60" fillId="0" borderId="0" xfId="0" applyFont="1" applyFill="1" applyBorder="1"/>
    <xf numFmtId="0" fontId="60" fillId="0" borderId="0" xfId="0" applyFont="1" applyFill="1" applyBorder="1" applyAlignment="1">
      <alignment horizontal="center" wrapText="1"/>
    </xf>
    <xf numFmtId="0" fontId="49" fillId="0" borderId="0" xfId="0" applyFont="1" applyFill="1" applyBorder="1" applyAlignment="1">
      <alignment horizontal="center"/>
    </xf>
    <xf numFmtId="4" fontId="60" fillId="0" borderId="0" xfId="0" applyNumberFormat="1" applyFont="1" applyFill="1" applyBorder="1" applyAlignment="1">
      <alignment horizontal="center"/>
    </xf>
    <xf numFmtId="0" fontId="60" fillId="0" borderId="0" xfId="0" applyFont="1" applyFill="1" applyBorder="1" applyAlignment="1">
      <alignment horizontal="center"/>
    </xf>
    <xf numFmtId="4" fontId="36" fillId="0" borderId="0" xfId="0" applyNumberFormat="1" applyFont="1" applyAlignment="1">
      <alignment horizontal="left"/>
    </xf>
    <xf numFmtId="166" fontId="58" fillId="0" borderId="0" xfId="64" applyNumberFormat="1" applyFont="1" applyAlignment="1">
      <alignment/>
      <protection/>
    </xf>
    <xf numFmtId="172" fontId="40" fillId="0" borderId="0" xfId="64" applyNumberFormat="1" applyFont="1" applyAlignment="1">
      <alignment horizontal="right"/>
      <protection/>
    </xf>
    <xf numFmtId="2" fontId="40" fillId="0" borderId="0" xfId="64" applyNumberFormat="1" applyFont="1" applyAlignment="1">
      <alignment horizontal="right"/>
      <protection/>
    </xf>
    <xf numFmtId="0" fontId="58" fillId="0" borderId="0" xfId="64" applyNumberFormat="1" applyFont="1" applyAlignment="1">
      <alignment horizontal="left"/>
      <protection/>
    </xf>
    <xf numFmtId="0" fontId="58" fillId="0" borderId="0" xfId="64" applyNumberFormat="1" applyFont="1" applyAlignment="1">
      <alignment horizontal="left" vertical="center"/>
      <protection/>
    </xf>
    <xf numFmtId="0" fontId="40" fillId="0" borderId="0" xfId="0" applyFont="1" applyFill="1" applyBorder="1" applyAlignment="1">
      <alignment horizontal="left" vertical="center"/>
    </xf>
    <xf numFmtId="0" fontId="61" fillId="0" borderId="0" xfId="0" applyFont="1"/>
    <xf numFmtId="0" fontId="61" fillId="36" borderId="0" xfId="0" applyFont="1" applyFill="1"/>
    <xf numFmtId="43" fontId="35" fillId="0" borderId="0" xfId="0" applyNumberFormat="1" applyFont="1" applyAlignment="1">
      <alignment horizontal="center"/>
    </xf>
    <xf numFmtId="168" fontId="35" fillId="0" borderId="0" xfId="0" applyNumberFormat="1" applyFont="1" applyAlignment="1">
      <alignment horizontal="center"/>
    </xf>
    <xf numFmtId="0" fontId="40" fillId="0" borderId="0" xfId="0" applyNumberFormat="1" applyFont="1" applyAlignment="1">
      <alignment horizontal="left"/>
    </xf>
    <xf numFmtId="0" fontId="58" fillId="0" borderId="0" xfId="0" applyNumberFormat="1" applyFont="1" applyAlignment="1">
      <alignment horizontal="left"/>
    </xf>
    <xf numFmtId="0" fontId="40" fillId="0" borderId="0" xfId="62" applyFont="1" applyAlignment="1">
      <alignment horizontal="left"/>
      <protection/>
    </xf>
    <xf numFmtId="166" fontId="40" fillId="0" borderId="0" xfId="64" applyNumberFormat="1" applyFont="1" applyAlignment="1">
      <alignment/>
      <protection/>
    </xf>
    <xf numFmtId="0" fontId="40" fillId="0" borderId="0" xfId="63" applyFont="1" applyFill="1" applyBorder="1" applyAlignment="1">
      <alignment horizontal="center" vertical="center"/>
      <protection/>
    </xf>
    <xf numFmtId="0" fontId="40" fillId="0" borderId="0" xfId="63" applyFont="1" applyFill="1" applyBorder="1" applyAlignment="1">
      <alignment horizontal="center" vertical="center" wrapText="1"/>
      <protection/>
    </xf>
    <xf numFmtId="0" fontId="40" fillId="0" borderId="0" xfId="63" applyFont="1" applyFill="1" applyBorder="1" applyAlignment="1">
      <alignment horizontal="center"/>
      <protection/>
    </xf>
    <xf numFmtId="0" fontId="49" fillId="0" borderId="19" xfId="0" applyFont="1" applyFill="1" applyBorder="1" applyAlignment="1">
      <alignment vertical="center" wrapText="1"/>
    </xf>
    <xf numFmtId="0" fontId="39" fillId="33" borderId="20" xfId="0" applyFont="1" applyFill="1" applyBorder="1" applyAlignment="1">
      <alignment horizontal="center"/>
    </xf>
    <xf numFmtId="0" fontId="39" fillId="33" borderId="26" xfId="0" applyFont="1" applyFill="1" applyBorder="1" applyAlignment="1">
      <alignment horizontal="center"/>
    </xf>
    <xf numFmtId="0" fontId="39" fillId="33" borderId="27" xfId="0" applyFont="1" applyFill="1" applyBorder="1" applyAlignment="1">
      <alignment horizontal="center"/>
    </xf>
    <xf numFmtId="0" fontId="49" fillId="0" borderId="19" xfId="0" applyFont="1" applyBorder="1" applyAlignment="1">
      <alignment horizontal="center" vertical="center" wrapText="1"/>
    </xf>
    <xf numFmtId="0" fontId="26" fillId="0" borderId="0" xfId="0" applyFont="1"/>
    <xf numFmtId="0" fontId="62" fillId="0" borderId="0" xfId="61" applyFont="1" applyAlignment="1" applyProtection="1">
      <alignment/>
      <protection/>
    </xf>
    <xf numFmtId="0" fontId="40" fillId="0" borderId="0" xfId="0" applyFont="1" applyBorder="1" applyAlignment="1">
      <alignment horizontal="left"/>
    </xf>
    <xf numFmtId="0" fontId="40" fillId="0" borderId="0" xfId="0" applyFont="1" applyFill="1" applyBorder="1" applyAlignment="1">
      <alignment horizontal="left"/>
    </xf>
    <xf numFmtId="0" fontId="35" fillId="0" borderId="0" xfId="0" applyFont="1" applyFill="1" applyBorder="1" applyAlignment="1">
      <alignment horizontal="left"/>
    </xf>
    <xf numFmtId="0" fontId="40" fillId="0" borderId="0" xfId="65" applyFont="1" applyAlignment="1">
      <alignment horizontal="left"/>
      <protection/>
    </xf>
  </cellXfs>
  <cellStyles count="7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Normal_T1_4" xfId="62"/>
    <cellStyle name="Normal 2" xfId="63"/>
    <cellStyle name="Normal 7" xfId="64"/>
    <cellStyle name="Normal 3" xfId="65"/>
    <cellStyle name="Normal 3 3" xfId="66"/>
    <cellStyle name="Percent 2" xfId="67"/>
    <cellStyle name="Comma 2" xfId="68"/>
    <cellStyle name="Comma 2 2" xfId="69"/>
    <cellStyle name="Comma 3" xfId="70"/>
    <cellStyle name="Comma 4" xfId="71"/>
    <cellStyle name="Comma 5" xfId="72"/>
    <cellStyle name="Hyperlink 2" xfId="73"/>
    <cellStyle name="Hyperlink 3" xfId="74"/>
    <cellStyle name="Hyperlink 4" xfId="75"/>
    <cellStyle name="Normal 10" xfId="76"/>
    <cellStyle name="Normal 2 2" xfId="77"/>
    <cellStyle name="Normal 2 3" xfId="78"/>
    <cellStyle name="Normal 4" xfId="79"/>
    <cellStyle name="Normal 5" xfId="80"/>
    <cellStyle name="Normal 6" xfId="81"/>
    <cellStyle name="Percent 3" xfId="82"/>
    <cellStyle name="Percent 4" xfId="83"/>
    <cellStyle name="Percent 5" xfId="84"/>
    <cellStyle name="Percent 6" xfId="85"/>
    <cellStyle name="Style 1" xfId="86"/>
    <cellStyle name="Good 2" xfId="87"/>
    <cellStyle name="Input 2" xfId="88"/>
    <cellStyle name="Normal 3 2" xfId="89"/>
    <cellStyle name="Percent 2 2" xfId="90"/>
    <cellStyle name="Normal_alltabls"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37684695"/>
        <c:axId val="3617936"/>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32561425"/>
        <c:axId val="24617370"/>
      </c:lineChart>
      <c:catAx>
        <c:axId val="37684695"/>
        <c:scaling>
          <c:orientation val="minMax"/>
        </c:scaling>
        <c:axPos val="b"/>
        <c:delete val="0"/>
        <c:numFmt formatCode="General" sourceLinked="1"/>
        <c:majorTickMark val="out"/>
        <c:minorTickMark val="none"/>
        <c:tickLblPos val="nextTo"/>
        <c:crossAx val="3617936"/>
        <c:crosses val="autoZero"/>
        <c:auto val="1"/>
        <c:lblOffset val="100"/>
        <c:noMultiLvlLbl val="0"/>
      </c:catAx>
      <c:valAx>
        <c:axId val="3617936"/>
        <c:scaling>
          <c:orientation val="minMax"/>
        </c:scaling>
        <c:axPos val="l"/>
        <c:majorGridlines/>
        <c:delete val="0"/>
        <c:numFmt formatCode="#,##0" sourceLinked="1"/>
        <c:majorTickMark val="out"/>
        <c:minorTickMark val="none"/>
        <c:tickLblPos val="nextTo"/>
        <c:crossAx val="37684695"/>
        <c:crosses val="autoZero"/>
        <c:crossBetween val="between"/>
        <c:dispUnits/>
      </c:valAx>
      <c:catAx>
        <c:axId val="32561425"/>
        <c:scaling>
          <c:orientation val="minMax"/>
        </c:scaling>
        <c:axPos val="b"/>
        <c:delete val="1"/>
        <c:majorTickMark val="out"/>
        <c:minorTickMark val="none"/>
        <c:tickLblPos val="none"/>
        <c:crossAx val="24617370"/>
        <c:crosses val="autoZero"/>
        <c:auto val="1"/>
        <c:lblOffset val="100"/>
        <c:noMultiLvlLbl val="0"/>
      </c:catAx>
      <c:valAx>
        <c:axId val="24617370"/>
        <c:scaling>
          <c:orientation val="minMax"/>
        </c:scaling>
        <c:axPos val="l"/>
        <c:delete val="0"/>
        <c:numFmt formatCode="General" sourceLinked="1"/>
        <c:majorTickMark val="out"/>
        <c:minorTickMark val="none"/>
        <c:tickLblPos val="nextTo"/>
        <c:crossAx val="3256142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brochure'!$L$11</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brochure'!$L$12:$L$41</c:f>
              <c:numCache/>
            </c:numRef>
          </c:val>
          <c:smooth val="0"/>
        </c:ser>
        <c:ser>
          <c:idx val="1"/>
          <c:order val="1"/>
          <c:tx>
            <c:strRef>
              <c:f>'Overview brochure'!$M$11</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brochure'!$M$12:$M$41</c:f>
              <c:numCache/>
            </c:numRef>
          </c:val>
          <c:smooth val="0"/>
        </c:ser>
        <c:axId val="9934267"/>
        <c:axId val="22299540"/>
      </c:lineChart>
      <c:catAx>
        <c:axId val="9934267"/>
        <c:scaling>
          <c:orientation val="minMax"/>
        </c:scaling>
        <c:axPos val="b"/>
        <c:delete val="0"/>
        <c:numFmt formatCode="0" sourceLinked="1"/>
        <c:majorTickMark val="out"/>
        <c:minorTickMark val="none"/>
        <c:tickLblPos val="nextTo"/>
        <c:crossAx val="22299540"/>
        <c:crosses val="autoZero"/>
        <c:auto val="1"/>
        <c:lblOffset val="100"/>
        <c:noMultiLvlLbl val="0"/>
      </c:catAx>
      <c:valAx>
        <c:axId val="22299540"/>
        <c:scaling>
          <c:orientation val="minMax"/>
          <c:max val="6"/>
        </c:scaling>
        <c:axPos val="l"/>
        <c:majorGridlines/>
        <c:delete val="0"/>
        <c:numFmt formatCode="#,##0" sourceLinked="0"/>
        <c:majorTickMark val="out"/>
        <c:minorTickMark val="none"/>
        <c:tickLblPos val="nextTo"/>
        <c:crossAx val="993426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66478133"/>
        <c:axId val="61432286"/>
      </c:areaChart>
      <c:catAx>
        <c:axId val="66478133"/>
        <c:scaling>
          <c:orientation val="minMax"/>
        </c:scaling>
        <c:axPos val="b"/>
        <c:delete val="0"/>
        <c:numFmt formatCode="General" sourceLinked="1"/>
        <c:majorTickMark val="out"/>
        <c:minorTickMark val="none"/>
        <c:tickLblPos val="nextTo"/>
        <c:crossAx val="61432286"/>
        <c:crosses val="autoZero"/>
        <c:auto val="1"/>
        <c:lblOffset val="100"/>
        <c:noMultiLvlLbl val="0"/>
      </c:catAx>
      <c:valAx>
        <c:axId val="61432286"/>
        <c:scaling>
          <c:orientation val="minMax"/>
          <c:max val="4"/>
        </c:scaling>
        <c:axPos val="l"/>
        <c:majorGridlines/>
        <c:delete val="0"/>
        <c:numFmt formatCode="0" sourceLinked="0"/>
        <c:majorTickMark val="out"/>
        <c:minorTickMark val="none"/>
        <c:tickLblPos val="nextTo"/>
        <c:crossAx val="66478133"/>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55" l="0.70000000000000062" r="0.70000000000000062" t="0.75000000000000855"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'Overview brochure'!$J$374:$J$381</c:f>
              <c:strCache/>
            </c:strRef>
          </c:cat>
          <c:val>
            <c:numRef>
              <c:f>'Overview brochure'!$K$374:$K$381</c:f>
              <c:numCache/>
            </c:numRef>
          </c:val>
        </c:ser>
        <c:holeSize val="50"/>
      </c:doughnutChart>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5"/>
          <c:order val="0"/>
          <c:tx>
            <c:strRef>
              <c:f>'Overview brochure'!$J$196</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brochure'!$K$196:$T$196</c:f>
              <c:numCache/>
            </c:numRef>
          </c:val>
        </c:ser>
        <c:ser>
          <c:idx val="4"/>
          <c:order val="1"/>
          <c:tx>
            <c:strRef>
              <c:f>'Overview brochure'!$J$195</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brochure'!$K$195:$T$195</c:f>
              <c:numCache/>
            </c:numRef>
          </c:val>
        </c:ser>
        <c:ser>
          <c:idx val="3"/>
          <c:order val="2"/>
          <c:tx>
            <c:strRef>
              <c:f>'Overview brochure'!$J$194</c:f>
              <c:strCache>
                <c:ptCount val="1"/>
                <c:pt idx="0">
                  <c:v>Hamilton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brochure'!$K$194:$T$194</c:f>
              <c:numCache/>
            </c:numRef>
          </c:val>
        </c:ser>
        <c:ser>
          <c:idx val="2"/>
          <c:order val="3"/>
          <c:tx>
            <c:strRef>
              <c:f>'Overview brochure'!$J$193</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brochure'!$K$193:$T$193</c:f>
              <c:numCache/>
            </c:numRef>
          </c:val>
        </c:ser>
        <c:ser>
          <c:idx val="1"/>
          <c:order val="4"/>
          <c:tx>
            <c:strRef>
              <c:f>'Overview brochure'!$J$192</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brochure'!$K$192:$T$192</c:f>
              <c:numCache/>
            </c:numRef>
          </c:val>
        </c:ser>
        <c:ser>
          <c:idx val="0"/>
          <c:order val="5"/>
          <c:tx>
            <c:strRef>
              <c:f>'Overview brochure'!$J$191</c:f>
              <c:strCache>
                <c:ptCount val="1"/>
                <c:pt idx="0">
                  <c:v>Auckland </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brochure'!$K$191:$T$191</c:f>
              <c:numCache/>
            </c:numRef>
          </c:val>
        </c:ser>
        <c:axId val="16019663"/>
        <c:axId val="9959240"/>
      </c:areaChart>
      <c:catAx>
        <c:axId val="16019663"/>
        <c:scaling>
          <c:orientation val="minMax"/>
        </c:scaling>
        <c:axPos val="b"/>
        <c:delete val="0"/>
        <c:numFmt formatCode="0" sourceLinked="1"/>
        <c:majorTickMark val="out"/>
        <c:minorTickMark val="none"/>
        <c:tickLblPos val="nextTo"/>
        <c:crossAx val="9959240"/>
        <c:crosses val="autoZero"/>
        <c:auto val="1"/>
        <c:lblOffset val="100"/>
        <c:noMultiLvlLbl val="0"/>
      </c:catAx>
      <c:valAx>
        <c:axId val="9959240"/>
        <c:scaling>
          <c:orientation val="minMax"/>
        </c:scaling>
        <c:axPos val="l"/>
        <c:majorGridlines/>
        <c:delete val="0"/>
        <c:numFmt formatCode="0" sourceLinked="0"/>
        <c:majorTickMark val="out"/>
        <c:minorTickMark val="none"/>
        <c:tickLblPos val="nextTo"/>
        <c:crossAx val="1601966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'Overview brochure'!$A$302</c:f>
              <c:strCache>
                <c:ptCount val="1"/>
                <c:pt idx="0">
                  <c:v>Imports</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brochure'!$B$302:$N$302</c:f>
              <c:numCache/>
            </c:numRef>
          </c:val>
        </c:ser>
        <c:ser>
          <c:idx val="0"/>
          <c:order val="1"/>
          <c:tx>
            <c:strRef>
              <c:f>'Overview brochure'!$A$301</c:f>
              <c:strCache>
                <c:ptCount val="1"/>
                <c:pt idx="0">
                  <c:v>Exports</c:v>
                </c:pt>
              </c:strCache>
            </c:strRef>
          </c:tx>
          <c:spPr>
            <a:solidFill>
              <a:schemeClr val="accent3">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brochure'!$B$301:$N$301</c:f>
              <c:numCache/>
            </c:numRef>
          </c:val>
        </c:ser>
        <c:overlap val="100"/>
        <c:axId val="22524297"/>
        <c:axId val="1392082"/>
      </c:barChart>
      <c:catAx>
        <c:axId val="22524297"/>
        <c:scaling>
          <c:orientation val="minMax"/>
        </c:scaling>
        <c:axPos val="b"/>
        <c:delete val="0"/>
        <c:numFmt formatCode="General" sourceLinked="1"/>
        <c:majorTickMark val="out"/>
        <c:minorTickMark val="none"/>
        <c:tickLblPos val="nextTo"/>
        <c:crossAx val="1392082"/>
        <c:crosses val="autoZero"/>
        <c:auto val="1"/>
        <c:lblOffset val="100"/>
        <c:noMultiLvlLbl val="0"/>
      </c:catAx>
      <c:valAx>
        <c:axId val="1392082"/>
        <c:scaling>
          <c:orientation val="minMax"/>
        </c:scaling>
        <c:axPos val="l"/>
        <c:majorGridlines/>
        <c:delete val="0"/>
        <c:numFmt formatCode="0" sourceLinked="0"/>
        <c:majorTickMark val="out"/>
        <c:minorTickMark val="none"/>
        <c:tickLblPos val="nextTo"/>
        <c:crossAx val="2252429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'Overview brochure'!$K$280</c:f>
              <c:strCache>
                <c:ptCount val="1"/>
                <c:pt idx="0">
                  <c:v>Auckland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brochure'!$K$281:$K$286</c:f>
              <c:numCache/>
            </c:numRef>
          </c:val>
          <c:smooth val="0"/>
        </c:ser>
        <c:ser>
          <c:idx val="0"/>
          <c:order val="1"/>
          <c:tx>
            <c:strRef>
              <c:f>'Overview brochure'!$J$280</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brochure'!$J$281:$J$286</c:f>
              <c:numCache/>
            </c:numRef>
          </c:val>
          <c:smooth val="0"/>
        </c:ser>
        <c:axId val="12528739"/>
        <c:axId val="45649788"/>
      </c:lineChart>
      <c:catAx>
        <c:axId val="12528739"/>
        <c:scaling>
          <c:orientation val="minMax"/>
        </c:scaling>
        <c:axPos val="b"/>
        <c:delete val="0"/>
        <c:numFmt formatCode="General" sourceLinked="1"/>
        <c:majorTickMark val="out"/>
        <c:minorTickMark val="none"/>
        <c:tickLblPos val="nextTo"/>
        <c:crossAx val="45649788"/>
        <c:crosses val="autoZero"/>
        <c:auto val="1"/>
        <c:lblOffset val="100"/>
        <c:noMultiLvlLbl val="0"/>
      </c:catAx>
      <c:valAx>
        <c:axId val="45649788"/>
        <c:scaling>
          <c:orientation val="minMax"/>
        </c:scaling>
        <c:axPos val="l"/>
        <c:majorGridlines/>
        <c:delete val="0"/>
        <c:numFmt formatCode="_-* #,##0_-;\-* #,##0_-;_-* &quot;-&quot;_-;_-@_-" sourceLinked="0"/>
        <c:majorTickMark val="out"/>
        <c:minorTickMark val="none"/>
        <c:tickLblPos val="nextTo"/>
        <c:crossAx val="12528739"/>
        <c:crosses val="autoZero"/>
        <c:crossBetween val="between"/>
        <c:dispUnits/>
        <c:majorUnit val="5"/>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 l="0.7" r="0.7" t="0.75" header="0.3" footer="0.3"/>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tx>
            <c:strRef>
              <c:f>'1.2 State highways'!$B$6</c:f>
              <c:strCache>
                <c:ptCount val="1"/>
                <c:pt idx="0">
                  <c:v>Local roads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highways'!$B$7:$B$20</c:f>
              <c:numCache/>
            </c:numRef>
          </c:val>
        </c:ser>
        <c:ser>
          <c:idx val="1"/>
          <c:order val="1"/>
          <c:tx>
            <c:strRef>
              <c:f>'1.2 State highways'!$C$6</c:f>
              <c:strCache>
                <c:ptCount val="1"/>
                <c:pt idx="0">
                  <c:v>State highways</c:v>
                </c:pt>
              </c:strCache>
            </c:strRef>
          </c:tx>
          <c:spPr>
            <a:solidFill>
              <a:srgbClr val="9BBB59">
                <a:lumMod val="75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highways'!$C$7:$C$20</c:f>
              <c:numCache/>
            </c:numRef>
          </c:val>
        </c:ser>
        <c:axId val="8194909"/>
        <c:axId val="6645318"/>
      </c:barChart>
      <c:catAx>
        <c:axId val="8194909"/>
        <c:scaling>
          <c:orientation val="maxMin"/>
        </c:scaling>
        <c:axPos val="l"/>
        <c:delete val="0"/>
        <c:numFmt formatCode="General" sourceLinked="1"/>
        <c:majorTickMark val="out"/>
        <c:minorTickMark val="none"/>
        <c:tickLblPos val="nextTo"/>
        <c:crossAx val="6645318"/>
        <c:crosses val="autoZero"/>
        <c:auto val="1"/>
        <c:lblOffset val="100"/>
        <c:noMultiLvlLbl val="0"/>
      </c:catAx>
      <c:valAx>
        <c:axId val="6645318"/>
        <c:scaling>
          <c:orientation val="minMax"/>
        </c:scaling>
        <c:axPos val="t"/>
        <c:majorGridlines/>
        <c:delete val="0"/>
        <c:numFmt formatCode="_-* #,##0_-;\-* #,##0_-;_-* &quot;-&quot;??_-;_-@_-" sourceLinked="1"/>
        <c:majorTickMark val="out"/>
        <c:minorTickMark val="none"/>
        <c:tickLblPos val="nextTo"/>
        <c:crossAx val="819490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611" l="0.70000000000000062" r="0.70000000000000062" t="0.75000000000000611"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rgbClr val="9BBB59">
                <a:lumMod val="75000"/>
              </a:srgb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59807863"/>
        <c:axId val="1399856"/>
      </c:areaChart>
      <c:catAx>
        <c:axId val="59807863"/>
        <c:scaling>
          <c:orientation val="minMax"/>
        </c:scaling>
        <c:axPos val="b"/>
        <c:delete val="0"/>
        <c:numFmt formatCode="General" sourceLinked="1"/>
        <c:majorTickMark val="out"/>
        <c:minorTickMark val="none"/>
        <c:tickLblPos val="nextTo"/>
        <c:crossAx val="1399856"/>
        <c:crosses val="autoZero"/>
        <c:auto val="1"/>
        <c:lblOffset val="100"/>
        <c:noMultiLvlLbl val="0"/>
      </c:catAx>
      <c:valAx>
        <c:axId val="1399856"/>
        <c:scaling>
          <c:orientation val="minMax"/>
        </c:scaling>
        <c:axPos val="l"/>
        <c:majorGridlines/>
        <c:delete val="0"/>
        <c:numFmt formatCode="0" sourceLinked="0"/>
        <c:majorTickMark val="out"/>
        <c:minorTickMark val="none"/>
        <c:tickLblPos val="nextTo"/>
        <c:crossAx val="5980786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'1.4 Population'!$A$101:$A$119</c:f>
              <c:numCache/>
            </c:numRef>
          </c:cat>
          <c:val>
            <c:numRef>
              <c:f>'1.4 Population'!$B$101:$B$119</c:f>
              <c:numCache/>
            </c:numRef>
          </c:val>
          <c:smooth val="0"/>
        </c:ser>
        <c:axId val="12598705"/>
        <c:axId val="46279482"/>
      </c:lineChart>
      <c:catAx>
        <c:axId val="12598705"/>
        <c:scaling>
          <c:orientation val="minMax"/>
        </c:scaling>
        <c:axPos val="b"/>
        <c:delete val="0"/>
        <c:numFmt formatCode="0" sourceLinked="1"/>
        <c:majorTickMark val="out"/>
        <c:minorTickMark val="none"/>
        <c:tickLblPos val="nextTo"/>
        <c:crossAx val="46279482"/>
        <c:crosses val="autoZero"/>
        <c:auto val="1"/>
        <c:lblOffset val="100"/>
        <c:noMultiLvlLbl val="0"/>
      </c:catAx>
      <c:valAx>
        <c:axId val="46279482"/>
        <c:scaling>
          <c:orientation val="minMax"/>
          <c:max val="5"/>
          <c:min val="0"/>
        </c:scaling>
        <c:axPos val="l"/>
        <c:majorGridlines/>
        <c:delete val="0"/>
        <c:numFmt formatCode="#,##0" sourceLinked="0"/>
        <c:majorTickMark val="out"/>
        <c:minorTickMark val="none"/>
        <c:tickLblPos val="nextTo"/>
        <c:crossAx val="12598705"/>
        <c:crosses val="autoZero"/>
        <c:crossBetween val="between"/>
        <c:dispUnits/>
        <c:majorUnit val="1"/>
      </c:valAx>
    </c:plotArea>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tx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20229739"/>
        <c:axId val="47849924"/>
      </c:lineChart>
      <c:catAx>
        <c:axId val="20229739"/>
        <c:scaling>
          <c:orientation val="minMax"/>
        </c:scaling>
        <c:axPos val="b"/>
        <c:delete val="0"/>
        <c:numFmt formatCode="General" sourceLinked="1"/>
        <c:majorTickMark val="out"/>
        <c:minorTickMark val="none"/>
        <c:tickLblPos val="nextTo"/>
        <c:crossAx val="47849924"/>
        <c:crosses val="autoZero"/>
        <c:auto val="1"/>
        <c:lblOffset val="100"/>
        <c:noMultiLvlLbl val="0"/>
      </c:catAx>
      <c:valAx>
        <c:axId val="47849924"/>
        <c:scaling>
          <c:orientation val="minMax"/>
          <c:max val="40"/>
        </c:scaling>
        <c:axPos val="l"/>
        <c:majorGridlines/>
        <c:delete val="0"/>
        <c:numFmt formatCode="#,##0" sourceLinked="0"/>
        <c:majorTickMark val="out"/>
        <c:minorTickMark val="none"/>
        <c:tickLblPos val="nextTo"/>
        <c:crossAx val="2022973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'1.5 Golden triangle'!$A$17</c:f>
              <c:strCache>
                <c:ptCount val="1"/>
                <c:pt idx="0">
                  <c:v>Golden triangle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triangle'!$B$17:$N$17</c:f>
              <c:numCache/>
            </c:numRef>
          </c:val>
          <c:smooth val="0"/>
        </c:ser>
        <c:ser>
          <c:idx val="1"/>
          <c:order val="1"/>
          <c:tx>
            <c:strRef>
              <c:f>'1.5 Golden triangle'!$A$18</c:f>
              <c:strCache>
                <c:ptCount val="1"/>
                <c:pt idx="0">
                  <c:v>Other regions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triangle'!$B$18:$N$18</c:f>
              <c:numCache/>
            </c:numRef>
          </c:val>
          <c:smooth val="0"/>
        </c:ser>
        <c:axId val="13862155"/>
        <c:axId val="57650532"/>
      </c:lineChart>
      <c:catAx>
        <c:axId val="13862155"/>
        <c:scaling>
          <c:orientation val="minMax"/>
        </c:scaling>
        <c:axPos val="b"/>
        <c:delete val="0"/>
        <c:numFmt formatCode="General" sourceLinked="1"/>
        <c:majorTickMark val="out"/>
        <c:minorTickMark val="none"/>
        <c:tickLblPos val="nextTo"/>
        <c:crossAx val="57650532"/>
        <c:crosses val="autoZero"/>
        <c:auto val="1"/>
        <c:lblOffset val="100"/>
        <c:noMultiLvlLbl val="0"/>
      </c:catAx>
      <c:valAx>
        <c:axId val="57650532"/>
        <c:scaling>
          <c:orientation val="minMax"/>
          <c:min val="0"/>
        </c:scaling>
        <c:axPos val="l"/>
        <c:majorGridlines/>
        <c:delete val="0"/>
        <c:numFmt formatCode="0%" sourceLinked="0"/>
        <c:majorTickMark val="out"/>
        <c:minorTickMark val="none"/>
        <c:tickLblPos val="nextTo"/>
        <c:crossAx val="1386215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49092741"/>
        <c:axId val="39181486"/>
      </c:areaChart>
      <c:catAx>
        <c:axId val="49092741"/>
        <c:scaling>
          <c:orientation val="minMax"/>
        </c:scaling>
        <c:axPos val="b"/>
        <c:delete val="0"/>
        <c:numFmt formatCode="General" sourceLinked="1"/>
        <c:majorTickMark val="out"/>
        <c:minorTickMark val="none"/>
        <c:tickLblPos val="nextTo"/>
        <c:crossAx val="39181486"/>
        <c:crosses val="autoZero"/>
        <c:auto val="1"/>
        <c:lblOffset val="100"/>
        <c:noMultiLvlLbl val="0"/>
      </c:catAx>
      <c:valAx>
        <c:axId val="39181486"/>
        <c:scaling>
          <c:orientation val="minMax"/>
          <c:max val="4"/>
        </c:scaling>
        <c:axPos val="l"/>
        <c:majorGridlines/>
        <c:delete val="0"/>
        <c:numFmt formatCode="0" sourceLinked="0"/>
        <c:majorTickMark val="out"/>
        <c:minorTickMark val="none"/>
        <c:tickLblPos val="nextTo"/>
        <c:crossAx val="49092741"/>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33" l="0.70000000000000062" r="0.70000000000000062" t="0.75000000000000833" header="0.30000000000000032" footer="0.30000000000000032"/>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'1.7 Fleet age'!$B$5</c:f>
              <c:strCache>
                <c:ptCount val="1"/>
                <c:pt idx="0">
                  <c:v>Age (years)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'1.7 Fleet age'!$A$6:$A$21</c:f>
              <c:numCache/>
            </c:numRef>
          </c:cat>
          <c:val>
            <c:numRef>
              <c:f>'1.7 Fleet age'!$B$6:$B$21</c:f>
              <c:numCache/>
            </c:numRef>
          </c:val>
          <c:smooth val="0"/>
        </c:ser>
        <c:axId val="17089055"/>
        <c:axId val="19583768"/>
      </c:lineChart>
      <c:catAx>
        <c:axId val="17089055"/>
        <c:scaling>
          <c:orientation val="minMax"/>
        </c:scaling>
        <c:axPos val="b"/>
        <c:delete val="0"/>
        <c:numFmt formatCode="General" sourceLinked="1"/>
        <c:majorTickMark val="out"/>
        <c:minorTickMark val="none"/>
        <c:tickLblPos val="nextTo"/>
        <c:crossAx val="19583768"/>
        <c:crosses val="autoZero"/>
        <c:auto val="1"/>
        <c:lblOffset val="100"/>
        <c:noMultiLvlLbl val="0"/>
      </c:catAx>
      <c:valAx>
        <c:axId val="19583768"/>
        <c:scaling>
          <c:orientation val="minMax"/>
        </c:scaling>
        <c:axPos val="l"/>
        <c:majorGridlines/>
        <c:delete val="0"/>
        <c:numFmt formatCode="0" sourceLinked="0"/>
        <c:majorTickMark val="out"/>
        <c:minorTickMark val="none"/>
        <c:tickLblPos val="nextTo"/>
        <c:crossAx val="1708905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77" l="0.70000000000000062" r="0.70000000000000062" t="0.75000000000000577" header="0.30000000000000032" footer="0.30000000000000032"/>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'1.8 Light vehicles'!$B$5</c:f>
              <c:strCache>
                <c:ptCount val="1"/>
                <c:pt idx="0">
                  <c:v>Light passenger vehicles per 1,000 people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'1.8 Light vehicles'!$A$6:$A$20</c:f>
              <c:numCache/>
            </c:numRef>
          </c:cat>
          <c:val>
            <c:numRef>
              <c:f>'1.8 Light vehicles'!$B$6:$B$20</c:f>
              <c:numCache/>
            </c:numRef>
          </c:val>
          <c:smooth val="0"/>
        </c:ser>
        <c:axId val="42036185"/>
        <c:axId val="42781346"/>
      </c:lineChart>
      <c:catAx>
        <c:axId val="42036185"/>
        <c:scaling>
          <c:orientation val="minMax"/>
        </c:scaling>
        <c:axPos val="b"/>
        <c:delete val="0"/>
        <c:numFmt formatCode="General" sourceLinked="1"/>
        <c:majorTickMark val="out"/>
        <c:minorTickMark val="none"/>
        <c:tickLblPos val="nextTo"/>
        <c:crossAx val="42781346"/>
        <c:crosses val="autoZero"/>
        <c:auto val="1"/>
        <c:lblOffset val="100"/>
        <c:noMultiLvlLbl val="0"/>
      </c:catAx>
      <c:valAx>
        <c:axId val="42781346"/>
        <c:scaling>
          <c:orientation val="minMax"/>
          <c:min val="0"/>
        </c:scaling>
        <c:axPos val="l"/>
        <c:majorGridlines/>
        <c:delete val="0"/>
        <c:numFmt formatCode="0" sourceLinked="0"/>
        <c:majorTickMark val="out"/>
        <c:minorTickMark val="none"/>
        <c:tickLblPos val="nextTo"/>
        <c:crossAx val="4203618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'1.9 Vehicles in household'!$B$11</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household'!$B$12:$B$15</c:f>
              <c:numCache/>
            </c:numRef>
          </c:val>
        </c:ser>
        <c:ser>
          <c:idx val="1"/>
          <c:order val="1"/>
          <c:tx>
            <c:strRef>
              <c:f>'1.9 Vehicles in household'!$C$11</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household'!$C$12:$C$15</c:f>
              <c:numCache/>
            </c:numRef>
          </c:val>
        </c:ser>
        <c:ser>
          <c:idx val="2"/>
          <c:order val="2"/>
          <c:tx>
            <c:strRef>
              <c:f>'1.9 Vehicles in household'!$D$11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household'!$D$12:$D$15</c:f>
              <c:numCache/>
            </c:numRef>
          </c:val>
        </c:ser>
        <c:ser>
          <c:idx val="3"/>
          <c:order val="3"/>
          <c:tx>
            <c:strRef>
              <c:f>'1.9 Vehicles in household'!$E$11</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household'!$E$12:$E$15</c:f>
              <c:numCache/>
            </c:numRef>
          </c:val>
        </c:ser>
        <c:axId val="49487795"/>
        <c:axId val="42736972"/>
      </c:barChart>
      <c:catAx>
        <c:axId val="49487795"/>
        <c:scaling>
          <c:orientation val="minMax"/>
        </c:scaling>
        <c:axPos val="b"/>
        <c:delete val="0"/>
        <c:numFmt formatCode="General" sourceLinked="1"/>
        <c:majorTickMark val="out"/>
        <c:minorTickMark val="none"/>
        <c:tickLblPos val="nextTo"/>
        <c:crossAx val="42736972"/>
        <c:crosses val="autoZero"/>
        <c:auto val="1"/>
        <c:lblOffset val="100"/>
        <c:noMultiLvlLbl val="0"/>
      </c:catAx>
      <c:valAx>
        <c:axId val="42736972"/>
        <c:scaling>
          <c:orientation val="minMax"/>
        </c:scaling>
        <c:axPos val="l"/>
        <c:majorGridlines/>
        <c:delete val="0"/>
        <c:numFmt formatCode="0%" sourceLinked="1"/>
        <c:majorTickMark val="out"/>
        <c:minorTickMark val="none"/>
        <c:tickLblPos val="nextTo"/>
        <c:crossAx val="4948779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'1.11 Light vehicle travel'!$C$5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travel'!$C$6:$C$20</c:f>
            </c:numRef>
          </c:val>
          <c:smooth val="0"/>
        </c:ser>
        <c:ser>
          <c:idx val="2"/>
          <c:order val="1"/>
          <c:tx>
            <c:strRef>
              <c:f>'1.11 Light vehicle travel'!$D$5</c:f>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travel'!$D$6:$D$20</c:f>
            </c:numRef>
          </c:val>
          <c:smooth val="0"/>
        </c:ser>
        <c:ser>
          <c:idx val="3"/>
          <c:order val="2"/>
          <c:tx>
            <c:strRef>
              <c:f>'1.11 Light vehicle travel'!$E$5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travel'!$E$6:$E$20</c:f>
              <c:numCache/>
            </c:numRef>
          </c:val>
          <c:smooth val="0"/>
        </c:ser>
        <c:axId val="49088429"/>
        <c:axId val="39142678"/>
      </c:lineChart>
      <c:lineChart>
        <c:grouping val="standard"/>
        <c:varyColors val="0"/>
        <c:ser>
          <c:idx val="0"/>
          <c:order val="3"/>
          <c:tx>
            <c:strRef>
              <c:f>'1.11 Light vehicle travel'!$B$5</c:f>
              <c:strCache>
                <c:ptCount val="1"/>
                <c:pt idx="0">
                  <c:v>Light passenger travel (billion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travel'!$B$6:$B$20</c:f>
              <c:numCache/>
            </c:numRef>
          </c:val>
          <c:smooth val="0"/>
        </c:ser>
        <c:axId val="16739783"/>
        <c:axId val="16440320"/>
      </c:lineChart>
      <c:catAx>
        <c:axId val="49088429"/>
        <c:scaling>
          <c:orientation val="minMax"/>
        </c:scaling>
        <c:axPos val="b"/>
        <c:delete val="0"/>
        <c:numFmt formatCode="General" sourceLinked="1"/>
        <c:majorTickMark val="out"/>
        <c:minorTickMark val="none"/>
        <c:tickLblPos val="nextTo"/>
        <c:crossAx val="39142678"/>
        <c:crosses val="autoZero"/>
        <c:auto val="1"/>
        <c:lblOffset val="100"/>
        <c:noMultiLvlLbl val="0"/>
      </c:catAx>
      <c:valAx>
        <c:axId val="39142678"/>
        <c:scaling>
          <c:orientation val="minMax"/>
          <c:min val="0"/>
        </c:scaling>
        <c:axPos val="l"/>
        <c:majorGridlines/>
        <c:delete val="0"/>
        <c:numFmt formatCode="#,##0" sourceLinked="0"/>
        <c:majorTickMark val="out"/>
        <c:minorTickMark val="none"/>
        <c:tickLblPos val="nextTo"/>
        <c:crossAx val="49088429"/>
        <c:crosses val="autoZero"/>
        <c:crossBetween val="between"/>
        <c:dispUnits/>
      </c:valAx>
      <c:catAx>
        <c:axId val="16739783"/>
        <c:scaling>
          <c:orientation val="minMax"/>
        </c:scaling>
        <c:axPos val="b"/>
        <c:delete val="1"/>
        <c:majorTickMark val="out"/>
        <c:minorTickMark val="none"/>
        <c:tickLblPos val="none"/>
        <c:crossAx val="16440320"/>
        <c:crosses val="autoZero"/>
        <c:auto val="1"/>
        <c:lblOffset val="100"/>
        <c:noMultiLvlLbl val="0"/>
      </c:catAx>
      <c:valAx>
        <c:axId val="16440320"/>
        <c:scaling>
          <c:orientation val="minMax"/>
          <c:min val="0"/>
        </c:scaling>
        <c:axPos val="l"/>
        <c:delete val="0"/>
        <c:numFmt formatCode="0" sourceLinked="0"/>
        <c:majorTickMark val="out"/>
        <c:minorTickMark val="none"/>
        <c:tickLblPos val="nextTo"/>
        <c:crossAx val="1673978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cked"/>
        <c:varyColors val="0"/>
        <c:ser>
          <c:idx val="1"/>
          <c:order val="0"/>
          <c:tx>
            <c:strRef>
              <c:f>'1.12 Motorcyles'!$C$5</c:f>
              <c:strCache>
                <c:ptCount val="1"/>
                <c:pt idx="0">
                  <c:v>Motorcyles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Motorcyles'!$C$6:$C$20</c:f>
              <c:numCache/>
            </c:numRef>
          </c:val>
          <c:smooth val="0"/>
        </c:ser>
        <c:axId val="13745153"/>
        <c:axId val="56597514"/>
      </c:lineChart>
      <c:lineChart>
        <c:grouping val="stacked"/>
        <c:varyColors val="0"/>
        <c:ser>
          <c:idx val="0"/>
          <c:order val="1"/>
          <c:tx>
            <c:strRef>
              <c:f>'1.12 Motorcyles'!$B$5</c:f>
              <c:strCache>
                <c:ptCount val="1"/>
                <c:pt idx="0">
                  <c:v>Distance travelled (million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Motorcyles'!$B$6:$B$20</c:f>
              <c:numCache/>
            </c:numRef>
          </c:val>
          <c:smooth val="0"/>
        </c:ser>
        <c:axId val="39615579"/>
        <c:axId val="20995892"/>
      </c:lineChart>
      <c:catAx>
        <c:axId val="13745153"/>
        <c:scaling>
          <c:orientation val="minMax"/>
        </c:scaling>
        <c:axPos val="b"/>
        <c:delete val="0"/>
        <c:numFmt formatCode="General" sourceLinked="1"/>
        <c:majorTickMark val="out"/>
        <c:minorTickMark val="none"/>
        <c:tickLblPos val="nextTo"/>
        <c:crossAx val="56597514"/>
        <c:crosses val="autoZero"/>
        <c:auto val="1"/>
        <c:lblOffset val="100"/>
        <c:noMultiLvlLbl val="0"/>
      </c:catAx>
      <c:valAx>
        <c:axId val="56597514"/>
        <c:scaling>
          <c:orientation val="minMax"/>
        </c:scaling>
        <c:axPos val="l"/>
        <c:majorGridlines/>
        <c:delete val="0"/>
        <c:numFmt formatCode="_-* #,##0_-;\-* #,##0_-;_-* &quot;-&quot;??_-;_-@_-" sourceLinked="1"/>
        <c:majorTickMark val="out"/>
        <c:minorTickMark val="none"/>
        <c:tickLblPos val="nextTo"/>
        <c:crossAx val="13745153"/>
        <c:crosses val="autoZero"/>
        <c:crossBetween val="between"/>
        <c:dispUnits/>
      </c:valAx>
      <c:catAx>
        <c:axId val="39615579"/>
        <c:scaling>
          <c:orientation val="minMax"/>
        </c:scaling>
        <c:axPos val="b"/>
        <c:delete val="1"/>
        <c:majorTickMark val="out"/>
        <c:minorTickMark val="none"/>
        <c:tickLblPos val="none"/>
        <c:crossAx val="20995892"/>
        <c:crosses val="autoZero"/>
        <c:auto val="1"/>
        <c:lblOffset val="100"/>
        <c:noMultiLvlLbl val="0"/>
      </c:catAx>
      <c:valAx>
        <c:axId val="20995892"/>
        <c:scaling>
          <c:orientation val="minMax"/>
        </c:scaling>
        <c:axPos val="l"/>
        <c:delete val="0"/>
        <c:numFmt formatCode="0" sourceLinked="0"/>
        <c:majorTickMark val="out"/>
        <c:minorTickMark val="none"/>
        <c:tickLblPos val="nextTo"/>
        <c:crossAx val="39615579"/>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'1.13 Road deaths and injuries'!$B$6</c:f>
              <c:strCache>
                <c:ptCount val="1"/>
                <c:pt idx="0">
                  <c:v>Injuries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injuries'!$A$7:$A$101</c:f>
              <c:numCache/>
            </c:numRef>
          </c:cat>
          <c:val>
            <c:numRef>
              <c:f>'1.13 Road deaths and injuries'!$B$7:$B$101</c:f>
              <c:numCache/>
            </c:numRef>
          </c:val>
          <c:smooth val="0"/>
        </c:ser>
        <c:axId val="54745301"/>
        <c:axId val="22945662"/>
      </c:lineChart>
      <c:lineChart>
        <c:grouping val="standard"/>
        <c:varyColors val="0"/>
        <c:ser>
          <c:idx val="1"/>
          <c:order val="1"/>
          <c:tx>
            <c:strRef>
              <c:f>'1.13 Road deaths and injuries'!$C$6</c:f>
              <c:strCache>
                <c:ptCount val="1"/>
                <c:pt idx="0">
                  <c:v>Deaths (right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injuries'!$A$7:$A$102</c:f>
              <c:numCache/>
            </c:numRef>
          </c:cat>
          <c:val>
            <c:numRef>
              <c:f>'1.13 Road deaths and injuries'!$C$7:$C$102</c:f>
              <c:numCache/>
            </c:numRef>
          </c:val>
          <c:smooth val="0"/>
        </c:ser>
        <c:axId val="5184367"/>
        <c:axId val="46659304"/>
      </c:lineChart>
      <c:catAx>
        <c:axId val="54745301"/>
        <c:scaling>
          <c:orientation val="minMax"/>
        </c:scaling>
        <c:axPos val="b"/>
        <c:delete val="0"/>
        <c:numFmt formatCode="General" sourceLinked="1"/>
        <c:majorTickMark val="out"/>
        <c:minorTickMark val="none"/>
        <c:tickLblPos val="nextTo"/>
        <c:crossAx val="22945662"/>
        <c:crosses val="autoZero"/>
        <c:auto val="1"/>
        <c:lblOffset val="100"/>
        <c:noMultiLvlLbl val="0"/>
      </c:catAx>
      <c:valAx>
        <c:axId val="22945662"/>
        <c:scaling>
          <c:orientation val="minMax"/>
        </c:scaling>
        <c:axPos val="l"/>
        <c:majorGridlines/>
        <c:delete val="0"/>
        <c:numFmt formatCode="#,##0" sourceLinked="0"/>
        <c:majorTickMark val="out"/>
        <c:minorTickMark val="none"/>
        <c:tickLblPos val="nextTo"/>
        <c:crossAx val="54745301"/>
        <c:crosses val="autoZero"/>
        <c:crossBetween val="between"/>
        <c:dispUnits/>
      </c:valAx>
      <c:catAx>
        <c:axId val="5184367"/>
        <c:scaling>
          <c:orientation val="minMax"/>
        </c:scaling>
        <c:axPos val="b"/>
        <c:delete val="1"/>
        <c:majorTickMark val="out"/>
        <c:minorTickMark val="none"/>
        <c:tickLblPos val="none"/>
        <c:crossAx val="46659304"/>
        <c:crosses val="autoZero"/>
        <c:auto val="1"/>
        <c:lblOffset val="100"/>
        <c:noMultiLvlLbl val="0"/>
      </c:catAx>
      <c:valAx>
        <c:axId val="46659304"/>
        <c:scaling>
          <c:orientation val="minMax"/>
        </c:scaling>
        <c:axPos val="l"/>
        <c:delete val="0"/>
        <c:numFmt formatCode="General" sourceLinked="1"/>
        <c:majorTickMark val="out"/>
        <c:minorTickMark val="none"/>
        <c:tickLblPos val="nextTo"/>
        <c:crossAx val="518436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'1.14 Drivers, vehicles, deaths '!$C$10</c:f>
              <c:strCache>
                <c:ptCount val="1"/>
                <c:pt idx="0">
                  <c:v>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'!$C$11:$C$26</c:f>
              <c:numCache/>
            </c:numRef>
          </c:val>
          <c:smooth val="0"/>
        </c:ser>
        <c:ser>
          <c:idx val="2"/>
          <c:order val="1"/>
          <c:tx>
            <c:strRef>
              <c:f>'1.14 Drivers, vehicles, deaths '!$D$10</c:f>
              <c:strCache>
                <c:ptCount val="1"/>
                <c:pt idx="0">
                  <c:v>Vehicles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'!$D$11:$D$26</c:f>
              <c:numCache/>
            </c:numRef>
          </c:val>
          <c:smooth val="0"/>
        </c:ser>
        <c:axId val="17280553"/>
        <c:axId val="21307250"/>
      </c:lineChart>
      <c:lineChart>
        <c:grouping val="standard"/>
        <c:varyColors val="0"/>
        <c:ser>
          <c:idx val="0"/>
          <c:order val="2"/>
          <c:tx>
            <c:strRef>
              <c:f>'1.14 Drivers, vehicles, deaths '!$B$10</c:f>
              <c:strCache>
                <c:ptCount val="1"/>
                <c:pt idx="0">
                  <c:v>Road deaths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'!$B$11:$B$26</c:f>
              <c:numCache/>
            </c:numRef>
          </c:val>
          <c:smooth val="0"/>
        </c:ser>
        <c:axId val="57547523"/>
        <c:axId val="48165660"/>
      </c:lineChart>
      <c:catAx>
        <c:axId val="17280553"/>
        <c:scaling>
          <c:orientation val="minMax"/>
        </c:scaling>
        <c:axPos val="b"/>
        <c:delete val="0"/>
        <c:numFmt formatCode="General" sourceLinked="1"/>
        <c:majorTickMark val="out"/>
        <c:minorTickMark val="none"/>
        <c:tickLblPos val="nextTo"/>
        <c:crossAx val="21307250"/>
        <c:crosses val="autoZero"/>
        <c:auto val="1"/>
        <c:lblOffset val="100"/>
        <c:noMultiLvlLbl val="0"/>
      </c:catAx>
      <c:valAx>
        <c:axId val="21307250"/>
        <c:scaling>
          <c:orientation val="minMax"/>
          <c:max val="4000000"/>
        </c:scaling>
        <c:axPos val="l"/>
        <c:majorGridlines/>
        <c:delete val="0"/>
        <c:numFmt formatCode="#,##0" sourceLinked="0"/>
        <c:majorTickMark val="out"/>
        <c:minorTickMark val="none"/>
        <c:tickLblPos val="nextTo"/>
        <c:crossAx val="17280553"/>
        <c:crosses val="autoZero"/>
        <c:crossBetween val="between"/>
        <c:dispUnits/>
        <c:majorUnit val="500000"/>
      </c:valAx>
      <c:catAx>
        <c:axId val="57547523"/>
        <c:scaling>
          <c:orientation val="minMax"/>
        </c:scaling>
        <c:axPos val="b"/>
        <c:delete val="1"/>
        <c:majorTickMark val="out"/>
        <c:minorTickMark val="none"/>
        <c:tickLblPos val="none"/>
        <c:crossAx val="48165660"/>
        <c:crosses val="autoZero"/>
        <c:auto val="1"/>
        <c:lblOffset val="100"/>
        <c:noMultiLvlLbl val="0"/>
      </c:catAx>
      <c:valAx>
        <c:axId val="48165660"/>
        <c:scaling>
          <c:orientation val="minMax"/>
        </c:scaling>
        <c:axPos val="l"/>
        <c:delete val="0"/>
        <c:numFmt formatCode="0" sourceLinked="1"/>
        <c:majorTickMark val="out"/>
        <c:minorTickMark val="none"/>
        <c:tickLblPos val="nextTo"/>
        <c:crossAx val="5754752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'1.15 Deaths injuries'!$A$18</c:f>
              <c:strCache>
                <c:ptCount val="1"/>
                <c:pt idx="0">
                  <c:v>Injuries per 1,000,000 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injuries'!$B$18:$Q$18</c:f>
              <c:numCache/>
            </c:numRef>
          </c:val>
          <c:smooth val="0"/>
        </c:ser>
        <c:axId val="30837757"/>
        <c:axId val="9104358"/>
      </c:lineChart>
      <c:lineChart>
        <c:grouping val="standard"/>
        <c:varyColors val="0"/>
        <c:ser>
          <c:idx val="0"/>
          <c:order val="1"/>
          <c:tx>
            <c:strRef>
              <c:f>'1.15 Deaths injuries'!$A$17</c:f>
              <c:strCache>
                <c:ptCount val="1"/>
                <c:pt idx="0">
                  <c:v>Deaths per 1,000,000 licence-holders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injuries'!$B$17:$Q$17</c:f>
              <c:numCache/>
            </c:numRef>
          </c:val>
          <c:smooth val="0"/>
        </c:ser>
        <c:axId val="14830359"/>
        <c:axId val="66364368"/>
      </c:lineChart>
      <c:catAx>
        <c:axId val="30837757"/>
        <c:scaling>
          <c:orientation val="minMax"/>
        </c:scaling>
        <c:axPos val="b"/>
        <c:delete val="0"/>
        <c:numFmt formatCode="General" sourceLinked="1"/>
        <c:majorTickMark val="out"/>
        <c:minorTickMark val="none"/>
        <c:tickLblPos val="nextTo"/>
        <c:crossAx val="9104358"/>
        <c:crosses val="autoZero"/>
        <c:auto val="1"/>
        <c:lblOffset val="100"/>
        <c:noMultiLvlLbl val="0"/>
      </c:catAx>
      <c:valAx>
        <c:axId val="9104358"/>
        <c:scaling>
          <c:orientation val="minMax"/>
        </c:scaling>
        <c:axPos val="l"/>
        <c:majorGridlines/>
        <c:delete val="0"/>
        <c:numFmt formatCode="#,##0" sourceLinked="0"/>
        <c:majorTickMark val="out"/>
        <c:minorTickMark val="none"/>
        <c:tickLblPos val="nextTo"/>
        <c:crossAx val="30837757"/>
        <c:crosses val="autoZero"/>
        <c:crossBetween val="between"/>
        <c:dispUnits/>
      </c:valAx>
      <c:catAx>
        <c:axId val="14830359"/>
        <c:scaling>
          <c:orientation val="minMax"/>
        </c:scaling>
        <c:axPos val="b"/>
        <c:delete val="1"/>
        <c:majorTickMark val="out"/>
        <c:minorTickMark val="none"/>
        <c:tickLblPos val="none"/>
        <c:crossAx val="66364368"/>
        <c:crosses val="autoZero"/>
        <c:auto val="1"/>
        <c:lblOffset val="100"/>
        <c:noMultiLvlLbl val="0"/>
      </c:catAx>
      <c:valAx>
        <c:axId val="66364368"/>
        <c:scaling>
          <c:orientation val="minMax"/>
        </c:scaling>
        <c:axPos val="l"/>
        <c:delete val="0"/>
        <c:numFmt formatCode="0" sourceLinked="0"/>
        <c:majorTickMark val="out"/>
        <c:minorTickMark val="none"/>
        <c:tickLblPos val="nextTo"/>
        <c:crossAx val="14830359"/>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44" l="0.70000000000000062" r="0.70000000000000062" t="0.750000000000003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'5.3 Main airports'!$B$9</c:f>
              <c:strCache>
                <c:ptCount val="1"/>
                <c:pt idx="0">
                  <c:v>Dunedin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airports'!$B$10:$B$20</c:f>
              <c:numCache/>
            </c:numRef>
          </c:val>
          <c:smooth val="0"/>
        </c:ser>
        <c:ser>
          <c:idx val="1"/>
          <c:order val="1"/>
          <c:tx>
            <c:strRef>
              <c:f>'5.3 Main airports'!$C$9</c:f>
              <c:strCache>
                <c:ptCount val="1"/>
                <c:pt idx="0">
                  <c:v>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airports'!$C$10:$C$20</c:f>
              <c:numCache/>
            </c:numRef>
          </c:val>
          <c:smooth val="0"/>
        </c:ser>
        <c:ser>
          <c:idx val="2"/>
          <c:order val="2"/>
          <c:tx>
            <c:strRef>
              <c:f>'5.3 Main airports'!$D$9</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airports'!$D$10:$D$20</c:f>
              <c:numCache/>
            </c:numRef>
          </c:val>
          <c:smooth val="0"/>
        </c:ser>
        <c:ser>
          <c:idx val="3"/>
          <c:order val="3"/>
          <c:tx>
            <c:strRef>
              <c:f>'5.3 Main airports'!$E$9</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airports'!$E$10:$E$20</c:f>
              <c:numCache/>
            </c:numRef>
          </c:val>
          <c:smooth val="0"/>
        </c:ser>
        <c:ser>
          <c:idx val="4"/>
          <c:order val="4"/>
          <c:tx>
            <c:strRef>
              <c:f>'5.3 Main airports'!$F$9</c:f>
              <c:strCache>
                <c:ptCount val="1"/>
                <c:pt idx="0">
                  <c:v>Auckland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airports'!$F$10:$F$20</c:f>
              <c:numCache/>
            </c:numRef>
          </c:val>
          <c:smooth val="0"/>
        </c:ser>
        <c:axId val="27996133"/>
        <c:axId val="50638606"/>
      </c:lineChart>
      <c:catAx>
        <c:axId val="27996133"/>
        <c:scaling>
          <c:orientation val="minMax"/>
        </c:scaling>
        <c:axPos val="b"/>
        <c:delete val="0"/>
        <c:numFmt formatCode="General" sourceLinked="1"/>
        <c:majorTickMark val="out"/>
        <c:minorTickMark val="none"/>
        <c:tickLblPos val="nextTo"/>
        <c:crossAx val="50638606"/>
        <c:crosses val="autoZero"/>
        <c:auto val="1"/>
        <c:lblOffset val="100"/>
        <c:noMultiLvlLbl val="0"/>
      </c:catAx>
      <c:valAx>
        <c:axId val="50638606"/>
        <c:scaling>
          <c:orientation val="minMax"/>
          <c:max val="20"/>
        </c:scaling>
        <c:axPos val="l"/>
        <c:majorGridlines/>
        <c:delete val="0"/>
        <c:numFmt formatCode="0" sourceLinked="0"/>
        <c:majorTickMark val="out"/>
        <c:minorTickMark val="none"/>
        <c:tickLblPos val="nextTo"/>
        <c:crossAx val="2799613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'1.16 Road deaths'!$C$5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'1.16 Road deaths'!$B$6:$B$86</c:f>
              <c:numCache/>
            </c:numRef>
          </c:cat>
          <c:val>
            <c:numRef>
              <c:f>'1.16 Road deaths'!$C$6:$C$86</c:f>
            </c:numRef>
          </c:val>
          <c:smooth val="0"/>
        </c:ser>
        <c:ser>
          <c:idx val="1"/>
          <c:order val="1"/>
          <c:tx>
            <c:strRef>
              <c:f>'1.16 Road deaths'!$D$5</c:f>
              <c:strCache>
                <c:ptCount val="1"/>
                <c:pt idx="0">
                  <c:v>Deaths per 100,000 population</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deaths'!$D$6:$D$86</c:f>
              <c:numCache/>
            </c:numRef>
          </c:val>
          <c:smooth val="0"/>
        </c:ser>
        <c:ser>
          <c:idx val="2"/>
          <c:order val="2"/>
          <c:tx>
            <c:strRef>
              <c:f>'1.16 Road deaths'!$E$5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deaths'!$E$6:$E$86</c:f>
              <c:numCache/>
            </c:numRef>
          </c:val>
          <c:smooth val="0"/>
        </c:ser>
        <c:axId val="60408401"/>
        <c:axId val="6804698"/>
      </c:lineChart>
      <c:catAx>
        <c:axId val="60408401"/>
        <c:scaling>
          <c:orientation val="minMax"/>
        </c:scaling>
        <c:axPos val="b"/>
        <c:delete val="0"/>
        <c:numFmt formatCode="General" sourceLinked="1"/>
        <c:majorTickMark val="out"/>
        <c:minorTickMark val="none"/>
        <c:tickLblPos val="nextTo"/>
        <c:crossAx val="6804698"/>
        <c:crosses val="autoZero"/>
        <c:auto val="1"/>
        <c:lblOffset val="100"/>
        <c:noMultiLvlLbl val="0"/>
      </c:catAx>
      <c:valAx>
        <c:axId val="6804698"/>
        <c:scaling>
          <c:orientation val="minMax"/>
        </c:scaling>
        <c:axPos val="l"/>
        <c:majorGridlines/>
        <c:delete val="0"/>
        <c:numFmt formatCode="0" sourceLinked="0"/>
        <c:majorTickMark val="out"/>
        <c:minorTickMark val="none"/>
        <c:tickLblPos val="nextTo"/>
        <c:crossAx val="6040840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'1.17 Road injuries'!$K$5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injuries'!$K$6:$K$85</c:f>
            </c:numRef>
          </c:val>
          <c:smooth val="0"/>
        </c:ser>
        <c:ser>
          <c:idx val="1"/>
          <c:order val="1"/>
          <c:tx>
            <c:strRef>
              <c:f>'1.17 Road injuries'!$L$5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injuries'!$L$6:$L$85</c:f>
            </c:numRef>
          </c:val>
          <c:smooth val="0"/>
        </c:ser>
        <c:ser>
          <c:idx val="2"/>
          <c:order val="2"/>
          <c:tx>
            <c:strRef>
              <c:f>'1.17 Road injuries'!$M$5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injuries'!$M$6:$M$85</c:f>
            </c:numRef>
          </c:val>
          <c:smooth val="0"/>
        </c:ser>
        <c:ser>
          <c:idx val="3"/>
          <c:order val="3"/>
          <c:tx>
            <c:strRef>
              <c:f>'1.17 Road injuries'!$N$5</c:f>
              <c:strCache>
                <c:ptCount val="1"/>
                <c:pt idx="0">
                  <c:v>Deaths per 100,000 population</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injuries'!$N$6:$N$85</c:f>
            </c:numRef>
          </c:val>
          <c:smooth val="0"/>
        </c:ser>
        <c:ser>
          <c:idx val="4"/>
          <c:order val="4"/>
          <c:tx>
            <c:strRef>
              <c:f>'1.17 Road injuries'!$O$5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injuries'!$O$6:$O$85</c:f>
            </c:numRef>
          </c:val>
          <c:smooth val="0"/>
        </c:ser>
        <c:ser>
          <c:idx val="5"/>
          <c:order val="5"/>
          <c:tx>
            <c:strRef>
              <c:f>'1.17 Road injuries'!$P$5</c:f>
              <c:strCache>
                <c:ptCount val="1"/>
                <c:pt idx="0">
                  <c:v>Injuries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injuries'!$P$6:$P$85</c:f>
            </c:numRef>
          </c:val>
          <c:smooth val="0"/>
        </c:ser>
        <c:ser>
          <c:idx val="6"/>
          <c:order val="6"/>
          <c:tx>
            <c:strRef>
              <c:f>'1.17 Road injuries'!$Q$5</c:f>
              <c:strCache>
                <c:ptCount val="1"/>
                <c:pt idx="0">
                  <c:v>Injuries per 100,000 population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injuries'!$Q$6:$Q$85</c:f>
              <c:numCache/>
            </c:numRef>
          </c:val>
          <c:smooth val="0"/>
        </c:ser>
        <c:ser>
          <c:idx val="7"/>
          <c:order val="7"/>
          <c:tx>
            <c:strRef>
              <c:f>'1.17 Road injuries'!$R$5</c:f>
              <c:strCache>
                <c:ptCount val="1"/>
                <c:pt idx="0">
                  <c:v>Injuries per 10,000 vehicles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injuries'!$R$6:$R$85</c:f>
              <c:numCache/>
            </c:numRef>
          </c:val>
          <c:smooth val="0"/>
        </c:ser>
        <c:axId val="61242283"/>
        <c:axId val="14309636"/>
      </c:lineChart>
      <c:catAx>
        <c:axId val="61242283"/>
        <c:scaling>
          <c:orientation val="minMax"/>
        </c:scaling>
        <c:axPos val="b"/>
        <c:delete val="0"/>
        <c:numFmt formatCode="General" sourceLinked="1"/>
        <c:majorTickMark val="out"/>
        <c:minorTickMark val="none"/>
        <c:tickLblPos val="nextTo"/>
        <c:crossAx val="14309636"/>
        <c:crosses val="autoZero"/>
        <c:auto val="1"/>
        <c:lblOffset val="100"/>
        <c:noMultiLvlLbl val="0"/>
      </c:catAx>
      <c:valAx>
        <c:axId val="14309636"/>
        <c:scaling>
          <c:orientation val="minMax"/>
          <c:max val="800"/>
        </c:scaling>
        <c:axPos val="l"/>
        <c:majorGridlines/>
        <c:delete val="0"/>
        <c:numFmt formatCode="0" sourceLinked="0"/>
        <c:majorTickMark val="out"/>
        <c:minorTickMark val="none"/>
        <c:tickLblPos val="nextTo"/>
        <c:crossAx val="6124228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1"/>
          <c:order val="0"/>
          <c:tx>
            <c:strRef>
              <c:f>'1.18 Crash factors'!$C$7</c:f>
              <c:strCache>
                <c:ptCount val="1"/>
                <c:pt idx="0">
                  <c:v>% of injury crashes</c:v>
                </c:pt>
              </c:strCache>
            </c:strRef>
          </c:tx>
          <c:spPr>
            <a:solidFill>
              <a:srgbClr val="F79646">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factors'!$C$8:$C$29</c:f>
              <c:numCache/>
            </c:numRef>
          </c:val>
        </c:ser>
        <c:ser>
          <c:idx val="0"/>
          <c:order val="1"/>
          <c:tx>
            <c:strRef>
              <c:f>'1.18 Crash factors'!$B$7</c:f>
              <c:strCache>
                <c:ptCount val="1"/>
                <c:pt idx="0">
                  <c:v>% of fatal crashes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factors'!$B$8:$B$29</c:f>
              <c:numCache/>
            </c:numRef>
          </c:val>
        </c:ser>
        <c:axId val="61677861"/>
        <c:axId val="18229838"/>
      </c:barChart>
      <c:catAx>
        <c:axId val="61677861"/>
        <c:scaling>
          <c:orientation val="minMax"/>
        </c:scaling>
        <c:axPos val="l"/>
        <c:delete val="0"/>
        <c:numFmt formatCode="General" sourceLinked="1"/>
        <c:majorTickMark val="out"/>
        <c:minorTickMark val="none"/>
        <c:tickLblPos val="nextTo"/>
        <c:crossAx val="18229838"/>
        <c:crosses val="autoZero"/>
        <c:auto val="1"/>
        <c:lblOffset val="100"/>
        <c:noMultiLvlLbl val="0"/>
      </c:catAx>
      <c:valAx>
        <c:axId val="18229838"/>
        <c:scaling>
          <c:orientation val="minMax"/>
        </c:scaling>
        <c:axPos val="b"/>
        <c:majorGridlines/>
        <c:delete val="0"/>
        <c:numFmt formatCode="0" sourceLinked="1"/>
        <c:majorTickMark val="out"/>
        <c:minorTickMark val="none"/>
        <c:tickLblPos val="nextTo"/>
        <c:crossAx val="6167786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'1.19 Overseas drivers'!$B$5</c:f>
              <c:strCache>
                <c:ptCount val="1"/>
                <c:pt idx="0">
                  <c:v>Overseas visitors (million)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drivers'!$B$6:$B$16</c:f>
              <c:numCache/>
            </c:numRef>
          </c:val>
          <c:smooth val="0"/>
        </c:ser>
        <c:axId val="29850815"/>
        <c:axId val="221880"/>
      </c:lineChart>
      <c:lineChart>
        <c:grouping val="standard"/>
        <c:varyColors val="0"/>
        <c:ser>
          <c:idx val="1"/>
          <c:order val="1"/>
          <c:tx>
            <c:strRef>
              <c:f>'1.19 Overseas drivers'!$C$5</c:f>
              <c:strCache>
                <c:ptCount val="1"/>
                <c:pt idx="0">
                  <c:v>% of overseas licence holders involved in crashes (right axis)</c:v>
                </c:pt>
              </c:strCache>
            </c:strRef>
          </c:tx>
          <c:spPr>
            <a:ln>
              <a:solidFill>
                <a:schemeClr val="accent4">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drivers'!$C$6:$C$16</c:f>
              <c:numCache/>
            </c:numRef>
          </c:val>
          <c:smooth val="0"/>
        </c:ser>
        <c:axId val="1996921"/>
        <c:axId val="17972290"/>
      </c:lineChart>
      <c:catAx>
        <c:axId val="29850815"/>
        <c:scaling>
          <c:orientation val="minMax"/>
        </c:scaling>
        <c:axPos val="b"/>
        <c:delete val="0"/>
        <c:numFmt formatCode="General" sourceLinked="1"/>
        <c:majorTickMark val="out"/>
        <c:minorTickMark val="none"/>
        <c:tickLblPos val="nextTo"/>
        <c:crossAx val="221880"/>
        <c:crosses val="autoZero"/>
        <c:auto val="1"/>
        <c:lblOffset val="100"/>
        <c:noMultiLvlLbl val="0"/>
      </c:catAx>
      <c:valAx>
        <c:axId val="221880"/>
        <c:scaling>
          <c:orientation val="minMax"/>
          <c:max val="4"/>
        </c:scaling>
        <c:axPos val="l"/>
        <c:majorGridlines/>
        <c:delete val="0"/>
        <c:numFmt formatCode="#,##0" sourceLinked="0"/>
        <c:majorTickMark val="out"/>
        <c:minorTickMark val="none"/>
        <c:tickLblPos val="nextTo"/>
        <c:crossAx val="29850815"/>
        <c:crosses val="autoZero"/>
        <c:crossBetween val="between"/>
        <c:dispUnits/>
        <c:minorUnit val="1"/>
      </c:valAx>
      <c:catAx>
        <c:axId val="1996921"/>
        <c:scaling>
          <c:orientation val="minMax"/>
        </c:scaling>
        <c:axPos val="b"/>
        <c:delete val="1"/>
        <c:majorTickMark val="out"/>
        <c:minorTickMark val="none"/>
        <c:tickLblPos val="none"/>
        <c:crossAx val="17972290"/>
        <c:crosses val="autoZero"/>
        <c:auto val="1"/>
        <c:lblOffset val="100"/>
        <c:noMultiLvlLbl val="0"/>
      </c:catAx>
      <c:valAx>
        <c:axId val="17972290"/>
        <c:scaling>
          <c:orientation val="minMax"/>
        </c:scaling>
        <c:axPos val="l"/>
        <c:delete val="0"/>
        <c:numFmt formatCode="0.000%" sourceLinked="1"/>
        <c:majorTickMark val="out"/>
        <c:minorTickMark val="none"/>
        <c:tickLblPos val="nextTo"/>
        <c:crossAx val="199692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'1.20 Motorcycle deaths injuries'!$C$5</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injuries'!$C$6:$C$41</c:f>
              <c:numCache/>
            </c:numRef>
          </c:val>
        </c:ser>
        <c:ser>
          <c:idx val="1"/>
          <c:order val="1"/>
          <c:tx>
            <c:strRef>
              <c:f>'1.20 Motorcycle deaths injuries'!$D$5</c:f>
              <c:strCache>
                <c:ptCount val="1"/>
                <c:pt idx="0">
                  <c:v>20–24</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injuries'!$D$6:$D$41</c:f>
              <c:numCache/>
            </c:numRef>
          </c:val>
        </c:ser>
        <c:ser>
          <c:idx val="2"/>
          <c:order val="2"/>
          <c:tx>
            <c:strRef>
              <c:f>'1.20 Motorcycle deaths injuries'!$E$5</c:f>
              <c:strCache>
                <c:ptCount val="1"/>
                <c:pt idx="0">
                  <c:v>25–29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injuries'!$E$6:$E$41</c:f>
              <c:numCache/>
            </c:numRef>
          </c:val>
        </c:ser>
        <c:ser>
          <c:idx val="3"/>
          <c:order val="3"/>
          <c:tx>
            <c:strRef>
              <c:f>'1.20 Motorcycle deaths injuries'!$F$5</c:f>
              <c:strCache>
                <c:ptCount val="1"/>
                <c:pt idx="0">
                  <c:v>30–39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injuries'!$F$6:$F$41</c:f>
              <c:numCache/>
            </c:numRef>
          </c:val>
        </c:ser>
        <c:ser>
          <c:idx val="4"/>
          <c:order val="4"/>
          <c:tx>
            <c:strRef>
              <c:f>'1.20 Motorcycle deaths injuries'!$G$5</c:f>
              <c:strCache>
                <c:ptCount val="1"/>
                <c:pt idx="0">
                  <c:v>40+</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injuries'!$G$6:$G$41</c:f>
              <c:numCache/>
            </c:numRef>
          </c:val>
        </c:ser>
        <c:axId val="27532883"/>
        <c:axId val="46469356"/>
      </c:areaChart>
      <c:catAx>
        <c:axId val="27532883"/>
        <c:scaling>
          <c:orientation val="minMax"/>
        </c:scaling>
        <c:axPos val="b"/>
        <c:delete val="0"/>
        <c:numFmt formatCode="General" sourceLinked="1"/>
        <c:majorTickMark val="out"/>
        <c:minorTickMark val="none"/>
        <c:tickLblPos val="nextTo"/>
        <c:crossAx val="46469356"/>
        <c:crosses val="autoZero"/>
        <c:auto val="1"/>
        <c:lblOffset val="100"/>
        <c:noMultiLvlLbl val="0"/>
      </c:catAx>
      <c:valAx>
        <c:axId val="46469356"/>
        <c:scaling>
          <c:orientation val="minMax"/>
          <c:max val="4000"/>
        </c:scaling>
        <c:axPos val="l"/>
        <c:majorGridlines/>
        <c:delete val="0"/>
        <c:numFmt formatCode="#,##0" sourceLinked="0"/>
        <c:majorTickMark val="out"/>
        <c:minorTickMark val="none"/>
        <c:tickLblPos val="nextTo"/>
        <c:crossAx val="2753288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'2.1 Rail network'!$A$5:$A$19</c:f>
              <c:strCache/>
            </c:strRef>
          </c:cat>
          <c:val>
            <c:numRef>
              <c:f>'2.1 Rail network'!$B$5:$B$19</c:f>
              <c:numCache/>
            </c:numRef>
          </c:val>
        </c:ser>
        <c:axId val="15571021"/>
        <c:axId val="5921462"/>
      </c:barChart>
      <c:catAx>
        <c:axId val="15571021"/>
        <c:scaling>
          <c:orientation val="maxMin"/>
        </c:scaling>
        <c:axPos val="l"/>
        <c:delete val="0"/>
        <c:numFmt formatCode="General" sourceLinked="1"/>
        <c:majorTickMark val="out"/>
        <c:minorTickMark val="none"/>
        <c:tickLblPos val="nextTo"/>
        <c:crossAx val="5921462"/>
        <c:crosses val="autoZero"/>
        <c:auto val="1"/>
        <c:lblOffset val="100"/>
        <c:noMultiLvlLbl val="0"/>
      </c:catAx>
      <c:valAx>
        <c:axId val="5921462"/>
        <c:scaling>
          <c:orientation val="minMax"/>
          <c:max val="700"/>
        </c:scaling>
        <c:axPos val="t"/>
        <c:majorGridlines/>
        <c:delete val="0"/>
        <c:numFmt formatCode="#,##0" sourceLinked="0"/>
        <c:majorTickMark val="out"/>
        <c:minorTickMark val="none"/>
        <c:tickLblPos val="nextTo"/>
        <c:crossAx val="1557102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22" l="0.70000000000000062" r="0.70000000000000062" t="0.75000000000000222" header="0.30000000000000032" footer="0.30000000000000032"/>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'2.3 Rail deaths'!$C$34</c:f>
              <c:strCache>
                <c:ptCount val="1"/>
                <c:pt idx="0">
                  <c:v>Deaths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'2.3 Rail deaths'!$D$33:$S$33</c:f>
              <c:numCache/>
            </c:numRef>
          </c:cat>
          <c:val>
            <c:numRef>
              <c:f>'2.3 Rail deaths'!$D$34:$S$34</c:f>
              <c:numCache/>
            </c:numRef>
          </c:val>
          <c:smooth val="0"/>
        </c:ser>
        <c:axId val="53293159"/>
        <c:axId val="9876384"/>
      </c:lineChart>
      <c:catAx>
        <c:axId val="53293159"/>
        <c:scaling>
          <c:orientation val="minMax"/>
        </c:scaling>
        <c:axPos val="b"/>
        <c:delete val="0"/>
        <c:numFmt formatCode="General" sourceLinked="1"/>
        <c:majorTickMark val="out"/>
        <c:minorTickMark val="none"/>
        <c:tickLblPos val="nextTo"/>
        <c:crossAx val="9876384"/>
        <c:crosses val="autoZero"/>
        <c:auto val="1"/>
        <c:lblOffset val="100"/>
        <c:noMultiLvlLbl val="0"/>
      </c:catAx>
      <c:valAx>
        <c:axId val="9876384"/>
        <c:scaling>
          <c:orientation val="minMax"/>
          <c:max val="30"/>
        </c:scaling>
        <c:axPos val="l"/>
        <c:majorGridlines/>
        <c:delete val="0"/>
        <c:numFmt formatCode="General" sourceLinked="1"/>
        <c:majorTickMark val="out"/>
        <c:minorTickMark val="none"/>
        <c:tickLblPos val="nextTo"/>
        <c:crossAx val="5329315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'3.1 Road rail freight'!$A$6</c:f>
              <c:strCache>
                <c:ptCount val="1"/>
                <c:pt idx="0">
                  <c:v>Rail billion tonne km</c:v>
                </c:pt>
              </c:strCache>
            </c:strRef>
          </c:tx>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freight'!$B$6:$K$6</c:f>
              <c:numCache/>
            </c:numRef>
          </c:val>
        </c:ser>
        <c:ser>
          <c:idx val="1"/>
          <c:order val="1"/>
          <c:tx>
            <c:strRef>
              <c:f>'3.1 Road rail freight'!$A$7</c:f>
              <c:strCache>
                <c:ptCount val="1"/>
                <c:pt idx="0">
                  <c:v>Road billion tonne km</c:v>
                </c:pt>
              </c:strCache>
            </c:strRef>
          </c:tx>
          <c:spPr>
            <a:solidFill>
              <a:schemeClr val="accent3">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freight'!$B$7:$K$7</c:f>
              <c:numCache/>
            </c:numRef>
          </c:val>
        </c:ser>
        <c:axId val="21778593"/>
        <c:axId val="61789610"/>
      </c:areaChart>
      <c:catAx>
        <c:axId val="21778593"/>
        <c:scaling>
          <c:orientation val="minMax"/>
        </c:scaling>
        <c:axPos val="b"/>
        <c:delete val="0"/>
        <c:numFmt formatCode="General" sourceLinked="1"/>
        <c:majorTickMark val="out"/>
        <c:minorTickMark val="none"/>
        <c:tickLblPos val="nextTo"/>
        <c:crossAx val="61789610"/>
        <c:crosses val="autoZero"/>
        <c:auto val="1"/>
        <c:lblOffset val="100"/>
        <c:noMultiLvlLbl val="0"/>
      </c:catAx>
      <c:valAx>
        <c:axId val="61789610"/>
        <c:scaling>
          <c:orientation val="minMax"/>
        </c:scaling>
        <c:axPos val="l"/>
        <c:majorGridlines/>
        <c:delete val="0"/>
        <c:numFmt formatCode="_-* #,##0_-;\-* #,##0_-;_-* &quot;-&quot;_-;_-@_-" sourceLinked="0"/>
        <c:majorTickMark val="out"/>
        <c:minorTickMark val="none"/>
        <c:tickLblPos val="nextTo"/>
        <c:crossAx val="2177859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11" l="0.70000000000000062" r="0.70000000000000062" t="0.75000000000000511" header="0.30000000000000032" footer="0.30000000000000032"/>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'3.2 Truck crashes'!$B$4</c:f>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'3.2 Truck crashes'!$A$5:$A$19</c:f>
              <c:numCache/>
            </c:numRef>
          </c:cat>
          <c:val>
            <c:numRef>
              <c:f>'3.2 Truck crashes'!$B$5:$B$19</c:f>
              <c:numCache/>
            </c:numRef>
          </c:val>
          <c:smooth val="0"/>
        </c:ser>
        <c:axId val="19235579"/>
        <c:axId val="38902484"/>
      </c:lineChart>
      <c:catAx>
        <c:axId val="19235579"/>
        <c:scaling>
          <c:orientation val="minMax"/>
        </c:scaling>
        <c:axPos val="b"/>
        <c:delete val="0"/>
        <c:numFmt formatCode="General" sourceLinked="1"/>
        <c:majorTickMark val="out"/>
        <c:minorTickMark val="none"/>
        <c:tickLblPos val="nextTo"/>
        <c:crossAx val="38902484"/>
        <c:crosses val="autoZero"/>
        <c:auto val="1"/>
        <c:lblOffset val="100"/>
        <c:noMultiLvlLbl val="0"/>
      </c:catAx>
      <c:valAx>
        <c:axId val="38902484"/>
        <c:scaling>
          <c:orientation val="minMax"/>
          <c:max val="3.5"/>
        </c:scaling>
        <c:axPos val="l"/>
        <c:majorGridlines/>
        <c:delete val="0"/>
        <c:numFmt formatCode="0.0" sourceLinked="1"/>
        <c:majorTickMark val="out"/>
        <c:minorTickMark val="none"/>
        <c:tickLblPos val="nextTo"/>
        <c:crossAx val="1923557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666" l="0.70000000000000062" r="0.70000000000000062" t="0.75000000000000666" header="0.30000000000000032" footer="0.30000000000000032"/>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accent1">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14578037"/>
        <c:axId val="64093470"/>
      </c:lineChart>
      <c:catAx>
        <c:axId val="14578037"/>
        <c:scaling>
          <c:orientation val="minMax"/>
        </c:scaling>
        <c:axPos val="b"/>
        <c:delete val="0"/>
        <c:numFmt formatCode="General" sourceLinked="1"/>
        <c:majorTickMark val="out"/>
        <c:minorTickMark val="none"/>
        <c:tickLblPos val="nextTo"/>
        <c:crossAx val="64093470"/>
        <c:crosses val="autoZero"/>
        <c:auto val="1"/>
        <c:lblOffset val="100"/>
        <c:noMultiLvlLbl val="0"/>
      </c:catAx>
      <c:valAx>
        <c:axId val="64093470"/>
        <c:scaling>
          <c:orientation val="minMax"/>
          <c:max val="40"/>
        </c:scaling>
        <c:axPos val="l"/>
        <c:majorGridlines/>
        <c:delete val="0"/>
        <c:numFmt formatCode="#,##0" sourceLinked="0"/>
        <c:majorTickMark val="out"/>
        <c:minorTickMark val="none"/>
        <c:tickLblPos val="nextTo"/>
        <c:crossAx val="14578037"/>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66" l="0.70000000000000062" r="0.70000000000000062" t="0.7500000000000036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brochure'!$K$88</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brochure'!$K$89:$K$115</c:f>
              <c:numCache/>
            </c:numRef>
          </c:val>
          <c:smooth val="0"/>
        </c:ser>
        <c:ser>
          <c:idx val="1"/>
          <c:order val="1"/>
          <c:tx>
            <c:strRef>
              <c:f>'Overview brochure'!$L$88</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brochure'!$L$89:$L$115</c:f>
              <c:numCache/>
            </c:numRef>
          </c:val>
          <c:smooth val="0"/>
        </c:ser>
        <c:axId val="53094271"/>
        <c:axId val="8086392"/>
      </c:lineChart>
      <c:catAx>
        <c:axId val="53094271"/>
        <c:scaling>
          <c:orientation val="minMax"/>
        </c:scaling>
        <c:axPos val="b"/>
        <c:delete val="0"/>
        <c:numFmt formatCode="General" sourceLinked="1"/>
        <c:majorTickMark val="out"/>
        <c:minorTickMark val="none"/>
        <c:tickLblPos val="nextTo"/>
        <c:crossAx val="8086392"/>
        <c:crosses val="autoZero"/>
        <c:auto val="1"/>
        <c:lblOffset val="100"/>
        <c:noMultiLvlLbl val="0"/>
      </c:catAx>
      <c:valAx>
        <c:axId val="8086392"/>
        <c:scaling>
          <c:orientation val="minMax"/>
        </c:scaling>
        <c:axPos val="l"/>
        <c:majorGridlines/>
        <c:delete val="0"/>
        <c:numFmt formatCode="_-* #,##0_-;\-* #,##0_-;_-* &quot;-&quot;_-;_-@_-" sourceLinked="0"/>
        <c:majorTickMark val="out"/>
        <c:minorTickMark val="none"/>
        <c:tickLblPos val="nextTo"/>
        <c:crossAx val="53094271"/>
        <c:crosses val="autoZero"/>
        <c:crossBetween val="between"/>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'4.3 Port trade'!$A$73</c:f>
              <c:strCache>
                <c:ptCount val="1"/>
                <c:pt idx="0">
                  <c:v>1991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trade'!$B$73:$N$73</c:f>
              <c:numCache/>
            </c:numRef>
          </c:val>
        </c:ser>
        <c:ser>
          <c:idx val="1"/>
          <c:order val="1"/>
          <c:tx>
            <c:strRef>
              <c:f>'4.3 Port trade'!$A$74</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trade'!$B$74:$N$74</c:f>
              <c:numCache/>
            </c:numRef>
          </c:val>
        </c:ser>
        <c:ser>
          <c:idx val="2"/>
          <c:order val="2"/>
          <c:tx>
            <c:strRef>
              <c:f>'4.3 Port trade'!$A$75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trade'!$B$75:$N$75</c:f>
              <c:numCache/>
            </c:numRef>
          </c:val>
        </c:ser>
        <c:ser>
          <c:idx val="3"/>
          <c:order val="3"/>
          <c:tx>
            <c:strRef>
              <c:f>'4.3 Port trade'!$A$76</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trade'!$B$76:$N$76</c:f>
              <c:numCache/>
            </c:numRef>
          </c:val>
        </c:ser>
        <c:ser>
          <c:idx val="4"/>
          <c:order val="4"/>
          <c:tx>
            <c:strRef>
              <c:f>'4.3 Port trade'!$A$77</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trade'!$B$77:$N$77</c:f>
              <c:numCache/>
            </c:numRef>
          </c:val>
        </c:ser>
        <c:ser>
          <c:idx val="5"/>
          <c:order val="5"/>
          <c:tx>
            <c:strRef>
              <c:f>'4.3 Port trade'!$A$78</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trade'!$B$78:$N$78</c:f>
              <c:numCache/>
            </c:numRef>
          </c:val>
        </c:ser>
        <c:axId val="39970319"/>
        <c:axId val="24188552"/>
      </c:barChart>
      <c:catAx>
        <c:axId val="39970319"/>
        <c:scaling>
          <c:orientation val="minMax"/>
        </c:scaling>
        <c:axPos val="b"/>
        <c:delete val="0"/>
        <c:numFmt formatCode="General" sourceLinked="1"/>
        <c:majorTickMark val="out"/>
        <c:minorTickMark val="none"/>
        <c:tickLblPos val="nextTo"/>
        <c:crossAx val="24188552"/>
        <c:crosses val="autoZero"/>
        <c:auto val="1"/>
        <c:lblOffset val="100"/>
        <c:noMultiLvlLbl val="0"/>
      </c:catAx>
      <c:valAx>
        <c:axId val="24188552"/>
        <c:scaling>
          <c:orientation val="minMax"/>
          <c:max val="20"/>
        </c:scaling>
        <c:axPos val="l"/>
        <c:majorGridlines/>
        <c:delete val="0"/>
        <c:numFmt formatCode="#,##0" sourceLinked="0"/>
        <c:majorTickMark val="out"/>
        <c:minorTickMark val="none"/>
        <c:tickLblPos val="nextTo"/>
        <c:crossAx val="3997031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'4.4 Port imports exports'!$A$19</c:f>
              <c:strCache>
                <c:ptCount val="1"/>
                <c:pt idx="0">
                  <c:v>Imports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exports'!$B$19:$N$19</c:f>
              <c:numCache/>
            </c:numRef>
          </c:val>
        </c:ser>
        <c:ser>
          <c:idx val="0"/>
          <c:order val="1"/>
          <c:tx>
            <c:strRef>
              <c:f>'4.4 Port imports exports'!$A$18</c:f>
              <c:strCache>
                <c:ptCount val="1"/>
                <c:pt idx="0">
                  <c:v>Exports</c:v>
                </c:pt>
              </c:strCache>
            </c:strRef>
          </c:tx>
          <c:spPr>
            <a:solidFill>
              <a:srgbClr val="9BBB59">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exports'!$B$18:$N$18</c:f>
              <c:numCache/>
            </c:numRef>
          </c:val>
        </c:ser>
        <c:overlap val="100"/>
        <c:axId val="16370377"/>
        <c:axId val="13115666"/>
      </c:barChart>
      <c:catAx>
        <c:axId val="16370377"/>
        <c:scaling>
          <c:orientation val="minMax"/>
        </c:scaling>
        <c:axPos val="b"/>
        <c:delete val="0"/>
        <c:numFmt formatCode="General" sourceLinked="1"/>
        <c:majorTickMark val="out"/>
        <c:minorTickMark val="none"/>
        <c:tickLblPos val="nextTo"/>
        <c:crossAx val="13115666"/>
        <c:crosses val="autoZero"/>
        <c:auto val="1"/>
        <c:lblOffset val="100"/>
        <c:noMultiLvlLbl val="0"/>
      </c:catAx>
      <c:valAx>
        <c:axId val="13115666"/>
        <c:scaling>
          <c:orientation val="minMax"/>
        </c:scaling>
        <c:axPos val="l"/>
        <c:majorGridlines/>
        <c:delete val="0"/>
        <c:numFmt formatCode="0" sourceLinked="0"/>
        <c:majorTickMark val="out"/>
        <c:minorTickMark val="none"/>
        <c:tickLblPos val="nextTo"/>
        <c:crossAx val="1637037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commodities'!$B$7</c:f>
              <c:strCache>
                <c:ptCount val="1"/>
                <c:pt idx="0">
                  <c:v>Chemicals, plastics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commodities'!$B$8:$B$20</c:f>
              <c:numCache/>
            </c:numRef>
          </c:val>
        </c:ser>
        <c:ser>
          <c:idx val="1"/>
          <c:order val="1"/>
          <c:tx>
            <c:strRef>
              <c:f>'4.5 and 4.6 Port commodities'!$C$7</c:f>
              <c:strCache>
                <c:ptCount val="1"/>
                <c:pt idx="0">
                  <c:v>Coal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commodities'!$C$8:$C$20</c:f>
              <c:numCache/>
            </c:numRef>
          </c:val>
        </c:ser>
        <c:ser>
          <c:idx val="2"/>
          <c:order val="2"/>
          <c:tx>
            <c:strRef>
              <c:f>'4.5 and 4.6 Port commodities'!$D$7</c:f>
              <c:strCache>
                <c:ptCount val="1"/>
                <c:pt idx="0">
                  <c:v>Logs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commodities'!$D$8:$D$20</c:f>
              <c:numCache/>
            </c:numRef>
          </c:val>
        </c:ser>
        <c:ser>
          <c:idx val="3"/>
          <c:order val="3"/>
          <c:tx>
            <c:strRef>
              <c:f>'4.5 and 4.6 Port commodities'!$E$7</c:f>
              <c:strCache>
                <c:ptCount val="1"/>
                <c:pt idx="0">
                  <c:v>Oil, gas, bitumen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commodities'!$E$8:$E$20</c:f>
              <c:numCache/>
            </c:numRef>
          </c:val>
        </c:ser>
        <c:ser>
          <c:idx val="4"/>
          <c:order val="4"/>
          <c:tx>
            <c:strRef>
              <c:f>'4.5 and 4.6 Port commodities'!$F$7</c:f>
              <c:strCache>
                <c:ptCount val="1"/>
                <c:pt idx="0">
                  <c:v>Wood chips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commodities'!$F$8:$F$20</c:f>
              <c:numCache/>
            </c:numRef>
          </c:val>
        </c:ser>
        <c:ser>
          <c:idx val="5"/>
          <c:order val="5"/>
          <c:tx>
            <c:strRef>
              <c:f>'4.5 and 4.6 Port commodities'!$G$7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commodities'!$G$8:$G$20</c:f>
              <c:numCache/>
            </c:numRef>
          </c:val>
        </c:ser>
        <c:overlap val="100"/>
        <c:axId val="50932131"/>
        <c:axId val="55735996"/>
      </c:barChart>
      <c:catAx>
        <c:axId val="50932131"/>
        <c:scaling>
          <c:orientation val="minMax"/>
        </c:scaling>
        <c:axPos val="b"/>
        <c:delete val="0"/>
        <c:numFmt formatCode="General" sourceLinked="1"/>
        <c:majorTickMark val="out"/>
        <c:minorTickMark val="none"/>
        <c:tickLblPos val="nextTo"/>
        <c:crossAx val="55735996"/>
        <c:crosses val="autoZero"/>
        <c:auto val="1"/>
        <c:lblOffset val="100"/>
        <c:noMultiLvlLbl val="0"/>
      </c:catAx>
      <c:valAx>
        <c:axId val="55735996"/>
        <c:scaling>
          <c:orientation val="minMax"/>
        </c:scaling>
        <c:axPos val="l"/>
        <c:majorGridlines/>
        <c:delete val="0"/>
        <c:numFmt formatCode="0" sourceLinked="0"/>
        <c:majorTickMark val="out"/>
        <c:minorTickMark val="none"/>
        <c:tickLblPos val="nextTo"/>
        <c:crossAx val="5093213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commodities'!$K$7</c:f>
              <c:strCache>
                <c:ptCount val="1"/>
                <c:pt idx="0">
                  <c:v>Chemicals, plastics, rubber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commodities'!$K$8:$K$16</c:f>
              <c:numCache/>
            </c:numRef>
          </c:val>
        </c:ser>
        <c:ser>
          <c:idx val="1"/>
          <c:order val="1"/>
          <c:tx>
            <c:strRef>
              <c:f>'4.5 and 4.6 Port commodities'!$L$7</c:f>
              <c:strCache>
                <c:ptCount val="1"/>
                <c:pt idx="0">
                  <c:v>Dairy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commodities'!$L$8:$L$16</c:f>
              <c:numCache/>
            </c:numRef>
          </c:val>
        </c:ser>
        <c:ser>
          <c:idx val="2"/>
          <c:order val="2"/>
          <c:tx>
            <c:strRef>
              <c:f>'4.5 and 4.6 Port commodities'!$M$7</c:f>
              <c:strCache>
                <c:ptCount val="1"/>
                <c:pt idx="0">
                  <c:v>Meat and Fish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commodities'!$M$8:$M$16</c:f>
              <c:numCache/>
            </c:numRef>
          </c:val>
        </c:ser>
        <c:ser>
          <c:idx val="3"/>
          <c:order val="3"/>
          <c:tx>
            <c:strRef>
              <c:f>'4.5 and 4.6 Port commodities'!$N$7</c:f>
              <c:strCache>
                <c:ptCount val="1"/>
                <c:pt idx="0">
                  <c:v>Paper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commodities'!$N$8:$N$16</c:f>
              <c:numCache/>
            </c:numRef>
          </c:val>
        </c:ser>
        <c:ser>
          <c:idx val="4"/>
          <c:order val="4"/>
          <c:tx>
            <c:strRef>
              <c:f>'4.5 and 4.6 Port commodities'!$O$7</c:f>
              <c:strCache>
                <c:ptCount val="1"/>
                <c:pt idx="0">
                  <c:v>Processed 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commodities'!$O$8:$O$16</c:f>
              <c:numCache/>
            </c:numRef>
          </c:val>
        </c:ser>
        <c:ser>
          <c:idx val="5"/>
          <c:order val="5"/>
          <c:tx>
            <c:strRef>
              <c:f>'4.5 and 4.6 Port commodities'!$P$7</c:f>
              <c:strCache>
                <c:ptCount val="1"/>
                <c:pt idx="0">
                  <c:v>Veg, fruit, foodstuff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commodities'!$P$8:$P$16</c:f>
              <c:numCache/>
            </c:numRef>
          </c:val>
        </c:ser>
        <c:ser>
          <c:idx val="6"/>
          <c:order val="6"/>
          <c:tx>
            <c:strRef>
              <c:f>'4.5 and 4.6 Port commodities'!$Q$7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commodities'!$Q$8:$Q$16</c:f>
              <c:numCache/>
            </c:numRef>
          </c:val>
        </c:ser>
        <c:overlap val="100"/>
        <c:axId val="31861917"/>
        <c:axId val="18321798"/>
      </c:barChart>
      <c:catAx>
        <c:axId val="31861917"/>
        <c:scaling>
          <c:orientation val="minMax"/>
        </c:scaling>
        <c:axPos val="b"/>
        <c:delete val="0"/>
        <c:numFmt formatCode="General" sourceLinked="1"/>
        <c:majorTickMark val="out"/>
        <c:minorTickMark val="none"/>
        <c:tickLblPos val="nextTo"/>
        <c:crossAx val="18321798"/>
        <c:crosses val="autoZero"/>
        <c:auto val="1"/>
        <c:lblOffset val="100"/>
        <c:noMultiLvlLbl val="0"/>
      </c:catAx>
      <c:valAx>
        <c:axId val="18321798"/>
        <c:scaling>
          <c:orientation val="minMax"/>
          <c:max val="5"/>
        </c:scaling>
        <c:axPos val="l"/>
        <c:majorGridlines/>
        <c:delete val="0"/>
        <c:numFmt formatCode="0" sourceLinked="0"/>
        <c:majorTickMark val="out"/>
        <c:minorTickMark val="none"/>
        <c:tickLblPos val="nextTo"/>
        <c:crossAx val="31861917"/>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30678455"/>
        <c:axId val="7670640"/>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1926897"/>
        <c:axId val="17342074"/>
      </c:lineChart>
      <c:catAx>
        <c:axId val="30678455"/>
        <c:scaling>
          <c:orientation val="minMax"/>
        </c:scaling>
        <c:axPos val="b"/>
        <c:delete val="0"/>
        <c:numFmt formatCode="General" sourceLinked="1"/>
        <c:majorTickMark val="out"/>
        <c:minorTickMark val="none"/>
        <c:tickLblPos val="nextTo"/>
        <c:crossAx val="7670640"/>
        <c:crosses val="autoZero"/>
        <c:auto val="1"/>
        <c:lblOffset val="100"/>
        <c:noMultiLvlLbl val="0"/>
      </c:catAx>
      <c:valAx>
        <c:axId val="7670640"/>
        <c:scaling>
          <c:orientation val="minMax"/>
        </c:scaling>
        <c:axPos val="l"/>
        <c:majorGridlines/>
        <c:delete val="0"/>
        <c:numFmt formatCode="#,##0" sourceLinked="1"/>
        <c:majorTickMark val="out"/>
        <c:minorTickMark val="none"/>
        <c:tickLblPos val="nextTo"/>
        <c:crossAx val="30678455"/>
        <c:crosses val="autoZero"/>
        <c:crossBetween val="between"/>
        <c:dispUnits/>
      </c:valAx>
      <c:catAx>
        <c:axId val="1926897"/>
        <c:scaling>
          <c:orientation val="minMax"/>
        </c:scaling>
        <c:axPos val="b"/>
        <c:delete val="1"/>
        <c:majorTickMark val="out"/>
        <c:minorTickMark val="none"/>
        <c:tickLblPos val="none"/>
        <c:crossAx val="17342074"/>
        <c:crosses val="autoZero"/>
        <c:auto val="1"/>
        <c:lblOffset val="100"/>
        <c:noMultiLvlLbl val="0"/>
      </c:catAx>
      <c:valAx>
        <c:axId val="17342074"/>
        <c:scaling>
          <c:orientation val="minMax"/>
        </c:scaling>
        <c:axPos val="l"/>
        <c:delete val="0"/>
        <c:numFmt formatCode="General" sourceLinked="1"/>
        <c:majorTickMark val="out"/>
        <c:minorTickMark val="none"/>
        <c:tickLblPos val="nextTo"/>
        <c:crossAx val="192689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'4.8 Cruise visits 2'!$B$5</c:f>
            </c:strRef>
          </c:tx>
          <c:invertIfNegative val="0"/>
          <c:extLst>
            <c:ext xmlns:c14="http://schemas.microsoft.com/office/drawing/2007/8/2/chart" uri="{6F2FDCE9-48DA-4B69-8628-5D25D57E5C99}">
              <c14:invertSolidFillFmt>
                <c14:spPr>
                  <a:solidFill>
                    <a:srgbClr val="000000"/>
                  </a:solidFill>
                </c14:spPr>
              </c14:invertSolidFillFmt>
            </c:ext>
          </c:extLst>
          <c:cat>
            <c:strRef>
              <c:f>'4.8 Cruise visits 2'!$A$6:$A$16</c:f>
              <c:strCache/>
            </c:strRef>
          </c:cat>
          <c:val>
            <c:numRef>
              <c:f>'4.8 Cruise visits 2'!$B$6:$B$16</c:f>
              <c:numCache/>
            </c:numRef>
          </c:val>
        </c:ser>
        <c:axId val="21860939"/>
        <c:axId val="62530724"/>
      </c:barChart>
      <c:catAx>
        <c:axId val="21860939"/>
        <c:scaling>
          <c:orientation val="minMax"/>
        </c:scaling>
        <c:axPos val="b"/>
        <c:delete val="0"/>
        <c:numFmt formatCode="General" sourceLinked="1"/>
        <c:majorTickMark val="out"/>
        <c:minorTickMark val="none"/>
        <c:tickLblPos val="nextTo"/>
        <c:crossAx val="62530724"/>
        <c:crosses val="autoZero"/>
        <c:auto val="1"/>
        <c:lblOffset val="100"/>
        <c:noMultiLvlLbl val="0"/>
      </c:catAx>
      <c:valAx>
        <c:axId val="62530724"/>
        <c:scaling>
          <c:orientation val="minMax"/>
        </c:scaling>
        <c:axPos val="l"/>
        <c:majorGridlines/>
        <c:delete val="0"/>
        <c:numFmt formatCode="_-* #,##0_-;\-* #,##0_-;_-* &quot;-&quot;??_-;_-@_-" sourceLinked="1"/>
        <c:majorTickMark val="out"/>
        <c:minorTickMark val="none"/>
        <c:tickLblPos val="nextTo"/>
        <c:crossAx val="2186093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44" l="0.70000000000000062" r="0.70000000000000062" t="0.75000000000000544" header="0.30000000000000032" footer="0.30000000000000032"/>
    <c:pageSetup/>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'5.2 Air arrivals departures'!$B$5</c:f>
              <c:strCache>
                <c:ptCount val="1"/>
                <c:pt idx="0">
                  <c:v>NZ resident departures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departures'!$B$6:$B$26</c:f>
              <c:numCache/>
            </c:numRef>
          </c:val>
          <c:smooth val="0"/>
        </c:ser>
        <c:ser>
          <c:idx val="1"/>
          <c:order val="1"/>
          <c:tx>
            <c:strRef>
              <c:f>'5.2 Air arrivals departures'!$C$5</c:f>
              <c:strCache>
                <c:ptCount val="1"/>
                <c:pt idx="0">
                  <c:v>Overseas visitor arrivals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departures'!$C$6:$C$26</c:f>
              <c:numCache/>
            </c:numRef>
          </c:val>
          <c:smooth val="0"/>
        </c:ser>
        <c:axId val="25905605"/>
        <c:axId val="31823854"/>
      </c:lineChart>
      <c:catAx>
        <c:axId val="25905605"/>
        <c:scaling>
          <c:orientation val="minMax"/>
        </c:scaling>
        <c:axPos val="b"/>
        <c:delete val="0"/>
        <c:numFmt formatCode="General" sourceLinked="1"/>
        <c:majorTickMark val="out"/>
        <c:minorTickMark val="none"/>
        <c:tickLblPos val="nextTo"/>
        <c:crossAx val="31823854"/>
        <c:crosses val="autoZero"/>
        <c:auto val="1"/>
        <c:lblOffset val="100"/>
        <c:noMultiLvlLbl val="0"/>
      </c:catAx>
      <c:valAx>
        <c:axId val="31823854"/>
        <c:scaling>
          <c:orientation val="minMax"/>
        </c:scaling>
        <c:axPos val="l"/>
        <c:majorGridlines/>
        <c:delete val="0"/>
        <c:numFmt formatCode="#,##0.0" sourceLinked="0"/>
        <c:majorTickMark val="out"/>
        <c:minorTickMark val="none"/>
        <c:tickLblPos val="nextTo"/>
        <c:crossAx val="2590560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33" l="0.70000000000000062" r="0.70000000000000062" t="0.75000000000000533" header="0.30000000000000032" footer="0.30000000000000032"/>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'5.3 Main airports'!$B$9</c:f>
              <c:strCache>
                <c:ptCount val="1"/>
                <c:pt idx="0">
                  <c:v>Dunedin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airports'!$B$10:$B$20</c:f>
              <c:numCache/>
            </c:numRef>
          </c:val>
        </c:ser>
        <c:ser>
          <c:idx val="1"/>
          <c:order val="1"/>
          <c:tx>
            <c:strRef>
              <c:f>'5.3 Main airports'!$C$9</c:f>
              <c:strCache>
                <c:ptCount val="1"/>
                <c:pt idx="0">
                  <c:v>Queenstown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airports'!$C$10:$C$20</c:f>
              <c:numCache/>
            </c:numRef>
          </c:val>
        </c:ser>
        <c:ser>
          <c:idx val="2"/>
          <c:order val="2"/>
          <c:tx>
            <c:strRef>
              <c:f>'5.3 Main airports'!$D$9</c:f>
              <c:strCache>
                <c:ptCount val="1"/>
                <c:pt idx="0">
                  <c:v>Wellington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airports'!$D$10:$D$20</c:f>
              <c:numCache/>
            </c:numRef>
          </c:val>
        </c:ser>
        <c:ser>
          <c:idx val="3"/>
          <c:order val="3"/>
          <c:tx>
            <c:strRef>
              <c:f>'5.3 Main airports'!$E$9</c:f>
              <c:strCache>
                <c:ptCount val="1"/>
                <c:pt idx="0">
                  <c:v>Christchurch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airports'!$E$10:$E$20</c:f>
              <c:numCache/>
            </c:numRef>
          </c:val>
        </c:ser>
        <c:ser>
          <c:idx val="4"/>
          <c:order val="4"/>
          <c:tx>
            <c:strRef>
              <c:f>'5.3 Main airports'!$F$9</c:f>
              <c:strCache>
                <c:ptCount val="1"/>
                <c:pt idx="0">
                  <c:v>Auckland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airports'!$F$10:$F$20</c:f>
              <c:numCache/>
            </c:numRef>
          </c:val>
        </c:ser>
        <c:overlap val="100"/>
        <c:axId val="17979231"/>
        <c:axId val="27595352"/>
      </c:barChart>
      <c:catAx>
        <c:axId val="17979231"/>
        <c:scaling>
          <c:orientation val="minMax"/>
        </c:scaling>
        <c:axPos val="b"/>
        <c:delete val="0"/>
        <c:numFmt formatCode="General" sourceLinked="1"/>
        <c:majorTickMark val="out"/>
        <c:minorTickMark val="none"/>
        <c:tickLblPos val="nextTo"/>
        <c:crossAx val="27595352"/>
        <c:crosses val="autoZero"/>
        <c:auto val="1"/>
        <c:lblOffset val="100"/>
        <c:noMultiLvlLbl val="0"/>
      </c:catAx>
      <c:valAx>
        <c:axId val="27595352"/>
        <c:scaling>
          <c:orientation val="minMax"/>
        </c:scaling>
        <c:axPos val="l"/>
        <c:majorGridlines/>
        <c:delete val="0"/>
        <c:numFmt formatCode="0" sourceLinked="0"/>
        <c:majorTickMark val="out"/>
        <c:minorTickMark val="none"/>
        <c:tickLblPos val="nextTo"/>
        <c:crossAx val="1797923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 l="0.70000000000000062" r="0.70000000000000062" t="0.750000000000004" header="0.30000000000000032" footer="0.30000000000000032"/>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'5.4 Other airports'!$A$5:$A$34</c:f>
              <c:strCache/>
            </c:strRef>
          </c:cat>
          <c:val>
            <c:numRef>
              <c:f>'5.4 Other airports'!$B$5:$B$34</c:f>
              <c:numCache/>
            </c:numRef>
          </c:val>
        </c:ser>
        <c:axId val="47031577"/>
        <c:axId val="20631010"/>
      </c:barChart>
      <c:catAx>
        <c:axId val="47031577"/>
        <c:scaling>
          <c:orientation val="minMax"/>
        </c:scaling>
        <c:axPos val="b"/>
        <c:delete val="0"/>
        <c:numFmt formatCode="General" sourceLinked="1"/>
        <c:majorTickMark val="out"/>
        <c:minorTickMark val="none"/>
        <c:tickLblPos val="nextTo"/>
        <c:txPr>
          <a:bodyPr/>
          <a:lstStyle/>
          <a:p>
            <a:pPr>
              <a:defRPr lang="en-US" cap="none" sz="1000" u="none" baseline="0">
                <a:latin typeface="Arial"/>
                <a:ea typeface="Arial"/>
                <a:cs typeface="Arial"/>
              </a:defRPr>
            </a:pPr>
          </a:p>
        </c:txPr>
        <c:crossAx val="20631010"/>
        <c:crosses val="autoZero"/>
        <c:auto val="1"/>
        <c:lblOffset val="100"/>
        <c:noMultiLvlLbl val="0"/>
      </c:catAx>
      <c:valAx>
        <c:axId val="20631010"/>
        <c:scaling>
          <c:orientation val="minMax"/>
          <c:max val="900000"/>
        </c:scaling>
        <c:axPos val="l"/>
        <c:majorGridlines/>
        <c:delete val="0"/>
        <c:numFmt formatCode="#,##0" sourceLinked="1"/>
        <c:majorTickMark val="out"/>
        <c:minorTickMark val="none"/>
        <c:tickLblPos val="nextTo"/>
        <c:crossAx val="47031577"/>
        <c:crosses val="autoZero"/>
        <c:crossBetween val="between"/>
        <c:dispUnits/>
        <c:majorUnit val="100000"/>
        <c:minorUnit val="20000"/>
      </c:valAx>
    </c:plotArea>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'5.6 Air freight'!$B$6</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freight'!$B$7:$B$34</c:f>
              <c:numCache/>
            </c:numRef>
          </c:val>
          <c:smooth val="0"/>
        </c:ser>
        <c:ser>
          <c:idx val="1"/>
          <c:order val="1"/>
          <c:tx>
            <c:strRef>
              <c:f>'5.6 Air freight'!$C$6</c:f>
              <c:strCache>
                <c:ptCount val="1"/>
                <c:pt idx="0">
                  <c:v>Exports</c:v>
                </c:pt>
              </c:strCache>
            </c:strRef>
          </c:tx>
          <c:spPr>
            <a:ln>
              <a:solidFill>
                <a:schemeClr val="bg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freight'!$C$7:$C$34</c:f>
              <c:numCache/>
            </c:numRef>
          </c:val>
          <c:smooth val="0"/>
        </c:ser>
        <c:axId val="51461363"/>
        <c:axId val="60499084"/>
      </c:lineChart>
      <c:catAx>
        <c:axId val="51461363"/>
        <c:scaling>
          <c:orientation val="minMax"/>
        </c:scaling>
        <c:axPos val="b"/>
        <c:delete val="0"/>
        <c:numFmt formatCode="General" sourceLinked="1"/>
        <c:majorTickMark val="out"/>
        <c:minorTickMark val="none"/>
        <c:tickLblPos val="nextTo"/>
        <c:crossAx val="60499084"/>
        <c:crosses val="autoZero"/>
        <c:auto val="1"/>
        <c:lblOffset val="100"/>
        <c:noMultiLvlLbl val="0"/>
      </c:catAx>
      <c:valAx>
        <c:axId val="60499084"/>
        <c:scaling>
          <c:orientation val="minMax"/>
        </c:scaling>
        <c:axPos val="l"/>
        <c:majorGridlines/>
        <c:delete val="0"/>
        <c:numFmt formatCode="_-* #,##0_-;\-* #,##0_-;_-* &quot;-&quot;??_-;_-@_-" sourceLinked="1"/>
        <c:majorTickMark val="out"/>
        <c:minorTickMark val="none"/>
        <c:tickLblPos val="nextTo"/>
        <c:crossAx val="5146136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brochure'!$B$48</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brochure'!$A$49:$A$51</c:f>
              <c:numCache/>
            </c:numRef>
          </c:cat>
          <c:val>
            <c:numRef>
              <c:f>'Overview brochure'!$B$49:$B$51</c:f>
              <c:numCache/>
            </c:numRef>
          </c:val>
        </c:ser>
        <c:axId val="5668665"/>
        <c:axId val="51017986"/>
      </c:barChart>
      <c:catAx>
        <c:axId val="5668665"/>
        <c:scaling>
          <c:orientation val="minMax"/>
        </c:scaling>
        <c:axPos val="b"/>
        <c:delete val="0"/>
        <c:numFmt formatCode="General" sourceLinked="1"/>
        <c:majorTickMark val="out"/>
        <c:minorTickMark val="none"/>
        <c:tickLblPos val="nextTo"/>
        <c:crossAx val="51017986"/>
        <c:crosses val="autoZero"/>
        <c:auto val="1"/>
        <c:lblOffset val="100"/>
        <c:noMultiLvlLbl val="0"/>
      </c:catAx>
      <c:valAx>
        <c:axId val="51017986"/>
        <c:scaling>
          <c:orientation val="minMax"/>
        </c:scaling>
        <c:axPos val="l"/>
        <c:majorGridlines/>
        <c:delete val="0"/>
        <c:numFmt formatCode="0" sourceLinked="0"/>
        <c:majorTickMark val="out"/>
        <c:minorTickMark val="none"/>
        <c:tickLblPos val="nextTo"/>
        <c:crossAx val="566866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'6.1 Walking'!$A$6</c:f>
              <c:strCache>
                <c:ptCount val="1"/>
                <c:pt idx="0">
                  <c:v>Walking trips (left axis)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'6.1 Walking'!$B$5:$K$5</c:f>
              <c:strCache/>
            </c:strRef>
          </c:cat>
          <c:val>
            <c:numRef>
              <c:f>'6.1 Walking'!$B$6:$K$6</c:f>
              <c:numCache/>
            </c:numRef>
          </c:val>
        </c:ser>
        <c:gapWidth val="102"/>
        <c:axId val="7620845"/>
        <c:axId val="1478742"/>
      </c:barChart>
      <c:lineChart>
        <c:grouping val="standard"/>
        <c:varyColors val="0"/>
        <c:ser>
          <c:idx val="1"/>
          <c:order val="1"/>
          <c:tx>
            <c:strRef>
              <c:f>'6.1 Walking'!$A$7</c:f>
              <c:strCache>
                <c:ptCount val="1"/>
                <c:pt idx="0">
                  <c:v>Cycling trips (right axis)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Walking'!$B$5:$K$5</c:f>
              <c:strCache/>
            </c:strRef>
          </c:cat>
          <c:val>
            <c:numRef>
              <c:f>'6.1 Walking'!$B$7:$K$7</c:f>
              <c:numCache/>
            </c:numRef>
          </c:val>
          <c:smooth val="0"/>
        </c:ser>
        <c:axId val="13308679"/>
        <c:axId val="52669248"/>
      </c:lineChart>
      <c:catAx>
        <c:axId val="7620845"/>
        <c:scaling>
          <c:orientation val="minMax"/>
        </c:scaling>
        <c:axPos val="b"/>
        <c:delete val="0"/>
        <c:numFmt formatCode="General" sourceLinked="1"/>
        <c:majorTickMark val="out"/>
        <c:minorTickMark val="none"/>
        <c:tickLblPos val="nextTo"/>
        <c:crossAx val="1478742"/>
        <c:crosses val="autoZero"/>
        <c:auto val="1"/>
        <c:lblOffset val="100"/>
        <c:noMultiLvlLbl val="0"/>
      </c:catAx>
      <c:valAx>
        <c:axId val="1478742"/>
        <c:scaling>
          <c:orientation val="minMax"/>
          <c:min val="0"/>
        </c:scaling>
        <c:axPos val="l"/>
        <c:majorGridlines/>
        <c:delete val="0"/>
        <c:numFmt formatCode="General" sourceLinked="1"/>
        <c:majorTickMark val="out"/>
        <c:minorTickMark val="none"/>
        <c:tickLblPos val="nextTo"/>
        <c:crossAx val="7620845"/>
        <c:crosses val="autoZero"/>
        <c:crossBetween val="between"/>
        <c:dispUnits/>
      </c:valAx>
      <c:catAx>
        <c:axId val="13308679"/>
        <c:scaling>
          <c:orientation val="minMax"/>
        </c:scaling>
        <c:axPos val="b"/>
        <c:delete val="1"/>
        <c:majorTickMark val="out"/>
        <c:minorTickMark val="none"/>
        <c:tickLblPos val="none"/>
        <c:crossAx val="52669248"/>
        <c:crosses val="autoZero"/>
        <c:auto val="1"/>
        <c:lblOffset val="100"/>
        <c:noMultiLvlLbl val="0"/>
      </c:catAx>
      <c:valAx>
        <c:axId val="52669248"/>
        <c:scaling>
          <c:orientation val="minMax"/>
        </c:scaling>
        <c:axPos val="l"/>
        <c:delete val="0"/>
        <c:numFmt formatCode="General" sourceLinked="1"/>
        <c:majorTickMark val="out"/>
        <c:minorTickMark val="none"/>
        <c:tickLblPos val="nextTo"/>
        <c:crossAx val="13308679"/>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43" l="0.70000000000000062" r="0.70000000000000062" t="0.75000000000001443" header="0.30000000000000032" footer="0.30000000000000032"/>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strRef>
              <c:f>'6.2 and 6.3 Travel to school'!$B$7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school'!$C$7:$L$7</c:f>
              <c:numCache/>
            </c:numRef>
          </c:yVal>
          <c:smooth val="0"/>
        </c:ser>
        <c:ser>
          <c:idx val="1"/>
          <c:order val="1"/>
          <c:tx>
            <c:strRef>
              <c:f>'6.2 and 6.3 Travel to school'!$B$8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6">
                  <a:lumMod val="75000"/>
                </a:schemeClr>
              </a:solidFill>
            </c:spPr>
          </c:marker>
          <c:xVal>
            <c:numRef>
              <c:f>'6.2 and 6.3 Travel to school'!$C$6:$L$6</c:f>
              <c:numCache/>
            </c:numRef>
          </c:xVal>
          <c:yVal>
            <c:numRef>
              <c:f>'6.2 and 6.3 Travel to school'!$C$8:$L$8</c:f>
              <c:numCache/>
            </c:numRef>
          </c:yVal>
          <c:smooth val="0"/>
        </c:ser>
        <c:ser>
          <c:idx val="2"/>
          <c:order val="2"/>
          <c:tx>
            <c:strRef>
              <c:f>'6.2 and 6.3 Travel to school'!$B$9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school'!$C$9:$L$9</c:f>
              <c:numCache/>
            </c:numRef>
          </c:yVal>
          <c:smooth val="0"/>
        </c:ser>
        <c:ser>
          <c:idx val="3"/>
          <c:order val="3"/>
          <c:tx>
            <c:strRef>
              <c:f>'6.2 and 6.3 Travel to school'!$B$10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school'!$C$10:$L$10</c:f>
              <c:numCache/>
            </c:numRef>
          </c:yVal>
          <c:smooth val="0"/>
        </c:ser>
        <c:axId val="4261185"/>
        <c:axId val="38350666"/>
      </c:scatterChart>
      <c:valAx>
        <c:axId val="4261185"/>
        <c:scaling>
          <c:orientation val="minMax"/>
        </c:scaling>
        <c:axPos val="b"/>
        <c:delete val="0"/>
        <c:numFmt formatCode="0" sourceLinked="1"/>
        <c:majorTickMark val="out"/>
        <c:minorTickMark val="none"/>
        <c:tickLblPos val="nextTo"/>
        <c:crossAx val="38350666"/>
        <c:crosses val="autoZero"/>
        <c:crossBetween val="midCat"/>
        <c:dispUnits/>
      </c:valAx>
      <c:valAx>
        <c:axId val="38350666"/>
        <c:scaling>
          <c:orientation val="minMax"/>
          <c:max val="0.6000000000000006"/>
        </c:scaling>
        <c:axPos val="l"/>
        <c:majorGridlines/>
        <c:delete val="0"/>
        <c:numFmt formatCode="0%" sourceLinked="1"/>
        <c:majorTickMark val="out"/>
        <c:minorTickMark val="none"/>
        <c:tickLblPos val="nextTo"/>
        <c:crossAx val="4261185"/>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smoothMarker"/>
        <c:varyColors val="0"/>
        <c:ser>
          <c:idx val="0"/>
          <c:order val="0"/>
          <c:tx>
            <c:strRef>
              <c:f>'6.2 and 6.3 Travel to school'!$O$7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school'!$P$7:$Y$7</c:f>
              <c:numCache/>
            </c:numRef>
          </c:yVal>
          <c:smooth val="1"/>
        </c:ser>
        <c:ser>
          <c:idx val="1"/>
          <c:order val="1"/>
          <c:tx>
            <c:strRef>
              <c:f>'6.2 and 6.3 Travel to school'!$O$8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school'!$P$8:$Y$8</c:f>
              <c:numCache/>
            </c:numRef>
          </c:yVal>
          <c:smooth val="1"/>
        </c:ser>
        <c:ser>
          <c:idx val="2"/>
          <c:order val="2"/>
          <c:tx>
            <c:strRef>
              <c:f>'6.2 and 6.3 Travel to school'!$O$9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school'!$P$9:$Y$9</c:f>
              <c:numCache/>
            </c:numRef>
          </c:yVal>
          <c:smooth val="1"/>
        </c:ser>
        <c:ser>
          <c:idx val="3"/>
          <c:order val="3"/>
          <c:tx>
            <c:strRef>
              <c:f>'6.2 and 6.3 Travel to school'!$O$10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school'!$P$10:$Y$10</c:f>
              <c:numCache/>
            </c:numRef>
          </c:yVal>
          <c:smooth val="1"/>
        </c:ser>
        <c:ser>
          <c:idx val="4"/>
          <c:order val="4"/>
          <c:tx>
            <c:strRef>
              <c:f>'6.2 and 6.3 Travel to school'!$O$11</c:f>
              <c:strCache>
                <c:ptCount val="1"/>
                <c:pt idx="0">
                  <c:v>Driver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school'!$P$11:$Y$11</c:f>
              <c:numCache/>
            </c:numRef>
          </c:yVal>
          <c:smooth val="1"/>
        </c:ser>
        <c:axId val="9611675"/>
        <c:axId val="19396212"/>
      </c:scatterChart>
      <c:valAx>
        <c:axId val="9611675"/>
        <c:scaling>
          <c:orientation val="minMax"/>
        </c:scaling>
        <c:axPos val="b"/>
        <c:delete val="0"/>
        <c:numFmt formatCode="0" sourceLinked="1"/>
        <c:majorTickMark val="out"/>
        <c:minorTickMark val="none"/>
        <c:tickLblPos val="nextTo"/>
        <c:crossAx val="19396212"/>
        <c:crosses val="autoZero"/>
        <c:crossBetween val="midCat"/>
        <c:dispUnits/>
      </c:valAx>
      <c:valAx>
        <c:axId val="19396212"/>
        <c:scaling>
          <c:orientation val="minMax"/>
        </c:scaling>
        <c:axPos val="l"/>
        <c:majorGridlines/>
        <c:delete val="0"/>
        <c:numFmt formatCode="0%" sourceLinked="1"/>
        <c:majorTickMark val="out"/>
        <c:minorTickMark val="none"/>
        <c:tickLblPos val="nextTo"/>
        <c:crossAx val="9611675"/>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'6.4 Time walking'!$B$5</c:f>
              <c:strCache>
                <c:ptCount val="1"/>
                <c:pt idx="0">
                  <c:v>2003/07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walking'!$B$6:$B$20</c:f>
              <c:numCache/>
            </c:numRef>
          </c:val>
        </c:ser>
        <c:ser>
          <c:idx val="1"/>
          <c:order val="1"/>
          <c:tx>
            <c:strRef>
              <c:f>'6.4 Time walking'!$C$5</c:f>
              <c:strCache>
                <c:ptCount val="1"/>
                <c:pt idx="0">
                  <c:v>2010/14</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walking'!$C$6:$C$20</c:f>
              <c:numCache/>
            </c:numRef>
          </c:val>
        </c:ser>
        <c:axId val="40348181"/>
        <c:axId val="27589310"/>
      </c:barChart>
      <c:catAx>
        <c:axId val="40348181"/>
        <c:scaling>
          <c:orientation val="minMax"/>
        </c:scaling>
        <c:axPos val="b"/>
        <c:delete val="0"/>
        <c:numFmt formatCode="General" sourceLinked="1"/>
        <c:majorTickMark val="out"/>
        <c:minorTickMark val="none"/>
        <c:tickLblPos val="nextTo"/>
        <c:crossAx val="27589310"/>
        <c:crosses val="autoZero"/>
        <c:auto val="1"/>
        <c:lblOffset val="100"/>
        <c:noMultiLvlLbl val="0"/>
      </c:catAx>
      <c:valAx>
        <c:axId val="27589310"/>
        <c:scaling>
          <c:orientation val="minMax"/>
          <c:max val="70"/>
        </c:scaling>
        <c:axPos val="l"/>
        <c:majorGridlines/>
        <c:delete val="0"/>
        <c:numFmt formatCode="General" sourceLinked="1"/>
        <c:majorTickMark val="out"/>
        <c:minorTickMark val="none"/>
        <c:tickLblPos val="nextTo"/>
        <c:crossAx val="40348181"/>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66" l="0.70000000000000062" r="0.70000000000000062" t="0.75000000000000766" header="0.30000000000000032" footer="0.30000000000000032"/>
    <c:pageSetup/>
  </c:printSettings>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'7.1 Public transport (PT)'!$A$7</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(PT)'!$B$7:$Q$7</c:f>
              <c:numCache/>
            </c:numRef>
          </c:val>
        </c:ser>
        <c:ser>
          <c:idx val="1"/>
          <c:order val="1"/>
          <c:tx>
            <c:strRef>
              <c:f>'7.1 Public transport (PT)'!$A$8</c:f>
              <c:strCache>
                <c:ptCount val="1"/>
                <c:pt idx="0">
                  <c:v>Train</c:v>
                </c:pt>
              </c:strCache>
            </c:strRef>
          </c:tx>
          <c:spPr>
            <a:solidFill>
              <a:schemeClr val="accent4">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(PT)'!$B$8:$Q$8</c:f>
              <c:numCache/>
            </c:numRef>
          </c:val>
        </c:ser>
        <c:ser>
          <c:idx val="2"/>
          <c:order val="2"/>
          <c:tx>
            <c:strRef>
              <c:f>'7.1 Public transport (PT)'!$A$9</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(PT)'!$B$9:$Q$9</c:f>
              <c:numCache/>
            </c:numRef>
          </c:val>
        </c:ser>
        <c:axId val="46977199"/>
        <c:axId val="20141608"/>
      </c:areaChart>
      <c:catAx>
        <c:axId val="46977199"/>
        <c:scaling>
          <c:orientation val="minMax"/>
        </c:scaling>
        <c:axPos val="b"/>
        <c:delete val="0"/>
        <c:numFmt formatCode="General" sourceLinked="1"/>
        <c:majorTickMark val="out"/>
        <c:minorTickMark val="none"/>
        <c:tickLblPos val="nextTo"/>
        <c:crossAx val="20141608"/>
        <c:crosses val="autoZero"/>
        <c:auto val="1"/>
        <c:lblOffset val="100"/>
        <c:noMultiLvlLbl val="0"/>
      </c:catAx>
      <c:valAx>
        <c:axId val="20141608"/>
        <c:scaling>
          <c:orientation val="minMax"/>
        </c:scaling>
        <c:axPos val="l"/>
        <c:majorGridlines/>
        <c:delete val="0"/>
        <c:numFmt formatCode="0" sourceLinked="0"/>
        <c:majorTickMark val="out"/>
        <c:minorTickMark val="none"/>
        <c:tickLblPos val="nextTo"/>
        <c:crossAx val="46977199"/>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588" l="0.70000000000000062" r="0.70000000000000062" t="0.75000000000000588" header="0.30000000000000032" footer="0.30000000000000032"/>
    <c:pageSetup/>
  </c:printSettings>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'7.2 Household PT use'!$B$18:$G$18</c:f>
              <c:strCache/>
            </c:strRef>
          </c:cat>
          <c:val>
            <c:numRef>
              <c:f>'7.2 Household PT use'!$B$19:$G$19</c:f>
              <c:numCache/>
            </c:numRef>
          </c:val>
        </c:ser>
        <c:axId val="47056745"/>
        <c:axId val="20857522"/>
      </c:barChart>
      <c:catAx>
        <c:axId val="47056745"/>
        <c:scaling>
          <c:orientation val="minMax"/>
        </c:scaling>
        <c:axPos val="b"/>
        <c:delete val="0"/>
        <c:numFmt formatCode="General" sourceLinked="1"/>
        <c:majorTickMark val="out"/>
        <c:minorTickMark val="none"/>
        <c:tickLblPos val="nextTo"/>
        <c:crossAx val="20857522"/>
        <c:crosses val="autoZero"/>
        <c:auto val="1"/>
        <c:lblOffset val="100"/>
        <c:noMultiLvlLbl val="0"/>
      </c:catAx>
      <c:valAx>
        <c:axId val="20857522"/>
        <c:scaling>
          <c:orientation val="minMax"/>
        </c:scaling>
        <c:axPos val="l"/>
        <c:majorGridlines/>
        <c:delete val="0"/>
        <c:numFmt formatCode="0%" sourceLinked="0"/>
        <c:majorTickMark val="out"/>
        <c:minorTickMark val="none"/>
        <c:tickLblPos val="nextTo"/>
        <c:crossAx val="4705674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'7.3 Christchurch PT'!$A$5:$A$15</c:f>
              <c:strCache/>
            </c:strRef>
          </c:cat>
          <c:val>
            <c:numRef>
              <c:f>'7.3 Christchurch PT'!$B$5:$B$15</c:f>
              <c:numCache/>
            </c:numRef>
          </c:val>
          <c:smooth val="0"/>
        </c:ser>
        <c:axId val="53499971"/>
        <c:axId val="11737692"/>
      </c:lineChart>
      <c:catAx>
        <c:axId val="53499971"/>
        <c:scaling>
          <c:orientation val="minMax"/>
        </c:scaling>
        <c:axPos val="b"/>
        <c:delete val="0"/>
        <c:numFmt formatCode="General" sourceLinked="1"/>
        <c:majorTickMark val="out"/>
        <c:minorTickMark val="none"/>
        <c:tickLblPos val="nextTo"/>
        <c:crossAx val="11737692"/>
        <c:crosses val="autoZero"/>
        <c:auto val="1"/>
        <c:lblOffset val="100"/>
        <c:noMultiLvlLbl val="0"/>
      </c:catAx>
      <c:valAx>
        <c:axId val="11737692"/>
        <c:scaling>
          <c:orientation val="minMax"/>
          <c:max val="18"/>
        </c:scaling>
        <c:axPos val="l"/>
        <c:majorGridlines/>
        <c:delete val="0"/>
        <c:numFmt formatCode="_-* #,##0_-;\-* #,##0_-;_-* &quot;-&quot;_-;_-@_-" sourceLinked="0"/>
        <c:majorTickMark val="out"/>
        <c:minorTickMark val="none"/>
        <c:tickLblPos val="nextTo"/>
        <c:crossAx val="5349997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'7.4 Wellington PT'!$C$5</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PT'!$C$6:$C$16</c:f>
              <c:numCache/>
            </c:numRef>
          </c:val>
          <c:smooth val="0"/>
        </c:ser>
        <c:ser>
          <c:idx val="1"/>
          <c:order val="1"/>
          <c:tx>
            <c:strRef>
              <c:f>'7.4 Wellington PT'!$D$5</c:f>
              <c:strCache>
                <c:ptCount val="1"/>
                <c:pt idx="0">
                  <c:v>Rail</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PT'!$D$6:$D$16</c:f>
              <c:numCache/>
            </c:numRef>
          </c:val>
          <c:smooth val="0"/>
        </c:ser>
        <c:ser>
          <c:idx val="2"/>
          <c:order val="2"/>
          <c:tx>
            <c:strRef>
              <c:f>'7.4 Wellington PT'!$E$5</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PT'!$E$6:$E$16</c:f>
              <c:numCache/>
            </c:numRef>
          </c:val>
          <c:smooth val="0"/>
        </c:ser>
        <c:axId val="38530365"/>
        <c:axId val="11228966"/>
      </c:lineChart>
      <c:catAx>
        <c:axId val="38530365"/>
        <c:scaling>
          <c:orientation val="minMax"/>
        </c:scaling>
        <c:axPos val="b"/>
        <c:delete val="0"/>
        <c:numFmt formatCode="General" sourceLinked="1"/>
        <c:majorTickMark val="out"/>
        <c:minorTickMark val="none"/>
        <c:tickLblPos val="nextTo"/>
        <c:crossAx val="11228966"/>
        <c:crosses val="autoZero"/>
        <c:auto val="1"/>
        <c:lblOffset val="100"/>
        <c:noMultiLvlLbl val="0"/>
      </c:catAx>
      <c:valAx>
        <c:axId val="11228966"/>
        <c:scaling>
          <c:orientation val="minMax"/>
          <c:max val="25"/>
        </c:scaling>
        <c:axPos val="l"/>
        <c:majorGridlines/>
        <c:delete val="0"/>
        <c:numFmt formatCode="#,##0" sourceLinked="0"/>
        <c:majorTickMark val="out"/>
        <c:minorTickMark val="none"/>
        <c:tickLblPos val="nextTo"/>
        <c:crossAx val="3853036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'7.5 Auckland PT'!$C$6</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PT'!$C$7:$C$17</c:f>
              <c:numCache/>
            </c:numRef>
          </c:val>
          <c:smooth val="0"/>
        </c:ser>
        <c:ser>
          <c:idx val="1"/>
          <c:order val="1"/>
          <c:tx>
            <c:strRef>
              <c:f>'7.5 Auckland PT'!$D$6</c:f>
              <c:strCache>
                <c:ptCount val="1"/>
                <c:pt idx="0">
                  <c:v>Train</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PT'!$D$7:$D$17</c:f>
              <c:numCache/>
            </c:numRef>
          </c:val>
          <c:smooth val="0"/>
        </c:ser>
        <c:ser>
          <c:idx val="2"/>
          <c:order val="2"/>
          <c:tx>
            <c:strRef>
              <c:f>'7.5 Auckland PT'!$E$6</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PT'!$E$7:$E$17</c:f>
              <c:numCache/>
            </c:numRef>
          </c:val>
          <c:smooth val="0"/>
        </c:ser>
        <c:axId val="33951831"/>
        <c:axId val="37131024"/>
      </c:lineChart>
      <c:catAx>
        <c:axId val="33951831"/>
        <c:scaling>
          <c:orientation val="minMax"/>
        </c:scaling>
        <c:axPos val="b"/>
        <c:delete val="0"/>
        <c:numFmt formatCode="General" sourceLinked="1"/>
        <c:majorTickMark val="out"/>
        <c:minorTickMark val="none"/>
        <c:tickLblPos val="nextTo"/>
        <c:crossAx val="37131024"/>
        <c:crosses val="autoZero"/>
        <c:auto val="1"/>
        <c:lblOffset val="100"/>
        <c:noMultiLvlLbl val="0"/>
      </c:catAx>
      <c:valAx>
        <c:axId val="37131024"/>
        <c:scaling>
          <c:orientation val="minMax"/>
        </c:scaling>
        <c:axPos val="l"/>
        <c:majorGridlines/>
        <c:delete val="0"/>
        <c:numFmt formatCode="#,##0" sourceLinked="0"/>
        <c:majorTickMark val="out"/>
        <c:minorTickMark val="none"/>
        <c:tickLblPos val="nextTo"/>
        <c:crossAx val="3395183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'7.6 PT other cities'!$C$7</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cities'!$D$7:$M$7</c:f>
              <c:numCache/>
            </c:numRef>
          </c:val>
          <c:smooth val="0"/>
        </c:ser>
        <c:ser>
          <c:idx val="1"/>
          <c:order val="1"/>
          <c:tx>
            <c:strRef>
              <c:f>'7.6 PT other cities'!$C$8</c:f>
              <c:strCache>
                <c:ptCount val="1"/>
                <c:pt idx="0">
                  <c:v>Hamilton</c:v>
                </c:pt>
              </c:strCache>
            </c:strRef>
          </c:tx>
          <c:spPr>
            <a:ln>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cities'!$D$8:$M$8</c:f>
              <c:numCache/>
            </c:numRef>
          </c:val>
          <c:smooth val="0"/>
        </c:ser>
        <c:ser>
          <c:idx val="2"/>
          <c:order val="2"/>
          <c:tx>
            <c:strRef>
              <c:f>'7.6 PT other cities'!$C$9</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cities'!$D$9:$M$9</c:f>
              <c:numCache/>
            </c:numRef>
          </c:val>
          <c:smooth val="0"/>
        </c:ser>
        <c:axId val="65743761"/>
        <c:axId val="54822938"/>
      </c:lineChart>
      <c:catAx>
        <c:axId val="65743761"/>
        <c:scaling>
          <c:orientation val="minMax"/>
        </c:scaling>
        <c:axPos val="b"/>
        <c:delete val="0"/>
        <c:numFmt formatCode="General" sourceLinked="1"/>
        <c:majorTickMark val="out"/>
        <c:minorTickMark val="none"/>
        <c:tickLblPos val="nextTo"/>
        <c:crossAx val="54822938"/>
        <c:crosses val="autoZero"/>
        <c:auto val="1"/>
        <c:lblOffset val="100"/>
        <c:noMultiLvlLbl val="0"/>
      </c:catAx>
      <c:valAx>
        <c:axId val="54822938"/>
        <c:scaling>
          <c:orientation val="minMax"/>
        </c:scaling>
        <c:axPos val="l"/>
        <c:majorGridlines/>
        <c:delete val="0"/>
        <c:numFmt formatCode="#,##0" sourceLinked="0"/>
        <c:majorTickMark val="out"/>
        <c:minorTickMark val="none"/>
        <c:tickLblPos val="nextTo"/>
        <c:crossAx val="65743761"/>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brochure'!$B$67</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brochure'!$A$68:$A$70</c:f>
              <c:numCache/>
            </c:numRef>
          </c:cat>
          <c:val>
            <c:numRef>
              <c:f>'Overview brochure'!$B$68:$B$70</c:f>
              <c:numCache/>
            </c:numRef>
          </c:val>
        </c:ser>
        <c:axId val="56508691"/>
        <c:axId val="38816172"/>
      </c:barChart>
      <c:catAx>
        <c:axId val="56508691"/>
        <c:scaling>
          <c:orientation val="minMax"/>
        </c:scaling>
        <c:axPos val="b"/>
        <c:delete val="0"/>
        <c:numFmt formatCode="General" sourceLinked="1"/>
        <c:majorTickMark val="out"/>
        <c:minorTickMark val="none"/>
        <c:tickLblPos val="nextTo"/>
        <c:crossAx val="38816172"/>
        <c:crosses val="autoZero"/>
        <c:auto val="1"/>
        <c:lblOffset val="100"/>
        <c:noMultiLvlLbl val="0"/>
      </c:catAx>
      <c:valAx>
        <c:axId val="38816172"/>
        <c:scaling>
          <c:orientation val="minMax"/>
        </c:scaling>
        <c:axPos val="l"/>
        <c:majorGridlines/>
        <c:delete val="0"/>
        <c:numFmt formatCode="General" sourceLinked="1"/>
        <c:majorTickMark val="out"/>
        <c:minorTickMark val="none"/>
        <c:tickLblPos val="nextTo"/>
        <c:crossAx val="5650869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'8.2 Household mode share 2'!$B$5</c:f>
              <c:strCache>
                <c:ptCount val="1"/>
                <c:pt idx="0">
                  <c:v>1989/90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2'!$B$6:$B$11</c:f>
              <c:numCache/>
            </c:numRef>
          </c:val>
        </c:ser>
        <c:ser>
          <c:idx val="1"/>
          <c:order val="1"/>
          <c:tx>
            <c:strRef>
              <c:f>'8.2 Household mode share 2'!$C$5</c:f>
              <c:strCache>
                <c:ptCount val="1"/>
                <c:pt idx="0">
                  <c:v>2010/14</c:v>
                </c:pt>
              </c:strCache>
            </c:strRef>
          </c:tx>
          <c:spPr>
            <a:solidFill>
              <a:srgbClr val="8064A2">
                <a:lumMod val="40000"/>
                <a:lumOff val="6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2'!$C$6:$C$11</c:f>
              <c:numCache/>
            </c:numRef>
          </c:val>
        </c:ser>
        <c:axId val="23644395"/>
        <c:axId val="11472964"/>
      </c:barChart>
      <c:catAx>
        <c:axId val="23644395"/>
        <c:scaling>
          <c:orientation val="minMax"/>
        </c:scaling>
        <c:axPos val="b"/>
        <c:delete val="0"/>
        <c:numFmt formatCode="General" sourceLinked="1"/>
        <c:majorTickMark val="out"/>
        <c:minorTickMark val="none"/>
        <c:tickLblPos val="nextTo"/>
        <c:crossAx val="11472964"/>
        <c:crosses val="autoZero"/>
        <c:auto val="1"/>
        <c:lblOffset val="100"/>
        <c:noMultiLvlLbl val="0"/>
      </c:catAx>
      <c:valAx>
        <c:axId val="11472964"/>
        <c:scaling>
          <c:orientation val="minMax"/>
        </c:scaling>
        <c:axPos val="l"/>
        <c:majorGridlines/>
        <c:delete val="0"/>
        <c:numFmt formatCode="0%" sourceLinked="1"/>
        <c:majorTickMark val="out"/>
        <c:minorTickMark val="none"/>
        <c:tickLblPos val="nextTo"/>
        <c:crossAx val="2364439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'8.3 Driver licence holders 1'!$B$5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1'!$B$6:$B$12</c:f>
              <c:numCache/>
            </c:numRef>
          </c:val>
        </c:ser>
        <c:ser>
          <c:idx val="1"/>
          <c:order val="1"/>
          <c:tx>
            <c:strRef>
              <c:f>'8.3 Driver licence holders 1'!$C$5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1'!$C$6:$C$12</c:f>
              <c:numCache/>
            </c:numRef>
          </c:val>
        </c:ser>
        <c:ser>
          <c:idx val="2"/>
          <c:order val="2"/>
          <c:tx>
            <c:strRef>
              <c:f>'8.3 Driver licence holders 1'!$D$5</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1'!$D$6:$D$12</c:f>
              <c:numCache/>
            </c:numRef>
          </c:val>
        </c:ser>
        <c:ser>
          <c:idx val="3"/>
          <c:order val="3"/>
          <c:tx>
            <c:strRef>
              <c:f>'8.3 Driver licence holders 1'!$E$5</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1'!$E$6:$E$12</c:f>
              <c:numCache/>
            </c:numRef>
          </c:val>
        </c:ser>
        <c:axId val="36147813"/>
        <c:axId val="56894862"/>
      </c:barChart>
      <c:catAx>
        <c:axId val="36147813"/>
        <c:scaling>
          <c:orientation val="minMax"/>
        </c:scaling>
        <c:axPos val="b"/>
        <c:delete val="0"/>
        <c:numFmt formatCode="General" sourceLinked="1"/>
        <c:majorTickMark val="out"/>
        <c:minorTickMark val="none"/>
        <c:tickLblPos val="nextTo"/>
        <c:crossAx val="56894862"/>
        <c:crosses val="autoZero"/>
        <c:auto val="1"/>
        <c:lblOffset val="100"/>
        <c:noMultiLvlLbl val="0"/>
      </c:catAx>
      <c:valAx>
        <c:axId val="56894862"/>
        <c:scaling>
          <c:orientation val="minMax"/>
        </c:scaling>
        <c:axPos val="l"/>
        <c:majorGridlines/>
        <c:delete val="0"/>
        <c:numFmt formatCode="_-* #,##0_-;\-* #,##0_-;_-* &quot;-&quot;??_-;_-@_-" sourceLinked="1"/>
        <c:majorTickMark val="out"/>
        <c:minorTickMark val="none"/>
        <c:tickLblPos val="nextTo"/>
        <c:crossAx val="3614781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'8.4 Drive licence holders 2'!$A$6</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2'!$B$6:$P$6</c:f>
              <c:numCache/>
            </c:numRef>
          </c:val>
          <c:smooth val="0"/>
        </c:ser>
        <c:ser>
          <c:idx val="1"/>
          <c:order val="1"/>
          <c:tx>
            <c:strRef>
              <c:f>'8.4 Drive licence holders 2'!$A$7</c:f>
              <c:strCache>
                <c:ptCount val="1"/>
                <c:pt idx="0">
                  <c:v>20-24</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2'!$B$7:$P$7</c:f>
              <c:numCache/>
            </c:numRef>
          </c:val>
          <c:smooth val="0"/>
        </c:ser>
        <c:axId val="42291711"/>
        <c:axId val="45081080"/>
      </c:lineChart>
      <c:catAx>
        <c:axId val="42291711"/>
        <c:scaling>
          <c:orientation val="minMax"/>
        </c:scaling>
        <c:axPos val="b"/>
        <c:delete val="0"/>
        <c:numFmt formatCode="General" sourceLinked="1"/>
        <c:majorTickMark val="out"/>
        <c:minorTickMark val="none"/>
        <c:tickLblPos val="nextTo"/>
        <c:crossAx val="45081080"/>
        <c:crosses val="autoZero"/>
        <c:auto val="1"/>
        <c:lblOffset val="100"/>
        <c:noMultiLvlLbl val="0"/>
      </c:catAx>
      <c:valAx>
        <c:axId val="45081080"/>
        <c:scaling>
          <c:orientation val="minMax"/>
        </c:scaling>
        <c:axPos val="l"/>
        <c:majorGridlines/>
        <c:delete val="0"/>
        <c:numFmt formatCode="0%" sourceLinked="0"/>
        <c:majorTickMark val="out"/>
        <c:minorTickMark val="none"/>
        <c:tickLblPos val="nextTo"/>
        <c:crossAx val="42291711"/>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school'!$B$6</c:f>
              <c:strCache>
                <c:ptCount val="1"/>
                <c:pt idx="0">
                  <c:v>1989/90</c:v>
                </c:pt>
              </c:strCache>
            </c:strRef>
          </c:tx>
          <c:spPr>
            <a:solidFill>
              <a:srgbClr val="9BBB59"/>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school'!$B$7:$B$10</c:f>
              <c:numCache/>
            </c:numRef>
          </c:val>
        </c:ser>
        <c:ser>
          <c:idx val="1"/>
          <c:order val="1"/>
          <c:tx>
            <c:strRef>
              <c:f>'8.5 and 8.6 Travel to school'!$C$6</c:f>
              <c:strCache>
                <c:ptCount val="1"/>
                <c:pt idx="0">
                  <c:v>2010/14</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school'!$C$7:$C$10</c:f>
              <c:numCache/>
            </c:numRef>
          </c:val>
        </c:ser>
        <c:axId val="3076537"/>
        <c:axId val="27688834"/>
      </c:barChart>
      <c:catAx>
        <c:axId val="3076537"/>
        <c:scaling>
          <c:orientation val="minMax"/>
        </c:scaling>
        <c:axPos val="b"/>
        <c:delete val="0"/>
        <c:numFmt formatCode="General" sourceLinked="1"/>
        <c:majorTickMark val="out"/>
        <c:minorTickMark val="none"/>
        <c:tickLblPos val="nextTo"/>
        <c:crossAx val="27688834"/>
        <c:crosses val="autoZero"/>
        <c:auto val="1"/>
        <c:lblOffset val="100"/>
        <c:noMultiLvlLbl val="0"/>
      </c:catAx>
      <c:valAx>
        <c:axId val="27688834"/>
        <c:scaling>
          <c:orientation val="minMax"/>
        </c:scaling>
        <c:axPos val="l"/>
        <c:majorGridlines/>
        <c:delete val="0"/>
        <c:numFmt formatCode="0%" sourceLinked="1"/>
        <c:majorTickMark val="out"/>
        <c:minorTickMark val="none"/>
        <c:tickLblPos val="nextTo"/>
        <c:crossAx val="3076537"/>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school'!$B$22</c:f>
              <c:strCache>
                <c:ptCount val="1"/>
                <c:pt idx="0">
                  <c:v>1989/90</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school'!$B$23:$B$27</c:f>
              <c:numCache/>
            </c:numRef>
          </c:val>
        </c:ser>
        <c:ser>
          <c:idx val="1"/>
          <c:order val="1"/>
          <c:tx>
            <c:strRef>
              <c:f>'8.5 and 8.6 Travel to school'!$C$22</c:f>
              <c:strCache>
                <c:ptCount val="1"/>
                <c:pt idx="0">
                  <c:v>2010/14</c:v>
                </c:pt>
              </c:strCache>
            </c:strRef>
          </c:tx>
          <c:spPr>
            <a:solidFill>
              <a:srgbClr val="F7964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school'!$C$23:$C$27</c:f>
              <c:numCache/>
            </c:numRef>
          </c:val>
        </c:ser>
        <c:axId val="47872915"/>
        <c:axId val="28203052"/>
      </c:barChart>
      <c:catAx>
        <c:axId val="47872915"/>
        <c:scaling>
          <c:orientation val="minMax"/>
        </c:scaling>
        <c:axPos val="b"/>
        <c:delete val="0"/>
        <c:numFmt formatCode="General" sourceLinked="1"/>
        <c:majorTickMark val="out"/>
        <c:minorTickMark val="none"/>
        <c:tickLblPos val="nextTo"/>
        <c:crossAx val="28203052"/>
        <c:crosses val="autoZero"/>
        <c:auto val="1"/>
        <c:lblOffset val="100"/>
        <c:noMultiLvlLbl val="0"/>
      </c:catAx>
      <c:valAx>
        <c:axId val="28203052"/>
        <c:scaling>
          <c:orientation val="minMax"/>
        </c:scaling>
        <c:axPos val="l"/>
        <c:majorGridlines/>
        <c:delete val="0"/>
        <c:numFmt formatCode="0%" sourceLinked="1"/>
        <c:majorTickMark val="out"/>
        <c:minorTickMark val="none"/>
        <c:tickLblPos val="nextTo"/>
        <c:crossAx val="4787291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77" l="0.70000000000000062" r="0.70000000000000062" t="0.75000000000000777"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'Overview brochure'!$I$353</c:f>
              <c:strCache>
                <c:ptCount val="1"/>
                <c:pt idx="0">
                  <c:v>Road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brochure'!$I$354:$I$355</c:f>
              <c:numCache/>
            </c:numRef>
          </c:val>
        </c:ser>
        <c:ser>
          <c:idx val="1"/>
          <c:order val="1"/>
          <c:tx>
            <c:strRef>
              <c:f>'Overview brochure'!$J$353</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brochure'!$J$354:$J$355</c:f>
              <c:numCache/>
            </c:numRef>
          </c:val>
        </c:ser>
        <c:ser>
          <c:idx val="2"/>
          <c:order val="2"/>
          <c:tx>
            <c:strRef>
              <c:f>'Overview brochure'!$K$353</c:f>
              <c:strCache>
                <c:ptCount val="1"/>
                <c:pt idx="0">
                  <c:v>Coastal shipping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brochure'!$K$354:$K$355</c:f>
              <c:numCache/>
            </c:numRef>
          </c:val>
        </c:ser>
        <c:overlap val="100"/>
        <c:axId val="13801229"/>
        <c:axId val="57102198"/>
      </c:barChart>
      <c:catAx>
        <c:axId val="13801229"/>
        <c:scaling>
          <c:orientation val="minMax"/>
        </c:scaling>
        <c:axPos val="b"/>
        <c:delete val="0"/>
        <c:numFmt formatCode="General" sourceLinked="1"/>
        <c:majorTickMark val="out"/>
        <c:minorTickMark val="none"/>
        <c:tickLblPos val="nextTo"/>
        <c:crossAx val="57102198"/>
        <c:crosses val="autoZero"/>
        <c:auto val="1"/>
        <c:lblOffset val="100"/>
        <c:noMultiLvlLbl val="0"/>
      </c:catAx>
      <c:valAx>
        <c:axId val="57102198"/>
        <c:scaling>
          <c:orientation val="minMax"/>
          <c:min val="0"/>
        </c:scaling>
        <c:axPos val="l"/>
        <c:majorGridlines/>
        <c:delete val="0"/>
        <c:numFmt formatCode="General" sourceLinked="1"/>
        <c:majorTickMark val="out"/>
        <c:minorTickMark val="none"/>
        <c:tickLblPos val="nextTo"/>
        <c:crossAx val="1380122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brochure'!$K$165:$K$179</c:f>
              <c:numCache/>
            </c:numRef>
          </c:cat>
          <c:val>
            <c:numRef>
              <c:f>'Overview brochure'!$L$165:$L$179</c:f>
              <c:numCache/>
            </c:numRef>
          </c:val>
          <c:smooth val="0"/>
        </c:ser>
        <c:axId val="44157735"/>
        <c:axId val="61875296"/>
      </c:lineChart>
      <c:catAx>
        <c:axId val="44157735"/>
        <c:scaling>
          <c:orientation val="minMax"/>
        </c:scaling>
        <c:axPos val="b"/>
        <c:delete val="0"/>
        <c:numFmt formatCode="General" sourceLinked="1"/>
        <c:majorTickMark val="out"/>
        <c:minorTickMark val="none"/>
        <c:tickLblPos val="nextTo"/>
        <c:crossAx val="61875296"/>
        <c:crosses val="autoZero"/>
        <c:auto val="1"/>
        <c:lblOffset val="100"/>
        <c:noMultiLvlLbl val="0"/>
      </c:catAx>
      <c:valAx>
        <c:axId val="61875296"/>
        <c:scaling>
          <c:orientation val="minMax"/>
          <c:max val="8000"/>
          <c:min val="0"/>
        </c:scaling>
        <c:axPos val="l"/>
        <c:majorGridlines/>
        <c:delete val="0"/>
        <c:numFmt formatCode="#,##0" sourceLinked="0"/>
        <c:majorTickMark val="out"/>
        <c:minorTickMark val="none"/>
        <c:tickLblPos val="nextTo"/>
        <c:crossAx val="4415773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chemeClr val="accent3">
                <a:lumMod val="75000"/>
              </a:scheme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20006753"/>
        <c:axId val="45843050"/>
      </c:areaChart>
      <c:catAx>
        <c:axId val="20006753"/>
        <c:scaling>
          <c:orientation val="minMax"/>
        </c:scaling>
        <c:axPos val="b"/>
        <c:delete val="0"/>
        <c:numFmt formatCode="General" sourceLinked="1"/>
        <c:majorTickMark val="out"/>
        <c:minorTickMark val="none"/>
        <c:tickLblPos val="nextTo"/>
        <c:crossAx val="45843050"/>
        <c:crosses val="autoZero"/>
        <c:auto val="1"/>
        <c:lblOffset val="100"/>
        <c:noMultiLvlLbl val="0"/>
      </c:catAx>
      <c:valAx>
        <c:axId val="45843050"/>
        <c:scaling>
          <c:orientation val="minMax"/>
        </c:scaling>
        <c:axPos val="l"/>
        <c:majorGridlines/>
        <c:delete val="0"/>
        <c:numFmt formatCode="0" sourceLinked="0"/>
        <c:majorTickMark val="out"/>
        <c:minorTickMark val="none"/>
        <c:tickLblPos val="nextTo"/>
        <c:crossAx val="2000675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327</xdr:row>
      <xdr:rowOff>66675</xdr:rowOff>
    </xdr:from>
    <xdr:to>
      <xdr:col>8</xdr:col>
      <xdr:colOff>638175</xdr:colOff>
      <xdr:row>345</xdr:row>
      <xdr:rowOff>57150</xdr:rowOff>
    </xdr:to>
    <xdr:graphicFrame macro="">
      <xdr:nvGraphicFramePr>
        <xdr:cNvPr id="8" name="Chart 7"/>
        <xdr:cNvGraphicFramePr/>
      </xdr:nvGraphicFramePr>
      <xdr:xfrm>
        <a:off x="771525" y="53130450"/>
        <a:ext cx="5095875" cy="29337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121</xdr:row>
      <xdr:rowOff>123825</xdr:rowOff>
    </xdr:from>
    <xdr:to>
      <xdr:col>8</xdr:col>
      <xdr:colOff>47625</xdr:colOff>
      <xdr:row>136</xdr:row>
      <xdr:rowOff>161925</xdr:rowOff>
    </xdr:to>
    <xdr:graphicFrame macro="">
      <xdr:nvGraphicFramePr>
        <xdr:cNvPr id="18" name="Chart 17"/>
        <xdr:cNvGraphicFramePr/>
      </xdr:nvGraphicFramePr>
      <xdr:xfrm>
        <a:off x="771525" y="19840575"/>
        <a:ext cx="450532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211</xdr:row>
      <xdr:rowOff>95250</xdr:rowOff>
    </xdr:from>
    <xdr:to>
      <xdr:col>8</xdr:col>
      <xdr:colOff>752475</xdr:colOff>
      <xdr:row>228</xdr:row>
      <xdr:rowOff>28575</xdr:rowOff>
    </xdr:to>
    <xdr:graphicFrame macro="">
      <xdr:nvGraphicFramePr>
        <xdr:cNvPr id="21" name="Chart 20"/>
        <xdr:cNvGraphicFramePr/>
      </xdr:nvGraphicFramePr>
      <xdr:xfrm>
        <a:off x="742950" y="34413825"/>
        <a:ext cx="5238750" cy="27146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88</xdr:row>
      <xdr:rowOff>85725</xdr:rowOff>
    </xdr:from>
    <xdr:to>
      <xdr:col>8</xdr:col>
      <xdr:colOff>9525</xdr:colOff>
      <xdr:row>105</xdr:row>
      <xdr:rowOff>142875</xdr:rowOff>
    </xdr:to>
    <xdr:graphicFrame macro="">
      <xdr:nvGraphicFramePr>
        <xdr:cNvPr id="16" name="Chart 15"/>
        <xdr:cNvGraphicFramePr/>
      </xdr:nvGraphicFramePr>
      <xdr:xfrm>
        <a:off x="752475" y="14430375"/>
        <a:ext cx="4486275" cy="2809875"/>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47</xdr:row>
      <xdr:rowOff>66675</xdr:rowOff>
    </xdr:from>
    <xdr:to>
      <xdr:col>8</xdr:col>
      <xdr:colOff>581025</xdr:colOff>
      <xdr:row>61</xdr:row>
      <xdr:rowOff>0</xdr:rowOff>
    </xdr:to>
    <xdr:graphicFrame macro="">
      <xdr:nvGraphicFramePr>
        <xdr:cNvPr id="24" name="Chart 23"/>
        <xdr:cNvGraphicFramePr/>
      </xdr:nvGraphicFramePr>
      <xdr:xfrm>
        <a:off x="2000250" y="7772400"/>
        <a:ext cx="3810000" cy="2200275"/>
      </xdr:xfrm>
      <a:graphic>
        <a:graphicData uri="http://schemas.openxmlformats.org/drawingml/2006/chart">
          <c:chart xmlns:c="http://schemas.openxmlformats.org/drawingml/2006/chart" r:id="rId5"/>
        </a:graphicData>
      </a:graphic>
    </xdr:graphicFrame>
    <xdr:clientData/>
  </xdr:twoCellAnchor>
  <xdr:twoCellAnchor>
    <xdr:from>
      <xdr:col>3</xdr:col>
      <xdr:colOff>9525</xdr:colOff>
      <xdr:row>67</xdr:row>
      <xdr:rowOff>85725</xdr:rowOff>
    </xdr:from>
    <xdr:to>
      <xdr:col>8</xdr:col>
      <xdr:colOff>609600</xdr:colOff>
      <xdr:row>81</xdr:row>
      <xdr:rowOff>19050</xdr:rowOff>
    </xdr:to>
    <xdr:graphicFrame macro="">
      <xdr:nvGraphicFramePr>
        <xdr:cNvPr id="25" name="Chart 24"/>
        <xdr:cNvGraphicFramePr/>
      </xdr:nvGraphicFramePr>
      <xdr:xfrm>
        <a:off x="1990725" y="11068050"/>
        <a:ext cx="3848100" cy="220027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352</xdr:row>
      <xdr:rowOff>85725</xdr:rowOff>
    </xdr:from>
    <xdr:to>
      <xdr:col>6</xdr:col>
      <xdr:colOff>628650</xdr:colOff>
      <xdr:row>366</xdr:row>
      <xdr:rowOff>28575</xdr:rowOff>
    </xdr:to>
    <xdr:graphicFrame macro="">
      <xdr:nvGraphicFramePr>
        <xdr:cNvPr id="30" name="Chart 29"/>
        <xdr:cNvGraphicFramePr/>
      </xdr:nvGraphicFramePr>
      <xdr:xfrm>
        <a:off x="781050" y="57407175"/>
        <a:ext cx="3686175" cy="220980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162</xdr:row>
      <xdr:rowOff>161925</xdr:rowOff>
    </xdr:from>
    <xdr:to>
      <xdr:col>8</xdr:col>
      <xdr:colOff>857250</xdr:colOff>
      <xdr:row>177</xdr:row>
      <xdr:rowOff>66675</xdr:rowOff>
    </xdr:to>
    <xdr:graphicFrame macro="">
      <xdr:nvGraphicFramePr>
        <xdr:cNvPr id="35" name="Chart 34"/>
        <xdr:cNvGraphicFramePr/>
      </xdr:nvGraphicFramePr>
      <xdr:xfrm>
        <a:off x="771525" y="26565225"/>
        <a:ext cx="5314950" cy="2333625"/>
      </xdr:xfrm>
      <a:graphic>
        <a:graphicData uri="http://schemas.openxmlformats.org/drawingml/2006/chart">
          <c:chart xmlns:c="http://schemas.openxmlformats.org/drawingml/2006/chart" r:id="rId8"/>
        </a:graphicData>
      </a:graphic>
    </xdr:graphicFrame>
    <xdr:clientData/>
  </xdr:twoCellAnchor>
  <xdr:twoCellAnchor>
    <xdr:from>
      <xdr:col>1</xdr:col>
      <xdr:colOff>28575</xdr:colOff>
      <xdr:row>258</xdr:row>
      <xdr:rowOff>57150</xdr:rowOff>
    </xdr:from>
    <xdr:to>
      <xdr:col>8</xdr:col>
      <xdr:colOff>219075</xdr:colOff>
      <xdr:row>273</xdr:row>
      <xdr:rowOff>19050</xdr:rowOff>
    </xdr:to>
    <xdr:graphicFrame macro="">
      <xdr:nvGraphicFramePr>
        <xdr:cNvPr id="40" name="Chart 39"/>
        <xdr:cNvGraphicFramePr/>
      </xdr:nvGraphicFramePr>
      <xdr:xfrm>
        <a:off x="771525" y="42081450"/>
        <a:ext cx="4676775" cy="2390775"/>
      </xdr:xfrm>
      <a:graphic>
        <a:graphicData uri="http://schemas.openxmlformats.org/drawingml/2006/chart">
          <c:chart xmlns:c="http://schemas.openxmlformats.org/drawingml/2006/chart" r:id="rId9"/>
        </a:graphicData>
      </a:graphic>
    </xdr:graphicFrame>
    <xdr:clientData/>
  </xdr:twoCellAnchor>
  <xdr:twoCellAnchor>
    <xdr:from>
      <xdr:col>0</xdr:col>
      <xdr:colOff>657225</xdr:colOff>
      <xdr:row>11</xdr:row>
      <xdr:rowOff>76200</xdr:rowOff>
    </xdr:from>
    <xdr:to>
      <xdr:col>8</xdr:col>
      <xdr:colOff>647700</xdr:colOff>
      <xdr:row>26</xdr:row>
      <xdr:rowOff>57150</xdr:rowOff>
    </xdr:to>
    <xdr:graphicFrame macro="">
      <xdr:nvGraphicFramePr>
        <xdr:cNvPr id="47" name="Chart 46"/>
        <xdr:cNvGraphicFramePr/>
      </xdr:nvGraphicFramePr>
      <xdr:xfrm>
        <a:off x="657225" y="1952625"/>
        <a:ext cx="5219700" cy="2409825"/>
      </xdr:xfrm>
      <a:graphic>
        <a:graphicData uri="http://schemas.openxmlformats.org/drawingml/2006/chart">
          <c:chart xmlns:c="http://schemas.openxmlformats.org/drawingml/2006/chart" r:id="rId10"/>
        </a:graphicData>
      </a:graphic>
    </xdr:graphicFrame>
    <xdr:clientData/>
  </xdr:twoCellAnchor>
  <xdr:twoCellAnchor>
    <xdr:from>
      <xdr:col>1</xdr:col>
      <xdr:colOff>104775</xdr:colOff>
      <xdr:row>234</xdr:row>
      <xdr:rowOff>66675</xdr:rowOff>
    </xdr:from>
    <xdr:to>
      <xdr:col>8</xdr:col>
      <xdr:colOff>361950</xdr:colOff>
      <xdr:row>251</xdr:row>
      <xdr:rowOff>85725</xdr:rowOff>
    </xdr:to>
    <xdr:graphicFrame macro="">
      <xdr:nvGraphicFramePr>
        <xdr:cNvPr id="20" name="Chart 19"/>
        <xdr:cNvGraphicFramePr/>
      </xdr:nvGraphicFramePr>
      <xdr:xfrm>
        <a:off x="847725" y="38204775"/>
        <a:ext cx="4743450" cy="2790825"/>
      </xdr:xfrm>
      <a:graphic>
        <a:graphicData uri="http://schemas.openxmlformats.org/drawingml/2006/chart">
          <c:chart xmlns:c="http://schemas.openxmlformats.org/drawingml/2006/chart" r:id="rId11"/>
        </a:graphicData>
      </a:graphic>
    </xdr:graphicFrame>
    <xdr:clientData/>
  </xdr:twoCellAnchor>
  <xdr:twoCellAnchor>
    <xdr:from>
      <xdr:col>1</xdr:col>
      <xdr:colOff>28575</xdr:colOff>
      <xdr:row>143</xdr:row>
      <xdr:rowOff>28575</xdr:rowOff>
    </xdr:from>
    <xdr:to>
      <xdr:col>7</xdr:col>
      <xdr:colOff>266700</xdr:colOff>
      <xdr:row>157</xdr:row>
      <xdr:rowOff>152400</xdr:rowOff>
    </xdr:to>
    <xdr:graphicFrame macro="">
      <xdr:nvGraphicFramePr>
        <xdr:cNvPr id="22" name="Chart 21"/>
        <xdr:cNvGraphicFramePr/>
      </xdr:nvGraphicFramePr>
      <xdr:xfrm>
        <a:off x="771525" y="23364825"/>
        <a:ext cx="4019550" cy="24574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372</xdr:row>
      <xdr:rowOff>104775</xdr:rowOff>
    </xdr:from>
    <xdr:to>
      <xdr:col>8</xdr:col>
      <xdr:colOff>895350</xdr:colOff>
      <xdr:row>392</xdr:row>
      <xdr:rowOff>161925</xdr:rowOff>
    </xdr:to>
    <xdr:graphicFrame macro="">
      <xdr:nvGraphicFramePr>
        <xdr:cNvPr id="19" name="Chart 18"/>
        <xdr:cNvGraphicFramePr/>
      </xdr:nvGraphicFramePr>
      <xdr:xfrm>
        <a:off x="771525" y="60817125"/>
        <a:ext cx="5353050" cy="333375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189</xdr:row>
      <xdr:rowOff>85725</xdr:rowOff>
    </xdr:from>
    <xdr:to>
      <xdr:col>8</xdr:col>
      <xdr:colOff>638175</xdr:colOff>
      <xdr:row>205</xdr:row>
      <xdr:rowOff>66675</xdr:rowOff>
    </xdr:to>
    <xdr:graphicFrame macro="">
      <xdr:nvGraphicFramePr>
        <xdr:cNvPr id="26" name="Chart 25"/>
        <xdr:cNvGraphicFramePr/>
      </xdr:nvGraphicFramePr>
      <xdr:xfrm>
        <a:off x="762000" y="30937200"/>
        <a:ext cx="5105400" cy="2590800"/>
      </xdr:xfrm>
      <a:graphic>
        <a:graphicData uri="http://schemas.openxmlformats.org/drawingml/2006/chart">
          <c:chart xmlns:c="http://schemas.openxmlformats.org/drawingml/2006/chart" r:id="rId14"/>
        </a:graphicData>
      </a:graphic>
    </xdr:graphicFrame>
    <xdr:clientData/>
  </xdr:twoCellAnchor>
  <xdr:twoCellAnchor>
    <xdr:from>
      <xdr:col>0</xdr:col>
      <xdr:colOff>742950</xdr:colOff>
      <xdr:row>306</xdr:row>
      <xdr:rowOff>123825</xdr:rowOff>
    </xdr:from>
    <xdr:to>
      <xdr:col>8</xdr:col>
      <xdr:colOff>200025</xdr:colOff>
      <xdr:row>320</xdr:row>
      <xdr:rowOff>161925</xdr:rowOff>
    </xdr:to>
    <xdr:graphicFrame macro="">
      <xdr:nvGraphicFramePr>
        <xdr:cNvPr id="27" name="Chart 26"/>
        <xdr:cNvGraphicFramePr/>
      </xdr:nvGraphicFramePr>
      <xdr:xfrm>
        <a:off x="742950" y="50111025"/>
        <a:ext cx="4686300" cy="2343150"/>
      </xdr:xfrm>
      <a:graphic>
        <a:graphicData uri="http://schemas.openxmlformats.org/drawingml/2006/chart">
          <c:chart xmlns:c="http://schemas.openxmlformats.org/drawingml/2006/chart" r:id="rId15"/>
        </a:graphicData>
      </a:graphic>
    </xdr:graphicFrame>
    <xdr:clientData/>
  </xdr:twoCellAnchor>
  <xdr:twoCellAnchor>
    <xdr:from>
      <xdr:col>0</xdr:col>
      <xdr:colOff>742950</xdr:colOff>
      <xdr:row>280</xdr:row>
      <xdr:rowOff>104775</xdr:rowOff>
    </xdr:from>
    <xdr:to>
      <xdr:col>8</xdr:col>
      <xdr:colOff>123825</xdr:colOff>
      <xdr:row>295</xdr:row>
      <xdr:rowOff>161925</xdr:rowOff>
    </xdr:to>
    <xdr:graphicFrame macro="">
      <xdr:nvGraphicFramePr>
        <xdr:cNvPr id="23" name="Chart 22"/>
        <xdr:cNvGraphicFramePr/>
      </xdr:nvGraphicFramePr>
      <xdr:xfrm>
        <a:off x="742950" y="45881925"/>
        <a:ext cx="4610100" cy="2524125"/>
      </xdr:xfrm>
      <a:graphic>
        <a:graphicData uri="http://schemas.openxmlformats.org/drawingml/2006/chart">
          <c:chart xmlns:c="http://schemas.openxmlformats.org/drawingml/2006/chart" r:id="rId16"/>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104775</xdr:rowOff>
    </xdr:from>
    <xdr:to>
      <xdr:col>12</xdr:col>
      <xdr:colOff>590550</xdr:colOff>
      <xdr:row>21</xdr:row>
      <xdr:rowOff>161925</xdr:rowOff>
    </xdr:to>
    <xdr:graphicFrame macro="">
      <xdr:nvGraphicFramePr>
        <xdr:cNvPr id="8" name="Chart 7"/>
        <xdr:cNvGraphicFramePr/>
      </xdr:nvGraphicFramePr>
      <xdr:xfrm>
        <a:off x="4305300" y="1428750"/>
        <a:ext cx="4362450" cy="2524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xdr:row>
      <xdr:rowOff>123825</xdr:rowOff>
    </xdr:from>
    <xdr:to>
      <xdr:col>13</xdr:col>
      <xdr:colOff>409575</xdr:colOff>
      <xdr:row>25</xdr:row>
      <xdr:rowOff>104775</xdr:rowOff>
    </xdr:to>
    <xdr:graphicFrame macro="">
      <xdr:nvGraphicFramePr>
        <xdr:cNvPr id="9" name="Chart 8"/>
        <xdr:cNvGraphicFramePr/>
      </xdr:nvGraphicFramePr>
      <xdr:xfrm>
        <a:off x="3914775" y="1685925"/>
        <a:ext cx="5324475" cy="3057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xdr:row>
      <xdr:rowOff>104775</xdr:rowOff>
    </xdr:from>
    <xdr:to>
      <xdr:col>30</xdr:col>
      <xdr:colOff>485775</xdr:colOff>
      <xdr:row>28</xdr:row>
      <xdr:rowOff>123825</xdr:rowOff>
    </xdr:to>
    <xdr:graphicFrame macro="">
      <xdr:nvGraphicFramePr>
        <xdr:cNvPr id="3" name="Chart 2"/>
        <xdr:cNvGraphicFramePr/>
      </xdr:nvGraphicFramePr>
      <xdr:xfrm>
        <a:off x="3638550" y="1533525"/>
        <a:ext cx="6600825" cy="33909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161925</xdr:rowOff>
    </xdr:from>
    <xdr:to>
      <xdr:col>14</xdr:col>
      <xdr:colOff>295275</xdr:colOff>
      <xdr:row>36</xdr:row>
      <xdr:rowOff>85725</xdr:rowOff>
    </xdr:to>
    <xdr:graphicFrame macro="">
      <xdr:nvGraphicFramePr>
        <xdr:cNvPr id="2" name="Chart 1"/>
        <xdr:cNvGraphicFramePr/>
      </xdr:nvGraphicFramePr>
      <xdr:xfrm>
        <a:off x="6105525" y="1876425"/>
        <a:ext cx="5229225" cy="4133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123825</xdr:rowOff>
    </xdr:from>
    <xdr:to>
      <xdr:col>11</xdr:col>
      <xdr:colOff>38100</xdr:colOff>
      <xdr:row>37</xdr:row>
      <xdr:rowOff>161925</xdr:rowOff>
    </xdr:to>
    <xdr:graphicFrame macro="">
      <xdr:nvGraphicFramePr>
        <xdr:cNvPr id="5" name="Chart 4"/>
        <xdr:cNvGraphicFramePr/>
      </xdr:nvGraphicFramePr>
      <xdr:xfrm>
        <a:off x="2971800" y="3457575"/>
        <a:ext cx="761047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161925</xdr:rowOff>
    </xdr:from>
    <xdr:to>
      <xdr:col>24</xdr:col>
      <xdr:colOff>133350</xdr:colOff>
      <xdr:row>26</xdr:row>
      <xdr:rowOff>104775</xdr:rowOff>
    </xdr:to>
    <xdr:graphicFrame macro="">
      <xdr:nvGraphicFramePr>
        <xdr:cNvPr id="5" name="Chart 4"/>
        <xdr:cNvGraphicFramePr/>
      </xdr:nvGraphicFramePr>
      <xdr:xfrm>
        <a:off x="3190875" y="1666875"/>
        <a:ext cx="5915025" cy="3181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619125</xdr:colOff>
      <xdr:row>6</xdr:row>
      <xdr:rowOff>161925</xdr:rowOff>
    </xdr:from>
    <xdr:to>
      <xdr:col>25</xdr:col>
      <xdr:colOff>619125</xdr:colOff>
      <xdr:row>20</xdr:row>
      <xdr:rowOff>85725</xdr:rowOff>
    </xdr:to>
    <xdr:graphicFrame macro="">
      <xdr:nvGraphicFramePr>
        <xdr:cNvPr id="5" name="Chart 4"/>
        <xdr:cNvGraphicFramePr/>
      </xdr:nvGraphicFramePr>
      <xdr:xfrm>
        <a:off x="3324225" y="1666875"/>
        <a:ext cx="4333875" cy="2190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xdr:row>
      <xdr:rowOff>161925</xdr:rowOff>
    </xdr:from>
    <xdr:to>
      <xdr:col>14</xdr:col>
      <xdr:colOff>38100</xdr:colOff>
      <xdr:row>38</xdr:row>
      <xdr:rowOff>19050</xdr:rowOff>
    </xdr:to>
    <xdr:graphicFrame macro="">
      <xdr:nvGraphicFramePr>
        <xdr:cNvPr id="6" name="Chart 5"/>
        <xdr:cNvGraphicFramePr/>
      </xdr:nvGraphicFramePr>
      <xdr:xfrm>
        <a:off x="4000500" y="1104900"/>
        <a:ext cx="6124575" cy="56388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4</xdr:row>
      <xdr:rowOff>285750</xdr:rowOff>
    </xdr:from>
    <xdr:to>
      <xdr:col>12</xdr:col>
      <xdr:colOff>314325</xdr:colOff>
      <xdr:row>17</xdr:row>
      <xdr:rowOff>161925</xdr:rowOff>
    </xdr:to>
    <xdr:graphicFrame macro="">
      <xdr:nvGraphicFramePr>
        <xdr:cNvPr id="8" name="Chart 7"/>
        <xdr:cNvGraphicFramePr/>
      </xdr:nvGraphicFramePr>
      <xdr:xfrm>
        <a:off x="2943225" y="1028700"/>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142875</xdr:rowOff>
    </xdr:from>
    <xdr:to>
      <xdr:col>15</xdr:col>
      <xdr:colOff>304800</xdr:colOff>
      <xdr:row>22</xdr:row>
      <xdr:rowOff>133350</xdr:rowOff>
    </xdr:to>
    <xdr:graphicFrame macro="">
      <xdr:nvGraphicFramePr>
        <xdr:cNvPr id="5" name="Chart 4"/>
        <xdr:cNvGraphicFramePr/>
      </xdr:nvGraphicFramePr>
      <xdr:xfrm>
        <a:off x="5838825" y="10477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76200</xdr:rowOff>
    </xdr:from>
    <xdr:to>
      <xdr:col>14</xdr:col>
      <xdr:colOff>276225</xdr:colOff>
      <xdr:row>36</xdr:row>
      <xdr:rowOff>9525</xdr:rowOff>
    </xdr:to>
    <xdr:graphicFrame macro="">
      <xdr:nvGraphicFramePr>
        <xdr:cNvPr id="4" name="Chart 3"/>
        <xdr:cNvGraphicFramePr/>
      </xdr:nvGraphicFramePr>
      <xdr:xfrm>
        <a:off x="4419600" y="981075"/>
        <a:ext cx="5753100" cy="4953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123825</xdr:rowOff>
    </xdr:from>
    <xdr:to>
      <xdr:col>9</xdr:col>
      <xdr:colOff>9525</xdr:colOff>
      <xdr:row>21</xdr:row>
      <xdr:rowOff>123825</xdr:rowOff>
    </xdr:to>
    <xdr:graphicFrame macro="">
      <xdr:nvGraphicFramePr>
        <xdr:cNvPr id="2" name="Chart 1"/>
        <xdr:cNvGraphicFramePr/>
      </xdr:nvGraphicFramePr>
      <xdr:xfrm>
        <a:off x="3790950" y="1028700"/>
        <a:ext cx="4686300" cy="26193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161925</xdr:rowOff>
    </xdr:from>
    <xdr:to>
      <xdr:col>6</xdr:col>
      <xdr:colOff>390525</xdr:colOff>
      <xdr:row>55</xdr:row>
      <xdr:rowOff>161925</xdr:rowOff>
    </xdr:to>
    <xdr:graphicFrame macro="">
      <xdr:nvGraphicFramePr>
        <xdr:cNvPr id="4" name="Chart 3"/>
        <xdr:cNvGraphicFramePr/>
      </xdr:nvGraphicFramePr>
      <xdr:xfrm>
        <a:off x="638175" y="4438650"/>
        <a:ext cx="5372100" cy="30765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12</xdr:row>
      <xdr:rowOff>123825</xdr:rowOff>
    </xdr:from>
    <xdr:to>
      <xdr:col>7</xdr:col>
      <xdr:colOff>161925</xdr:colOff>
      <xdr:row>29</xdr:row>
      <xdr:rowOff>161925</xdr:rowOff>
    </xdr:to>
    <xdr:graphicFrame macro="">
      <xdr:nvGraphicFramePr>
        <xdr:cNvPr id="3" name="Chart 2"/>
        <xdr:cNvGraphicFramePr/>
      </xdr:nvGraphicFramePr>
      <xdr:xfrm>
        <a:off x="1381125" y="2162175"/>
        <a:ext cx="4276725"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123825</xdr:rowOff>
    </xdr:from>
    <xdr:to>
      <xdr:col>8</xdr:col>
      <xdr:colOff>600075</xdr:colOff>
      <xdr:row>22</xdr:row>
      <xdr:rowOff>123825</xdr:rowOff>
    </xdr:to>
    <xdr:graphicFrame macro="">
      <xdr:nvGraphicFramePr>
        <xdr:cNvPr id="6" name="Chart 5"/>
        <xdr:cNvGraphicFramePr/>
      </xdr:nvGraphicFramePr>
      <xdr:xfrm>
        <a:off x="1866900" y="1028700"/>
        <a:ext cx="3686175" cy="27527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142875</xdr:rowOff>
    </xdr:from>
    <xdr:to>
      <xdr:col>11</xdr:col>
      <xdr:colOff>409575</xdr:colOff>
      <xdr:row>26</xdr:row>
      <xdr:rowOff>161925</xdr:rowOff>
    </xdr:to>
    <xdr:graphicFrame macro="">
      <xdr:nvGraphicFramePr>
        <xdr:cNvPr id="3" name="Chart 2"/>
        <xdr:cNvGraphicFramePr/>
      </xdr:nvGraphicFramePr>
      <xdr:xfrm>
        <a:off x="2819400" y="1400175"/>
        <a:ext cx="5334000" cy="30956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80</xdr:row>
      <xdr:rowOff>161925</xdr:rowOff>
    </xdr:from>
    <xdr:to>
      <xdr:col>7</xdr:col>
      <xdr:colOff>762000</xdr:colOff>
      <xdr:row>100</xdr:row>
      <xdr:rowOff>38100</xdr:rowOff>
    </xdr:to>
    <xdr:graphicFrame macro="">
      <xdr:nvGraphicFramePr>
        <xdr:cNvPr id="3" name="Chart 2"/>
        <xdr:cNvGraphicFramePr/>
      </xdr:nvGraphicFramePr>
      <xdr:xfrm>
        <a:off x="76200" y="6562725"/>
        <a:ext cx="5534025" cy="31242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66675</xdr:rowOff>
    </xdr:from>
    <xdr:to>
      <xdr:col>12</xdr:col>
      <xdr:colOff>428625</xdr:colOff>
      <xdr:row>44</xdr:row>
      <xdr:rowOff>95250</xdr:rowOff>
    </xdr:to>
    <xdr:graphicFrame macro="">
      <xdr:nvGraphicFramePr>
        <xdr:cNvPr id="4" name="Chart 3"/>
        <xdr:cNvGraphicFramePr/>
      </xdr:nvGraphicFramePr>
      <xdr:xfrm>
        <a:off x="723900" y="4762500"/>
        <a:ext cx="8362950" cy="34290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161925</xdr:rowOff>
    </xdr:from>
    <xdr:to>
      <xdr:col>8</xdr:col>
      <xdr:colOff>171450</xdr:colOff>
      <xdr:row>44</xdr:row>
      <xdr:rowOff>9525</xdr:rowOff>
    </xdr:to>
    <xdr:graphicFrame macro="">
      <xdr:nvGraphicFramePr>
        <xdr:cNvPr id="6" name="Chart 5"/>
        <xdr:cNvGraphicFramePr/>
      </xdr:nvGraphicFramePr>
      <xdr:xfrm>
        <a:off x="114300" y="3981450"/>
        <a:ext cx="6486525" cy="3248025"/>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23</xdr:row>
      <xdr:rowOff>161925</xdr:rowOff>
    </xdr:from>
    <xdr:to>
      <xdr:col>14</xdr:col>
      <xdr:colOff>161925</xdr:colOff>
      <xdr:row>44</xdr:row>
      <xdr:rowOff>57150</xdr:rowOff>
    </xdr:to>
    <xdr:graphicFrame macro="">
      <xdr:nvGraphicFramePr>
        <xdr:cNvPr id="4" name="Chart 3"/>
        <xdr:cNvGraphicFramePr/>
      </xdr:nvGraphicFramePr>
      <xdr:xfrm>
        <a:off x="7258050" y="3981450"/>
        <a:ext cx="5200650" cy="3295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123825</xdr:rowOff>
    </xdr:from>
    <xdr:to>
      <xdr:col>10</xdr:col>
      <xdr:colOff>523875</xdr:colOff>
      <xdr:row>23</xdr:row>
      <xdr:rowOff>161925</xdr:rowOff>
    </xdr:to>
    <xdr:graphicFrame macro="">
      <xdr:nvGraphicFramePr>
        <xdr:cNvPr id="7" name="Chart 6"/>
        <xdr:cNvGraphicFramePr/>
      </xdr:nvGraphicFramePr>
      <xdr:xfrm>
        <a:off x="4133850" y="1190625"/>
        <a:ext cx="4352925" cy="2790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66675</xdr:rowOff>
    </xdr:from>
    <xdr:to>
      <xdr:col>9</xdr:col>
      <xdr:colOff>514350</xdr:colOff>
      <xdr:row>22</xdr:row>
      <xdr:rowOff>171450</xdr:rowOff>
    </xdr:to>
    <xdr:graphicFrame macro="">
      <xdr:nvGraphicFramePr>
        <xdr:cNvPr id="2" name="Chart 1"/>
        <xdr:cNvGraphicFramePr/>
      </xdr:nvGraphicFramePr>
      <xdr:xfrm>
        <a:off x="2209800" y="1123950"/>
        <a:ext cx="416242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95250</xdr:rowOff>
    </xdr:from>
    <xdr:to>
      <xdr:col>8</xdr:col>
      <xdr:colOff>28575</xdr:colOff>
      <xdr:row>26</xdr:row>
      <xdr:rowOff>161925</xdr:rowOff>
    </xdr:to>
    <xdr:graphicFrame macro="">
      <xdr:nvGraphicFramePr>
        <xdr:cNvPr id="4" name="Chart 3"/>
        <xdr:cNvGraphicFramePr/>
      </xdr:nvGraphicFramePr>
      <xdr:xfrm>
        <a:off x="1323975" y="1971675"/>
        <a:ext cx="4667250" cy="249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95250</xdr:rowOff>
    </xdr:from>
    <xdr:to>
      <xdr:col>10</xdr:col>
      <xdr:colOff>28575</xdr:colOff>
      <xdr:row>22</xdr:row>
      <xdr:rowOff>161925</xdr:rowOff>
    </xdr:to>
    <xdr:graphicFrame macro="">
      <xdr:nvGraphicFramePr>
        <xdr:cNvPr id="4" name="Chart 3"/>
        <xdr:cNvGraphicFramePr/>
      </xdr:nvGraphicFramePr>
      <xdr:xfrm>
        <a:off x="4133850" y="990600"/>
        <a:ext cx="4305300" cy="2819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9</xdr:row>
      <xdr:rowOff>104775</xdr:rowOff>
    </xdr:from>
    <xdr:to>
      <xdr:col>13</xdr:col>
      <xdr:colOff>781050</xdr:colOff>
      <xdr:row>26</xdr:row>
      <xdr:rowOff>161925</xdr:rowOff>
    </xdr:to>
    <xdr:graphicFrame macro="">
      <xdr:nvGraphicFramePr>
        <xdr:cNvPr id="7" name="Chart 6"/>
        <xdr:cNvGraphicFramePr/>
      </xdr:nvGraphicFramePr>
      <xdr:xfrm>
        <a:off x="5438775" y="1657350"/>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5</xdr:row>
      <xdr:rowOff>104775</xdr:rowOff>
    </xdr:from>
    <xdr:to>
      <xdr:col>12</xdr:col>
      <xdr:colOff>504825</xdr:colOff>
      <xdr:row>22</xdr:row>
      <xdr:rowOff>95250</xdr:rowOff>
    </xdr:to>
    <xdr:graphicFrame macro="">
      <xdr:nvGraphicFramePr>
        <xdr:cNvPr id="2" name="Chart 1"/>
        <xdr:cNvGraphicFramePr/>
      </xdr:nvGraphicFramePr>
      <xdr:xfrm>
        <a:off x="2419350" y="1009650"/>
        <a:ext cx="6076950" cy="27432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133350</xdr:rowOff>
    </xdr:from>
    <xdr:to>
      <xdr:col>11</xdr:col>
      <xdr:colOff>314325</xdr:colOff>
      <xdr:row>23</xdr:row>
      <xdr:rowOff>123825</xdr:rowOff>
    </xdr:to>
    <xdr:graphicFrame macro="">
      <xdr:nvGraphicFramePr>
        <xdr:cNvPr id="7" name="Chart 6"/>
        <xdr:cNvGraphicFramePr/>
      </xdr:nvGraphicFramePr>
      <xdr:xfrm>
        <a:off x="2752725" y="12001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76200</xdr:rowOff>
    </xdr:from>
    <xdr:to>
      <xdr:col>8</xdr:col>
      <xdr:colOff>352425</xdr:colOff>
      <xdr:row>26</xdr:row>
      <xdr:rowOff>66675</xdr:rowOff>
    </xdr:to>
    <xdr:graphicFrame macro="">
      <xdr:nvGraphicFramePr>
        <xdr:cNvPr id="13" name="Chart 12"/>
        <xdr:cNvGraphicFramePr/>
      </xdr:nvGraphicFramePr>
      <xdr:xfrm>
        <a:off x="1466850" y="1647825"/>
        <a:ext cx="4676775" cy="27813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11</xdr:row>
      <xdr:rowOff>123825</xdr:rowOff>
    </xdr:from>
    <xdr:to>
      <xdr:col>11</xdr:col>
      <xdr:colOff>133350</xdr:colOff>
      <xdr:row>36</xdr:row>
      <xdr:rowOff>47625</xdr:rowOff>
    </xdr:to>
    <xdr:graphicFrame macro="">
      <xdr:nvGraphicFramePr>
        <xdr:cNvPr id="6" name="Chart 5"/>
        <xdr:cNvGraphicFramePr/>
      </xdr:nvGraphicFramePr>
      <xdr:xfrm>
        <a:off x="619125" y="2000250"/>
        <a:ext cx="6743700" cy="3971925"/>
      </xdr:xfrm>
      <a:graphic>
        <a:graphicData uri="http://schemas.openxmlformats.org/drawingml/2006/chart">
          <c:chart xmlns:c="http://schemas.openxmlformats.org/drawingml/2006/chart" r:id="rId1"/>
        </a:graphicData>
      </a:graphic>
    </xdr:graphicFrame>
    <xdr:clientData/>
  </xdr:twoCellAnchor>
  <xdr:twoCellAnchor>
    <xdr:from>
      <xdr:col>13</xdr:col>
      <xdr:colOff>619125</xdr:colOff>
      <xdr:row>12</xdr:row>
      <xdr:rowOff>9525</xdr:rowOff>
    </xdr:from>
    <xdr:to>
      <xdr:col>22</xdr:col>
      <xdr:colOff>514350</xdr:colOff>
      <xdr:row>35</xdr:row>
      <xdr:rowOff>142875</xdr:rowOff>
    </xdr:to>
    <xdr:graphicFrame macro="">
      <xdr:nvGraphicFramePr>
        <xdr:cNvPr id="8" name="Chart 7"/>
        <xdr:cNvGraphicFramePr/>
      </xdr:nvGraphicFramePr>
      <xdr:xfrm>
        <a:off x="9086850" y="2047875"/>
        <a:ext cx="5876925" cy="38576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85725</xdr:rowOff>
    </xdr:from>
    <xdr:to>
      <xdr:col>12</xdr:col>
      <xdr:colOff>38100</xdr:colOff>
      <xdr:row>29</xdr:row>
      <xdr:rowOff>57150</xdr:rowOff>
    </xdr:to>
    <xdr:graphicFrame macro="">
      <xdr:nvGraphicFramePr>
        <xdr:cNvPr id="2" name="Chart 1"/>
        <xdr:cNvGraphicFramePr/>
      </xdr:nvGraphicFramePr>
      <xdr:xfrm>
        <a:off x="3771900" y="1143000"/>
        <a:ext cx="4981575" cy="469582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12</xdr:row>
      <xdr:rowOff>95250</xdr:rowOff>
    </xdr:from>
    <xdr:to>
      <xdr:col>9</xdr:col>
      <xdr:colOff>247650</xdr:colOff>
      <xdr:row>33</xdr:row>
      <xdr:rowOff>142875</xdr:rowOff>
    </xdr:to>
    <xdr:graphicFrame macro="">
      <xdr:nvGraphicFramePr>
        <xdr:cNvPr id="7" name="Chart 6"/>
        <xdr:cNvGraphicFramePr/>
      </xdr:nvGraphicFramePr>
      <xdr:xfrm>
        <a:off x="619125" y="2152650"/>
        <a:ext cx="5200650" cy="34671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2581275</xdr:colOff>
      <xdr:row>21</xdr:row>
      <xdr:rowOff>133350</xdr:rowOff>
    </xdr:from>
    <xdr:to>
      <xdr:col>7</xdr:col>
      <xdr:colOff>485775</xdr:colOff>
      <xdr:row>35</xdr:row>
      <xdr:rowOff>57150</xdr:rowOff>
    </xdr:to>
    <xdr:graphicFrame macro="">
      <xdr:nvGraphicFramePr>
        <xdr:cNvPr id="6" name="Chart 5"/>
        <xdr:cNvGraphicFramePr/>
      </xdr:nvGraphicFramePr>
      <xdr:xfrm>
        <a:off x="2581275" y="3619500"/>
        <a:ext cx="4333875" cy="22098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104775</xdr:rowOff>
    </xdr:from>
    <xdr:to>
      <xdr:col>9</xdr:col>
      <xdr:colOff>542925</xdr:colOff>
      <xdr:row>18</xdr:row>
      <xdr:rowOff>114300</xdr:rowOff>
    </xdr:to>
    <xdr:graphicFrame macro="">
      <xdr:nvGraphicFramePr>
        <xdr:cNvPr id="8" name="Chart 7"/>
        <xdr:cNvGraphicFramePr/>
      </xdr:nvGraphicFramePr>
      <xdr:xfrm>
        <a:off x="2133600" y="1009650"/>
        <a:ext cx="4572000" cy="211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0</xdr:rowOff>
    </xdr:from>
    <xdr:to>
      <xdr:col>11</xdr:col>
      <xdr:colOff>0</xdr:colOff>
      <xdr:row>22</xdr:row>
      <xdr:rowOff>171450</xdr:rowOff>
    </xdr:to>
    <xdr:graphicFrame macro="">
      <xdr:nvGraphicFramePr>
        <xdr:cNvPr id="5" name="Chart 4"/>
        <xdr:cNvGraphicFramePr/>
      </xdr:nvGraphicFramePr>
      <xdr:xfrm>
        <a:off x="2705100" y="1123950"/>
        <a:ext cx="4381500" cy="30194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104775</xdr:rowOff>
    </xdr:from>
    <xdr:to>
      <xdr:col>10</xdr:col>
      <xdr:colOff>552450</xdr:colOff>
      <xdr:row>23</xdr:row>
      <xdr:rowOff>9525</xdr:rowOff>
    </xdr:to>
    <xdr:graphicFrame macro="">
      <xdr:nvGraphicFramePr>
        <xdr:cNvPr id="7" name="Chart 6"/>
        <xdr:cNvGraphicFramePr/>
      </xdr:nvGraphicFramePr>
      <xdr:xfrm>
        <a:off x="5295900" y="1009650"/>
        <a:ext cx="4276725" cy="28194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133350</xdr:rowOff>
    </xdr:from>
    <xdr:to>
      <xdr:col>13</xdr:col>
      <xdr:colOff>9525</xdr:colOff>
      <xdr:row>23</xdr:row>
      <xdr:rowOff>38100</xdr:rowOff>
    </xdr:to>
    <xdr:graphicFrame macro="">
      <xdr:nvGraphicFramePr>
        <xdr:cNvPr id="6" name="Chart 5"/>
        <xdr:cNvGraphicFramePr/>
      </xdr:nvGraphicFramePr>
      <xdr:xfrm>
        <a:off x="3733800" y="10382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85725</xdr:rowOff>
    </xdr:from>
    <xdr:to>
      <xdr:col>9</xdr:col>
      <xdr:colOff>104775</xdr:colOff>
      <xdr:row>28</xdr:row>
      <xdr:rowOff>161925</xdr:rowOff>
    </xdr:to>
    <xdr:graphicFrame macro="">
      <xdr:nvGraphicFramePr>
        <xdr:cNvPr id="2" name="Chart 1"/>
        <xdr:cNvGraphicFramePr/>
      </xdr:nvGraphicFramePr>
      <xdr:xfrm>
        <a:off x="647700" y="2276475"/>
        <a:ext cx="6048375" cy="26670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104775</xdr:rowOff>
    </xdr:from>
    <xdr:to>
      <xdr:col>9</xdr:col>
      <xdr:colOff>457200</xdr:colOff>
      <xdr:row>20</xdr:row>
      <xdr:rowOff>123825</xdr:rowOff>
    </xdr:to>
    <xdr:graphicFrame macro="">
      <xdr:nvGraphicFramePr>
        <xdr:cNvPr id="20" name="Chart 19"/>
        <xdr:cNvGraphicFramePr/>
      </xdr:nvGraphicFramePr>
      <xdr:xfrm>
        <a:off x="2828925" y="1009650"/>
        <a:ext cx="4152900" cy="24479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5</xdr:row>
      <xdr:rowOff>161925</xdr:rowOff>
    </xdr:from>
    <xdr:to>
      <xdr:col>10</xdr:col>
      <xdr:colOff>619125</xdr:colOff>
      <xdr:row>19</xdr:row>
      <xdr:rowOff>95250</xdr:rowOff>
    </xdr:to>
    <xdr:graphicFrame macro="">
      <xdr:nvGraphicFramePr>
        <xdr:cNvPr id="5" name="Chart 4"/>
        <xdr:cNvGraphicFramePr/>
      </xdr:nvGraphicFramePr>
      <xdr:xfrm>
        <a:off x="2886075" y="1066800"/>
        <a:ext cx="4333875" cy="220027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829925"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6</xdr:col>
      <xdr:colOff>38100</xdr:colOff>
      <xdr:row>5</xdr:row>
      <xdr:rowOff>123825</xdr:rowOff>
    </xdr:from>
    <xdr:to>
      <xdr:col>12</xdr:col>
      <xdr:colOff>190500</xdr:colOff>
      <xdr:row>23</xdr:row>
      <xdr:rowOff>28575</xdr:rowOff>
    </xdr:to>
    <xdr:graphicFrame macro="">
      <xdr:nvGraphicFramePr>
        <xdr:cNvPr id="7" name="Chart 6"/>
        <xdr:cNvGraphicFramePr/>
      </xdr:nvGraphicFramePr>
      <xdr:xfrm>
        <a:off x="4219575" y="10763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648950"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1</xdr:col>
      <xdr:colOff>19050</xdr:colOff>
      <xdr:row>9</xdr:row>
      <xdr:rowOff>142875</xdr:rowOff>
    </xdr:from>
    <xdr:to>
      <xdr:col>7</xdr:col>
      <xdr:colOff>409575</xdr:colOff>
      <xdr:row>27</xdr:row>
      <xdr:rowOff>47625</xdr:rowOff>
    </xdr:to>
    <xdr:graphicFrame macro="">
      <xdr:nvGraphicFramePr>
        <xdr:cNvPr id="5" name="Chart 4"/>
        <xdr:cNvGraphicFramePr/>
      </xdr:nvGraphicFramePr>
      <xdr:xfrm>
        <a:off x="685800" y="1781175"/>
        <a:ext cx="4343400" cy="28289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114300</xdr:rowOff>
    </xdr:from>
    <xdr:to>
      <xdr:col>12</xdr:col>
      <xdr:colOff>285750</xdr:colOff>
      <xdr:row>18</xdr:row>
      <xdr:rowOff>152400</xdr:rowOff>
    </xdr:to>
    <xdr:graphicFrame macro="">
      <xdr:nvGraphicFramePr>
        <xdr:cNvPr id="2" name="Chart 1"/>
        <xdr:cNvGraphicFramePr/>
      </xdr:nvGraphicFramePr>
      <xdr:xfrm>
        <a:off x="2952750" y="1019175"/>
        <a:ext cx="5229225" cy="21431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104775</xdr:rowOff>
    </xdr:from>
    <xdr:to>
      <xdr:col>12</xdr:col>
      <xdr:colOff>276225</xdr:colOff>
      <xdr:row>38</xdr:row>
      <xdr:rowOff>161925</xdr:rowOff>
    </xdr:to>
    <xdr:graphicFrame macro="">
      <xdr:nvGraphicFramePr>
        <xdr:cNvPr id="3" name="Chart 2"/>
        <xdr:cNvGraphicFramePr/>
      </xdr:nvGraphicFramePr>
      <xdr:xfrm>
        <a:off x="2962275" y="3600450"/>
        <a:ext cx="5210175" cy="2809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85725</xdr:rowOff>
    </xdr:from>
    <xdr:to>
      <xdr:col>5</xdr:col>
      <xdr:colOff>438150</xdr:colOff>
      <xdr:row>37</xdr:row>
      <xdr:rowOff>66675</xdr:rowOff>
    </xdr:to>
    <xdr:graphicFrame macro="">
      <xdr:nvGraphicFramePr>
        <xdr:cNvPr id="4" name="Chart 3"/>
        <xdr:cNvGraphicFramePr/>
      </xdr:nvGraphicFramePr>
      <xdr:xfrm>
        <a:off x="2247900" y="3714750"/>
        <a:ext cx="4324350" cy="2352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161925</xdr:rowOff>
    </xdr:from>
    <xdr:to>
      <xdr:col>17</xdr:col>
      <xdr:colOff>523875</xdr:colOff>
      <xdr:row>25</xdr:row>
      <xdr:rowOff>57150</xdr:rowOff>
    </xdr:to>
    <xdr:graphicFrame macro="">
      <xdr:nvGraphicFramePr>
        <xdr:cNvPr id="8" name="Chart 7"/>
        <xdr:cNvGraphicFramePr/>
      </xdr:nvGraphicFramePr>
      <xdr:xfrm>
        <a:off x="6953250" y="1066800"/>
        <a:ext cx="5448300" cy="3371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104775</xdr:rowOff>
    </xdr:from>
    <xdr:to>
      <xdr:col>10</xdr:col>
      <xdr:colOff>28575</xdr:colOff>
      <xdr:row>23</xdr:row>
      <xdr:rowOff>161925</xdr:rowOff>
    </xdr:to>
    <xdr:graphicFrame macro="">
      <xdr:nvGraphicFramePr>
        <xdr:cNvPr id="3" name="Chart 2"/>
        <xdr:cNvGraphicFramePr/>
      </xdr:nvGraphicFramePr>
      <xdr:xfrm>
        <a:off x="2219325" y="1171575"/>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142875</xdr:rowOff>
    </xdr:from>
    <xdr:to>
      <xdr:col>12</xdr:col>
      <xdr:colOff>85725</xdr:colOff>
      <xdr:row>23</xdr:row>
      <xdr:rowOff>123825</xdr:rowOff>
    </xdr:to>
    <xdr:graphicFrame macro="">
      <xdr:nvGraphicFramePr>
        <xdr:cNvPr id="7" name="Chart 6"/>
        <xdr:cNvGraphicFramePr/>
      </xdr:nvGraphicFramePr>
      <xdr:xfrm>
        <a:off x="4286250" y="1133475"/>
        <a:ext cx="5086350" cy="287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104775</xdr:rowOff>
    </xdr:from>
    <xdr:to>
      <xdr:col>13</xdr:col>
      <xdr:colOff>333375</xdr:colOff>
      <xdr:row>22</xdr:row>
      <xdr:rowOff>57150</xdr:rowOff>
    </xdr:to>
    <xdr:graphicFrame macro="">
      <xdr:nvGraphicFramePr>
        <xdr:cNvPr id="2" name="Chart 1"/>
        <xdr:cNvGraphicFramePr/>
      </xdr:nvGraphicFramePr>
      <xdr:xfrm>
        <a:off x="4305300" y="1162050"/>
        <a:ext cx="4572000" cy="3352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yand\AppData\Local\Microsoft\Windows\Temporary%20Internet%20Files\Content.Outlook\UQ9MRSRF\trip_summary_region_tables%20base%20201608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formatted Trip Summary"/>
      <sheetName val="Formatted Trip Summary"/>
      <sheetName val="Total Trip Tables"/>
      <sheetName val="Total Distance Tables"/>
      <sheetName val="Total Duration Tables"/>
    </sheetNames>
    <sheetDataSet>
      <sheetData sheetId="0" refreshError="1"/>
      <sheetData sheetId="1" refreshError="1">
        <row r="4">
          <cell r="A4" t="str">
            <v>01 NORTHLAND</v>
          </cell>
        </row>
        <row r="81">
          <cell r="A81" t="str">
            <v>02 AUCKLAND</v>
          </cell>
        </row>
        <row r="165">
          <cell r="A165" t="str">
            <v>03 WAIKATO</v>
          </cell>
        </row>
        <row r="249">
          <cell r="A249" t="str">
            <v>04 BAY OF PLENTY</v>
          </cell>
        </row>
        <row r="319">
          <cell r="A319" t="str">
            <v>05 GISBORNE</v>
          </cell>
        </row>
        <row r="403">
          <cell r="A403" t="str">
            <v>06 HAWKE`S BAY</v>
          </cell>
        </row>
        <row r="473">
          <cell r="A473" t="str">
            <v>07 TARANAKI</v>
          </cell>
        </row>
        <row r="550">
          <cell r="A550" t="str">
            <v>08 MANAWATU-WANGANUI</v>
          </cell>
        </row>
        <row r="627">
          <cell r="A627" t="str">
            <v>09 WELLINGTON</v>
          </cell>
        </row>
        <row r="711">
          <cell r="A711" t="str">
            <v>10 NELS-MARLB-TAS</v>
          </cell>
        </row>
        <row r="788">
          <cell r="A788" t="str">
            <v>12 WEST COAST</v>
          </cell>
        </row>
        <row r="858">
          <cell r="A858" t="str">
            <v>13 CANTERBURY</v>
          </cell>
        </row>
        <row r="935">
          <cell r="A935" t="str">
            <v>14 OTAGO</v>
          </cell>
        </row>
        <row r="1005">
          <cell r="A1005" t="str">
            <v>15 SOUTHLAND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infoshare/ViewTable.aspx?pxID=5e666254-1e0c-430e-bdfd-bb7d03153f07" TargetMode="External" /><Relationship Id="rId2" Type="http://schemas.openxmlformats.org/officeDocument/2006/relationships/hyperlink" Target="http://www.stats.govt.nz/Census/2013-census/profile-and-summary-reports/quickstats-65-plus/population-overview.aspx" TargetMode="External" /><Relationship Id="rId3" Type="http://schemas.openxmlformats.org/officeDocument/2006/relationships/hyperlink" Target="http://www.stats.govt.nz/browse_for_stats/population/estimates_and_projections/NationalPopulationProjections_HOTP2016.aspx%20for%20projection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2.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hyperlink" Target="http://www.transport.govt.nz/research/roadtol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govt.nz/assets/Uploads/Research/Documents/Overseas-drivers2016.pdf" TargetMode="External" /><Relationship Id="rId2"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1)" TargetMode="External" /><Relationship Id="rId2" Type="http://schemas.openxmlformats.org/officeDocument/2006/relationships/drawing" Target="../drawings/drawing1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govt.nz/research/roadcrashstatistics/raillevelcrossingstatistics/"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transport.govt.nz/ourwork/tmif/freighttransportindustry/ft007/" TargetMode="External" /><Relationship Id="rId2"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transport.govt.nz/assets/Uploads/Research/Documents/Trucks-2016.pdf" TargetMode="External" /><Relationship Id="rId2" Type="http://schemas.openxmlformats.org/officeDocument/2006/relationships/drawing" Target="../drawings/drawing23.x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24.xml" /><Relationship Id="rId3"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tats.govt.nz/infoshare/SelectVariables.aspx?pxID=e3f45d9b-7dd4-44ae-a5ee-374a303845d7" TargetMode="External" /><Relationship Id="rId2" Type="http://schemas.openxmlformats.org/officeDocument/2006/relationships/hyperlink" Target="http://www.stats.govt.nz/infoshare/ViewTable.aspx?pxID=60c636e7-dd32-4682-a0c6-39d2c9210516" TargetMode="External" /><Relationship Id="rId3"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hyperlink" Target="http://www.stats.govt.nz/infoshare/SelectVariables.aspx?pxID=da66e0cc-4bcb-44b5-b764-40173ec47f5b" TargetMode="Externa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hyperlink" Target="http://cruisenewzealand.org.nz/wp-content/uploads/2016/08/2015-2016-SUMMARY-Economic-Impact-Report-FINAL-2.pdf" TargetMode="External" /><Relationship Id="rId2" Type="http://schemas.openxmlformats.org/officeDocument/2006/relationships/drawing" Target="../drawings/drawing28.xml" /><Relationship Id="rId3"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tats.govt.nz/infoshare/ViewTable.aspx?pxID=0230405c-d082-40c7-b716-6173d78d1e7a" TargetMode="External" /><Relationship Id="rId2" Type="http://schemas.openxmlformats.org/officeDocument/2006/relationships/drawing" Target="../drawings/drawing30.xml" /><Relationship Id="rId3"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queenstownairport.co.nz/assets/documents/ZQN-annual-passengers-2005-to-2015-July.pdf" TargetMode="External" /><Relationship Id="rId2" Type="http://schemas.openxmlformats.org/officeDocument/2006/relationships/hyperlink" Target="http://www.wellingtonairport.co.nz/corporate/monthly-traffic-reports/" TargetMode="External" /><Relationship Id="rId3" Type="http://schemas.openxmlformats.org/officeDocument/2006/relationships/hyperlink" Target="https://corporate.aucklandairport.co.nz/news/publications/monthly-traffic-updates" TargetMode="External" /><Relationship Id="rId4" Type="http://schemas.openxmlformats.org/officeDocument/2006/relationships/drawing" Target="../drawings/drawing31.xml" /><Relationship Id="rId5"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transport.govt.nz/ourwork/tmif/transport-volume/tv019/" TargetMode="External" /><Relationship Id="rId2" Type="http://schemas.openxmlformats.org/officeDocument/2006/relationships/drawing" Target="../drawings/drawing34.xml" /><Relationship Id="rId3"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16)" TargetMode="External" /><Relationship Id="rId2" Type="http://schemas.openxmlformats.org/officeDocument/2006/relationships/hyperlink" Target="http://www.transport.govt.nz/research/travelsurvey/25-years-of-nz-travel/%20(Figure%2017)" TargetMode="External" /><Relationship Id="rId3"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hyperlink" Target="http://www.transport.govt.nz/ourwork/tmif/transport-volume/tv017/" TargetMode="External" /><Relationship Id="rId2"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hyperlink" Target="http://www.transport.govt.nz/ourwork/tmif/transport-volume/tv020/" TargetMode="External" /><Relationship Id="rId2" Type="http://schemas.openxmlformats.org/officeDocument/2006/relationships/drawing" Target="../drawings/drawing37.xml" /><Relationship Id="rId3"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9)" TargetMode="External" /><Relationship Id="rId2"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etlink.org.nz/customer-services/public-transport-facts-and-figures/patronage/" TargetMode="External" /><Relationship Id="rId2"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hyperlink" Target="https://at.govt.nz/about-us/reports-publications/at-metro-patronage-report/" TargetMode="External" /><Relationship Id="rId2" Type="http://schemas.openxmlformats.org/officeDocument/2006/relationships/drawing" Target="../drawings/drawing41.xml" /><Relationship Id="rId3"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3.xml" /><Relationship Id="rId3" Type="http://schemas.openxmlformats.org/officeDocument/2006/relationships/printerSettings" Target="../printerSettings/printerSettings22.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s%2016%20and%2017)" TargetMode="External" /><Relationship Id="rId2"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ransport.govt.nz/research/newzealandvehiclefleetstatistics/#monthly"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ransport.govt.nz/ourwork/tmif/accesstothetransportsystem/am007/"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U446"/>
  <sheetViews>
    <sheetView workbookViewId="0" topLeftCell="A377">
      <selection activeCell="N173" sqref="N173"/>
    </sheetView>
  </sheetViews>
  <sheetFormatPr defaultColWidth="9.140625" defaultRowHeight="12.75"/>
  <cols>
    <col min="1" max="1" width="11.140625" style="7" customWidth="1"/>
    <col min="2" max="6" width="9.28125" style="7" customWidth="1"/>
    <col min="7" max="7" width="10.28125" style="7" customWidth="1"/>
    <col min="8" max="8" width="10.57421875" style="7" customWidth="1"/>
    <col min="9" max="9" width="13.421875" style="7" customWidth="1"/>
    <col min="10" max="10" width="12.57421875" style="7" customWidth="1"/>
    <col min="11" max="11" width="14.28125" style="7" customWidth="1"/>
    <col min="12" max="12" width="12.00390625" style="7" customWidth="1"/>
    <col min="13" max="13" width="14.421875" style="7" customWidth="1"/>
    <col min="14" max="14" width="10.28125" style="7" customWidth="1"/>
    <col min="15" max="16384" width="9.28125" style="7" customWidth="1"/>
  </cols>
  <sheetData>
    <row r="1" ht="20.6">
      <c r="A1" s="5" t="s">
        <v>523</v>
      </c>
    </row>
    <row r="3" spans="1:7" ht="12.75">
      <c r="A3" s="287" t="s">
        <v>455</v>
      </c>
      <c r="B3" s="287"/>
      <c r="C3" s="287"/>
      <c r="D3" s="287"/>
      <c r="E3" s="287"/>
      <c r="F3" s="287"/>
      <c r="G3" s="287"/>
    </row>
    <row r="5" spans="1:3" ht="12.75">
      <c r="A5" s="314" t="s">
        <v>501</v>
      </c>
      <c r="C5" s="6"/>
    </row>
    <row r="7" spans="1:4" ht="12.75">
      <c r="A7" s="287" t="s">
        <v>319</v>
      </c>
      <c r="B7" s="287"/>
      <c r="D7" s="6"/>
    </row>
    <row r="9" spans="1:2" ht="12.75">
      <c r="A9" s="7" t="s">
        <v>63</v>
      </c>
      <c r="B9" s="75" t="s">
        <v>524</v>
      </c>
    </row>
    <row r="11" spans="2:16" ht="12.75">
      <c r="B11" s="67" t="s">
        <v>490</v>
      </c>
      <c r="L11" s="8" t="s">
        <v>245</v>
      </c>
      <c r="M11" s="8" t="s">
        <v>35</v>
      </c>
      <c r="N11" s="295"/>
      <c r="O11" s="296"/>
      <c r="P11" s="2"/>
    </row>
    <row r="12" spans="11:13" ht="12.75">
      <c r="K12" s="31">
        <v>1926</v>
      </c>
      <c r="L12" s="298">
        <v>1.4297</v>
      </c>
      <c r="M12" s="33"/>
    </row>
    <row r="13" spans="11:12" ht="12.75">
      <c r="K13" s="31">
        <v>1931</v>
      </c>
      <c r="L13" s="298">
        <v>1.5228</v>
      </c>
    </row>
    <row r="14" spans="11:12" ht="12.75">
      <c r="K14" s="31">
        <v>1936</v>
      </c>
      <c r="L14" s="298">
        <v>1.5846</v>
      </c>
    </row>
    <row r="15" spans="11:13" ht="12.75">
      <c r="K15" s="31">
        <v>1941</v>
      </c>
      <c r="L15" s="298">
        <v>1.6312</v>
      </c>
      <c r="M15" s="25"/>
    </row>
    <row r="16" spans="11:13" ht="12.75">
      <c r="K16" s="31">
        <v>1946</v>
      </c>
      <c r="L16" s="298">
        <v>1.7812</v>
      </c>
      <c r="M16" s="25"/>
    </row>
    <row r="17" spans="11:13" ht="12.75">
      <c r="K17" s="31">
        <v>1951</v>
      </c>
      <c r="L17" s="298">
        <v>1.9705</v>
      </c>
      <c r="M17" s="25"/>
    </row>
    <row r="18" spans="11:13" ht="12.75">
      <c r="K18" s="31">
        <v>1956</v>
      </c>
      <c r="L18" s="298">
        <v>2.2092</v>
      </c>
      <c r="M18" s="25"/>
    </row>
    <row r="19" spans="11:13" ht="12.75">
      <c r="K19" s="31">
        <v>1961</v>
      </c>
      <c r="L19" s="298">
        <v>2.4613</v>
      </c>
      <c r="M19" s="25"/>
    </row>
    <row r="20" spans="11:13" ht="12.75">
      <c r="K20" s="31">
        <v>1966</v>
      </c>
      <c r="L20" s="298">
        <v>2.7113</v>
      </c>
      <c r="M20" s="25"/>
    </row>
    <row r="21" spans="11:13" ht="12.75">
      <c r="K21" s="31">
        <v>1971</v>
      </c>
      <c r="L21" s="298">
        <v>2.8985</v>
      </c>
      <c r="M21" s="25"/>
    </row>
    <row r="22" spans="11:13" ht="12.75">
      <c r="K22" s="31">
        <v>1976</v>
      </c>
      <c r="L22" s="298">
        <v>3.1634</v>
      </c>
      <c r="M22" s="25"/>
    </row>
    <row r="23" spans="11:13" ht="12.75">
      <c r="K23" s="31">
        <v>1981</v>
      </c>
      <c r="L23" s="298">
        <v>3.1945</v>
      </c>
      <c r="M23" s="25"/>
    </row>
    <row r="24" spans="11:13" ht="12.75">
      <c r="K24" s="31">
        <v>1986</v>
      </c>
      <c r="L24" s="298">
        <v>3.3135</v>
      </c>
      <c r="M24" s="25"/>
    </row>
    <row r="25" spans="11:13" ht="12.75">
      <c r="K25" s="31">
        <v>1991</v>
      </c>
      <c r="L25" s="298">
        <v>3.516</v>
      </c>
      <c r="M25" s="25"/>
    </row>
    <row r="26" spans="11:13" ht="12.75">
      <c r="K26" s="31">
        <v>1996</v>
      </c>
      <c r="L26" s="298">
        <v>3.7623</v>
      </c>
      <c r="M26" s="25"/>
    </row>
    <row r="27" spans="11:13" ht="12.75">
      <c r="K27" s="31">
        <v>2001</v>
      </c>
      <c r="L27" s="299">
        <v>3.9162</v>
      </c>
      <c r="M27" s="25"/>
    </row>
    <row r="28" spans="11:13" ht="12.75">
      <c r="K28" s="36">
        <v>2006</v>
      </c>
      <c r="L28" s="298">
        <v>4.2091</v>
      </c>
      <c r="M28" s="25"/>
    </row>
    <row r="29" spans="11:13" ht="12.75">
      <c r="K29" s="36">
        <v>2011</v>
      </c>
      <c r="L29" s="298">
        <v>4.3994</v>
      </c>
      <c r="M29" s="25"/>
    </row>
    <row r="30" spans="11:13" ht="12.75">
      <c r="K30" s="37">
        <v>2015</v>
      </c>
      <c r="L30" s="298">
        <v>4.6473</v>
      </c>
      <c r="M30" s="298"/>
    </row>
    <row r="31" spans="11:21" ht="12.75">
      <c r="K31" s="37">
        <v>2016</v>
      </c>
      <c r="L31" s="298">
        <v>4.693</v>
      </c>
      <c r="M31" s="41">
        <v>4.69</v>
      </c>
      <c r="O31" s="319"/>
      <c r="P31" s="319"/>
      <c r="Q31" s="311"/>
      <c r="R31" s="312"/>
      <c r="S31" s="308"/>
      <c r="T31" s="308"/>
      <c r="U31" s="308"/>
    </row>
    <row r="32" spans="11:21" ht="12.75">
      <c r="K32" s="318">
        <v>2023</v>
      </c>
      <c r="L32" s="318"/>
      <c r="M32" s="309">
        <v>5.085</v>
      </c>
      <c r="O32" s="319"/>
      <c r="P32" s="319"/>
      <c r="Q32" s="319"/>
      <c r="R32" s="319"/>
      <c r="S32" s="308"/>
      <c r="T32" s="308"/>
      <c r="U32" s="308"/>
    </row>
    <row r="33" spans="11:21" ht="12.75">
      <c r="K33" s="318">
        <v>2028</v>
      </c>
      <c r="L33" s="318"/>
      <c r="M33" s="309">
        <v>5.271</v>
      </c>
      <c r="O33" s="319"/>
      <c r="P33" s="319"/>
      <c r="Q33" s="319"/>
      <c r="R33" s="319"/>
      <c r="S33" s="308"/>
      <c r="T33" s="308"/>
      <c r="U33" s="308"/>
    </row>
    <row r="34" spans="11:21" ht="12.75">
      <c r="K34" s="318">
        <v>2033</v>
      </c>
      <c r="L34" s="318"/>
      <c r="M34" s="310">
        <v>5.423</v>
      </c>
      <c r="O34" s="319"/>
      <c r="P34" s="319"/>
      <c r="Q34" s="319"/>
      <c r="R34" s="319"/>
      <c r="S34" s="308"/>
      <c r="T34" s="308"/>
      <c r="U34" s="308"/>
    </row>
    <row r="35" spans="11:21" ht="12.75">
      <c r="K35" s="318">
        <v>2038</v>
      </c>
      <c r="L35" s="318"/>
      <c r="M35" s="310">
        <v>5.558</v>
      </c>
      <c r="O35" s="319"/>
      <c r="P35" s="319"/>
      <c r="Q35" s="319"/>
      <c r="R35" s="319"/>
      <c r="S35" s="308"/>
      <c r="T35" s="308"/>
      <c r="U35" s="308"/>
    </row>
    <row r="36" spans="11:21" ht="12.75">
      <c r="K36" s="318">
        <v>2043</v>
      </c>
      <c r="L36" s="318"/>
      <c r="M36" s="310">
        <v>5.666</v>
      </c>
      <c r="O36" s="319"/>
      <c r="P36" s="319"/>
      <c r="Q36" s="319"/>
      <c r="R36" s="319"/>
      <c r="S36" s="308"/>
      <c r="T36" s="308"/>
      <c r="U36" s="308"/>
    </row>
    <row r="37" spans="11:21" ht="12.75">
      <c r="K37" s="318">
        <v>2048</v>
      </c>
      <c r="L37" s="318"/>
      <c r="M37" s="310">
        <v>5.745</v>
      </c>
      <c r="O37" s="319"/>
      <c r="P37" s="319"/>
      <c r="Q37" s="319"/>
      <c r="R37" s="319"/>
      <c r="S37" s="308"/>
      <c r="T37" s="308"/>
      <c r="U37" s="308"/>
    </row>
    <row r="38" spans="11:21" ht="12.75">
      <c r="K38" s="318">
        <v>2053</v>
      </c>
      <c r="L38" s="318"/>
      <c r="M38" s="310">
        <v>5.835</v>
      </c>
      <c r="O38" s="319"/>
      <c r="P38" s="319"/>
      <c r="Q38" s="319"/>
      <c r="R38" s="319"/>
      <c r="S38" s="308"/>
      <c r="T38" s="308"/>
      <c r="U38" s="308"/>
    </row>
    <row r="39" spans="11:21" ht="12.75">
      <c r="K39" s="318">
        <v>2058</v>
      </c>
      <c r="L39" s="318"/>
      <c r="M39" s="310">
        <v>5.873</v>
      </c>
      <c r="O39" s="319"/>
      <c r="P39" s="319"/>
      <c r="Q39" s="319"/>
      <c r="R39" s="319"/>
      <c r="S39" s="308"/>
      <c r="T39" s="308"/>
      <c r="U39" s="308"/>
    </row>
    <row r="40" spans="11:21" ht="12.75">
      <c r="K40" s="318">
        <v>2063</v>
      </c>
      <c r="L40" s="318"/>
      <c r="M40" s="310">
        <v>5.926</v>
      </c>
      <c r="N40" s="297"/>
      <c r="O40" s="319"/>
      <c r="P40" s="319"/>
      <c r="Q40" s="319"/>
      <c r="R40" s="319"/>
      <c r="S40" s="308"/>
      <c r="T40" s="308"/>
      <c r="U40" s="308"/>
    </row>
    <row r="41" spans="11:21" ht="12.75">
      <c r="K41" s="318">
        <v>2068</v>
      </c>
      <c r="L41" s="318"/>
      <c r="M41" s="310">
        <v>5.971</v>
      </c>
      <c r="Q41" s="319"/>
      <c r="R41" s="319"/>
      <c r="S41" s="308"/>
      <c r="T41" s="308"/>
      <c r="U41" s="308"/>
    </row>
    <row r="43" ht="12.75">
      <c r="A43" s="314" t="s">
        <v>502</v>
      </c>
    </row>
    <row r="45" spans="1:2" ht="12.75">
      <c r="A45" s="6" t="s">
        <v>63</v>
      </c>
      <c r="B45" s="143" t="s">
        <v>472</v>
      </c>
    </row>
    <row r="47" ht="12.75">
      <c r="D47" s="129" t="s">
        <v>453</v>
      </c>
    </row>
    <row r="48" ht="12.75">
      <c r="B48" s="138" t="s">
        <v>246</v>
      </c>
    </row>
    <row r="49" spans="1:2" ht="12.75">
      <c r="A49" s="48">
        <v>1981</v>
      </c>
      <c r="B49" s="72">
        <v>9.9</v>
      </c>
    </row>
    <row r="50" spans="1:2" ht="12.75">
      <c r="A50" s="48">
        <v>2013</v>
      </c>
      <c r="B50" s="72">
        <v>14.3</v>
      </c>
    </row>
    <row r="51" spans="1:2" ht="12.75">
      <c r="A51" s="48">
        <v>2063</v>
      </c>
      <c r="B51" s="72">
        <v>26.7</v>
      </c>
    </row>
    <row r="63" ht="12.75">
      <c r="A63" s="314" t="s">
        <v>505</v>
      </c>
    </row>
    <row r="64" spans="1:13" ht="12.75">
      <c r="A64" s="8"/>
      <c r="M64" s="75"/>
    </row>
    <row r="65" spans="1:2" ht="12.75">
      <c r="A65" s="8" t="s">
        <v>63</v>
      </c>
      <c r="B65" s="6" t="s">
        <v>473</v>
      </c>
    </row>
    <row r="66" spans="1:12" ht="12.75">
      <c r="A66" s="8"/>
      <c r="B66" s="6"/>
      <c r="L66" s="8"/>
    </row>
    <row r="67" spans="2:12" ht="12.75">
      <c r="B67" s="138" t="s">
        <v>246</v>
      </c>
      <c r="D67" s="67" t="s">
        <v>454</v>
      </c>
      <c r="L67" s="8"/>
    </row>
    <row r="68" spans="1:12" ht="12.75">
      <c r="A68" s="48">
        <v>2001</v>
      </c>
      <c r="B68" s="138">
        <v>11.4</v>
      </c>
      <c r="L68" s="8"/>
    </row>
    <row r="69" spans="1:12" ht="12.75">
      <c r="A69" s="48">
        <v>2006</v>
      </c>
      <c r="B69" s="138">
        <v>16.8</v>
      </c>
      <c r="L69" s="8"/>
    </row>
    <row r="70" spans="1:12" ht="12.75">
      <c r="A70" s="48">
        <v>2013</v>
      </c>
      <c r="B70" s="138">
        <v>22.1</v>
      </c>
      <c r="L70" s="8"/>
    </row>
    <row r="71" ht="12.75">
      <c r="L71" s="8"/>
    </row>
    <row r="72" ht="12.75">
      <c r="L72" s="8"/>
    </row>
    <row r="73" ht="12.75">
      <c r="L73" s="8"/>
    </row>
    <row r="74" ht="12.75">
      <c r="L74" s="8"/>
    </row>
    <row r="75" ht="12.75">
      <c r="L75" s="8"/>
    </row>
    <row r="76" ht="12.75">
      <c r="L76" s="8"/>
    </row>
    <row r="77" ht="12.75">
      <c r="L77" s="8"/>
    </row>
    <row r="78" ht="12.75">
      <c r="L78" s="8"/>
    </row>
    <row r="79" ht="12.75">
      <c r="L79" s="8"/>
    </row>
    <row r="80" ht="12.75">
      <c r="L80" s="8"/>
    </row>
    <row r="81" ht="12.75">
      <c r="L81" s="8"/>
    </row>
    <row r="82" ht="12.75">
      <c r="L82" s="8"/>
    </row>
    <row r="83" spans="1:12" ht="12.75">
      <c r="A83" s="314" t="s">
        <v>503</v>
      </c>
      <c r="D83"/>
      <c r="E83"/>
      <c r="F83"/>
      <c r="L83" s="8"/>
    </row>
    <row r="84" ht="12.75">
      <c r="L84" s="8"/>
    </row>
    <row r="85" spans="1:12" ht="12.75">
      <c r="A85" s="6" t="s">
        <v>190</v>
      </c>
      <c r="B85" s="143" t="s">
        <v>474</v>
      </c>
      <c r="L85" s="8"/>
    </row>
    <row r="86" spans="2:12" ht="12.75">
      <c r="B86" s="7" t="s">
        <v>475</v>
      </c>
      <c r="L86" s="8"/>
    </row>
    <row r="87" ht="12.75">
      <c r="L87" s="8"/>
    </row>
    <row r="88" spans="2:12" ht="12.75">
      <c r="B88" s="67" t="s">
        <v>491</v>
      </c>
      <c r="J88" s="17" t="s">
        <v>46</v>
      </c>
      <c r="K88" s="17" t="s">
        <v>245</v>
      </c>
      <c r="L88" s="17" t="s">
        <v>35</v>
      </c>
    </row>
    <row r="89" spans="10:12" ht="12.75">
      <c r="J89" s="138">
        <v>1996</v>
      </c>
      <c r="K89" s="290">
        <v>1.52872</v>
      </c>
      <c r="L89" s="211"/>
    </row>
    <row r="90" spans="10:12" ht="12.75">
      <c r="J90" s="138">
        <v>1997</v>
      </c>
      <c r="K90" s="290">
        <v>1.497225</v>
      </c>
      <c r="L90" s="211"/>
    </row>
    <row r="91" spans="10:12" ht="12.75">
      <c r="J91" s="138">
        <v>1998</v>
      </c>
      <c r="K91" s="290">
        <v>1.484739</v>
      </c>
      <c r="L91" s="211"/>
    </row>
    <row r="92" spans="10:12" ht="12.75">
      <c r="J92" s="138">
        <v>1999</v>
      </c>
      <c r="K92" s="290">
        <v>1.607478</v>
      </c>
      <c r="L92" s="211"/>
    </row>
    <row r="93" spans="10:12" ht="12.75">
      <c r="J93" s="138">
        <v>2000</v>
      </c>
      <c r="K93" s="290">
        <v>1.789078</v>
      </c>
      <c r="L93" s="211"/>
    </row>
    <row r="94" spans="10:12" ht="12.75">
      <c r="J94" s="138">
        <v>2001</v>
      </c>
      <c r="K94" s="290">
        <v>1.909809</v>
      </c>
      <c r="L94" s="211"/>
    </row>
    <row r="95" spans="10:12" ht="12.75">
      <c r="J95" s="138">
        <v>2002</v>
      </c>
      <c r="K95" s="290">
        <v>2.044962</v>
      </c>
      <c r="L95" s="211"/>
    </row>
    <row r="96" spans="10:12" ht="12.75">
      <c r="J96" s="138">
        <v>2003</v>
      </c>
      <c r="K96" s="290">
        <v>2.106229</v>
      </c>
      <c r="L96" s="211"/>
    </row>
    <row r="97" spans="10:12" ht="12.75">
      <c r="J97" s="138">
        <v>2004</v>
      </c>
      <c r="K97" s="290">
        <v>2.347672</v>
      </c>
      <c r="L97" s="211"/>
    </row>
    <row r="98" spans="10:12" ht="12.75">
      <c r="J98" s="138">
        <v>2005</v>
      </c>
      <c r="K98" s="290">
        <v>2.38295</v>
      </c>
      <c r="L98" s="211"/>
    </row>
    <row r="99" spans="10:12" ht="12.75">
      <c r="J99" s="138">
        <v>2006</v>
      </c>
      <c r="K99" s="290">
        <v>2.421561</v>
      </c>
      <c r="L99" s="211"/>
    </row>
    <row r="100" spans="10:12" ht="12.75">
      <c r="J100" s="138">
        <v>2007</v>
      </c>
      <c r="K100" s="290">
        <v>2.46568</v>
      </c>
      <c r="L100" s="211"/>
    </row>
    <row r="101" spans="10:12" ht="12.75">
      <c r="J101" s="138">
        <v>2008</v>
      </c>
      <c r="K101" s="290">
        <v>2.458503</v>
      </c>
      <c r="L101" s="211"/>
    </row>
    <row r="102" spans="10:12" ht="12.75">
      <c r="J102" s="138">
        <v>2009</v>
      </c>
      <c r="K102" s="290">
        <v>2.458382</v>
      </c>
      <c r="L102" s="211"/>
    </row>
    <row r="103" spans="10:12" ht="12.75">
      <c r="J103" s="138">
        <v>2010</v>
      </c>
      <c r="K103" s="290">
        <v>2.525044</v>
      </c>
      <c r="L103" s="211"/>
    </row>
    <row r="104" spans="10:12" ht="12.75">
      <c r="J104" s="138">
        <v>2011</v>
      </c>
      <c r="K104" s="290">
        <v>2.601444</v>
      </c>
      <c r="L104" s="211"/>
    </row>
    <row r="105" spans="10:12" ht="12.75">
      <c r="J105" s="138">
        <v>2012</v>
      </c>
      <c r="K105" s="290">
        <v>2.564618</v>
      </c>
      <c r="L105" s="211"/>
    </row>
    <row r="106" spans="10:12" ht="12.75">
      <c r="J106" s="138">
        <v>2013</v>
      </c>
      <c r="K106" s="290">
        <v>2.717695</v>
      </c>
      <c r="L106" s="211"/>
    </row>
    <row r="107" spans="10:12" ht="12.75">
      <c r="J107" s="138">
        <v>2014</v>
      </c>
      <c r="K107" s="290">
        <v>2.8574</v>
      </c>
      <c r="L107" s="211"/>
    </row>
    <row r="108" spans="10:12" ht="12.75">
      <c r="J108" s="138">
        <v>2015</v>
      </c>
      <c r="K108" s="290">
        <v>3.131927</v>
      </c>
      <c r="L108" s="290"/>
    </row>
    <row r="109" spans="10:12" ht="12.75">
      <c r="J109" s="138">
        <v>2016</v>
      </c>
      <c r="K109" s="211">
        <v>3.499</v>
      </c>
      <c r="L109" s="211">
        <f>K109</f>
        <v>3.499</v>
      </c>
    </row>
    <row r="110" spans="10:12" ht="12.75">
      <c r="J110" s="138">
        <v>2017</v>
      </c>
      <c r="K110" s="211"/>
      <c r="L110" s="211">
        <v>3.713478</v>
      </c>
    </row>
    <row r="111" spans="10:12" ht="12.75">
      <c r="J111" s="138">
        <v>2018</v>
      </c>
      <c r="K111" s="211"/>
      <c r="L111" s="211">
        <v>3.855842</v>
      </c>
    </row>
    <row r="112" spans="10:12" ht="12.75">
      <c r="J112" s="138">
        <v>2019</v>
      </c>
      <c r="K112" s="211"/>
      <c r="L112" s="211">
        <v>4.018753</v>
      </c>
    </row>
    <row r="113" spans="10:12" ht="12.75">
      <c r="J113" s="138">
        <v>2020</v>
      </c>
      <c r="K113" s="211"/>
      <c r="L113" s="211">
        <v>4.1835</v>
      </c>
    </row>
    <row r="114" spans="10:12" ht="12.75">
      <c r="J114" s="138">
        <v>2021</v>
      </c>
      <c r="K114" s="211"/>
      <c r="L114" s="211">
        <v>4.348663</v>
      </c>
    </row>
    <row r="115" spans="10:12" ht="12.75">
      <c r="J115" s="138">
        <v>2022</v>
      </c>
      <c r="K115" s="211"/>
      <c r="L115" s="211">
        <v>4.514519</v>
      </c>
    </row>
    <row r="117" ht="12.75">
      <c r="A117" s="314" t="s">
        <v>504</v>
      </c>
    </row>
    <row r="119" spans="1:2" ht="12.75">
      <c r="A119" s="287" t="s">
        <v>320</v>
      </c>
      <c r="B119" s="287"/>
    </row>
    <row r="121" ht="12.75">
      <c r="B121" s="67" t="s">
        <v>456</v>
      </c>
    </row>
    <row r="125" ht="12.75">
      <c r="A125" s="8"/>
    </row>
    <row r="126" ht="12.75">
      <c r="B126"/>
    </row>
    <row r="127" ht="12.75">
      <c r="B127"/>
    </row>
    <row r="134" ht="12.75">
      <c r="J134" s="17"/>
    </row>
    <row r="135" ht="12.75">
      <c r="J135" s="254"/>
    </row>
    <row r="136" ht="12.75">
      <c r="J136" s="254"/>
    </row>
    <row r="137" ht="12.75">
      <c r="J137" s="254"/>
    </row>
    <row r="138" ht="12.75">
      <c r="J138" s="255"/>
    </row>
    <row r="139" spans="1:10" ht="12.75">
      <c r="A139" s="314" t="s">
        <v>506</v>
      </c>
      <c r="J139" s="255"/>
    </row>
    <row r="140" ht="12.75">
      <c r="J140" s="255"/>
    </row>
    <row r="141" spans="1:3" ht="12.75">
      <c r="A141" s="287" t="s">
        <v>470</v>
      </c>
      <c r="B141" s="287"/>
      <c r="C141" s="287"/>
    </row>
    <row r="142" ht="12.75">
      <c r="B142" s="6"/>
    </row>
    <row r="143" spans="2:9" ht="12.75">
      <c r="B143" s="67" t="s">
        <v>492</v>
      </c>
      <c r="I143" s="8"/>
    </row>
    <row r="157" ht="12.75">
      <c r="A157" s="8"/>
    </row>
    <row r="160" ht="12.75">
      <c r="A160" s="314" t="s">
        <v>519</v>
      </c>
    </row>
    <row r="161" ht="12.75">
      <c r="A161" s="314"/>
    </row>
    <row r="162" ht="12.75">
      <c r="A162" s="287" t="s">
        <v>525</v>
      </c>
    </row>
    <row r="163" ht="12.75">
      <c r="A163" s="8"/>
    </row>
    <row r="164" spans="2:12" ht="12.75">
      <c r="B164" s="274"/>
      <c r="K164" s="17" t="s">
        <v>46</v>
      </c>
      <c r="L164" s="17" t="s">
        <v>520</v>
      </c>
    </row>
    <row r="165" spans="11:12" ht="12.75">
      <c r="K165" s="138">
        <v>2001</v>
      </c>
      <c r="L165" s="72">
        <v>7368.249815229996</v>
      </c>
    </row>
    <row r="166" spans="11:12" ht="12.75">
      <c r="K166" s="138">
        <v>2002</v>
      </c>
      <c r="L166" s="72">
        <v>7491.35142205901</v>
      </c>
    </row>
    <row r="167" spans="11:12" ht="12.75">
      <c r="K167" s="138">
        <v>2003</v>
      </c>
      <c r="L167" s="72">
        <v>7572.816492103695</v>
      </c>
    </row>
    <row r="168" spans="11:12" ht="12.75">
      <c r="K168" s="138">
        <v>2004</v>
      </c>
      <c r="L168" s="72">
        <v>7660.648927706422</v>
      </c>
    </row>
    <row r="169" spans="11:13" ht="12.75">
      <c r="K169" s="138">
        <v>2005</v>
      </c>
      <c r="L169" s="72">
        <v>7617.647677012023</v>
      </c>
      <c r="M169" s="150"/>
    </row>
    <row r="170" spans="11:13" ht="12.75">
      <c r="K170" s="138">
        <v>2006</v>
      </c>
      <c r="L170" s="72">
        <v>7489.0978437604535</v>
      </c>
      <c r="M170" s="150"/>
    </row>
    <row r="171" spans="11:14" ht="12.75">
      <c r="K171" s="138">
        <v>2007</v>
      </c>
      <c r="L171" s="72">
        <v>7506.8100563473645</v>
      </c>
      <c r="M171" s="150"/>
      <c r="N171" s="248"/>
    </row>
    <row r="172" spans="11:14" ht="12.75">
      <c r="K172" s="138">
        <v>2008</v>
      </c>
      <c r="L172" s="72">
        <v>7293.764223672472</v>
      </c>
      <c r="M172" s="150"/>
      <c r="N172" s="247"/>
    </row>
    <row r="173" spans="11:16" ht="12.75">
      <c r="K173" s="138">
        <v>2009</v>
      </c>
      <c r="L173" s="72">
        <v>7249.889405708176</v>
      </c>
      <c r="M173" s="150"/>
      <c r="N173" s="247"/>
      <c r="P173" s="201"/>
    </row>
    <row r="174" spans="11:16" ht="12.75">
      <c r="K174" s="138">
        <v>2010</v>
      </c>
      <c r="L174" s="72">
        <v>7146.329556163377</v>
      </c>
      <c r="M174" s="150"/>
      <c r="N174" s="247"/>
      <c r="P174" s="201"/>
    </row>
    <row r="175" spans="11:16" ht="12.75">
      <c r="K175" s="138">
        <v>2011</v>
      </c>
      <c r="L175" s="72">
        <v>6986.232304288322</v>
      </c>
      <c r="M175" s="246"/>
      <c r="N175" s="247"/>
      <c r="P175" s="201"/>
    </row>
    <row r="176" spans="11:16" ht="12.75">
      <c r="K176" s="138">
        <v>2012</v>
      </c>
      <c r="L176" s="72">
        <v>6943.223370386334</v>
      </c>
      <c r="M176" s="246"/>
      <c r="N176" s="247"/>
      <c r="P176" s="201"/>
    </row>
    <row r="177" spans="11:16" ht="12.75">
      <c r="K177" s="138">
        <v>2013</v>
      </c>
      <c r="L177" s="72">
        <v>6953.942670133494</v>
      </c>
      <c r="M177" s="246"/>
      <c r="N177" s="247"/>
      <c r="P177" s="201"/>
    </row>
    <row r="178" spans="11:12" ht="12.75">
      <c r="K178" s="138">
        <v>2014</v>
      </c>
      <c r="L178" s="72">
        <v>6986.191600328182</v>
      </c>
    </row>
    <row r="179" spans="11:12" ht="12.75">
      <c r="K179" s="138">
        <v>2015</v>
      </c>
      <c r="L179" s="72">
        <v>7087.082040603173</v>
      </c>
    </row>
    <row r="180" spans="11:12" ht="12.75">
      <c r="K180" s="24"/>
      <c r="L180" s="72"/>
    </row>
    <row r="181" spans="1:12" ht="12.75">
      <c r="A181" s="314" t="s">
        <v>508</v>
      </c>
      <c r="K181" s="24"/>
      <c r="L181" s="72"/>
    </row>
    <row r="182" spans="11:12" ht="12.75">
      <c r="K182" s="24"/>
      <c r="L182" s="72"/>
    </row>
    <row r="183" spans="2:12" ht="12.75">
      <c r="B183" s="8" t="s">
        <v>131</v>
      </c>
      <c r="C183" s="8" t="s">
        <v>172</v>
      </c>
      <c r="K183" s="24"/>
      <c r="L183" s="72"/>
    </row>
    <row r="184" spans="1:12" ht="12.75">
      <c r="A184" s="7" t="s">
        <v>509</v>
      </c>
      <c r="B184" s="138">
        <v>12</v>
      </c>
      <c r="C184" s="138">
        <v>2</v>
      </c>
      <c r="K184" s="24"/>
      <c r="L184" s="72"/>
    </row>
    <row r="185" spans="1:12" ht="12.75">
      <c r="A185" s="7" t="s">
        <v>510</v>
      </c>
      <c r="B185" s="138">
        <v>19</v>
      </c>
      <c r="C185" s="138">
        <v>3</v>
      </c>
      <c r="K185" s="24"/>
      <c r="L185" s="72"/>
    </row>
    <row r="186" spans="11:12" ht="12.75">
      <c r="K186" s="24"/>
      <c r="L186" s="72"/>
    </row>
    <row r="187" spans="1:12" ht="12.75">
      <c r="A187" s="314" t="s">
        <v>507</v>
      </c>
      <c r="K187" s="24"/>
      <c r="L187" s="72"/>
    </row>
    <row r="188" spans="11:12" ht="12.75">
      <c r="K188" s="24"/>
      <c r="L188" s="72"/>
    </row>
    <row r="189" spans="2:12" ht="12.75">
      <c r="B189" s="8" t="s">
        <v>457</v>
      </c>
      <c r="K189" s="24"/>
      <c r="L189" s="72"/>
    </row>
    <row r="190" spans="10:20" ht="12.75">
      <c r="J190" s="152"/>
      <c r="K190" s="294">
        <v>2007</v>
      </c>
      <c r="L190" s="294">
        <v>2008</v>
      </c>
      <c r="M190" s="294">
        <v>2009</v>
      </c>
      <c r="N190" s="294">
        <v>2010</v>
      </c>
      <c r="O190" s="294">
        <v>2011</v>
      </c>
      <c r="P190" s="294">
        <v>2012</v>
      </c>
      <c r="Q190" s="294">
        <v>2013</v>
      </c>
      <c r="R190" s="294">
        <v>2014</v>
      </c>
      <c r="S190" s="294">
        <v>2015</v>
      </c>
      <c r="T190" s="294">
        <v>2016</v>
      </c>
    </row>
    <row r="191" spans="10:20" ht="12.75">
      <c r="J191" s="7" t="s">
        <v>476</v>
      </c>
      <c r="K191" s="72">
        <v>52.87</v>
      </c>
      <c r="L191" s="72">
        <v>54.88</v>
      </c>
      <c r="M191" s="72">
        <v>58.72</v>
      </c>
      <c r="N191" s="72">
        <v>60.62</v>
      </c>
      <c r="O191" s="72">
        <v>65.76</v>
      </c>
      <c r="P191" s="72">
        <v>70.78</v>
      </c>
      <c r="Q191" s="72">
        <v>68.53</v>
      </c>
      <c r="R191" s="72">
        <v>72.4</v>
      </c>
      <c r="S191" s="72">
        <v>79.25</v>
      </c>
      <c r="T191" s="72">
        <v>82.9</v>
      </c>
    </row>
    <row r="192" spans="10:20" ht="12.75">
      <c r="J192" s="291" t="s">
        <v>26</v>
      </c>
      <c r="K192" s="72">
        <v>34.1</v>
      </c>
      <c r="L192" s="72">
        <v>34.7</v>
      </c>
      <c r="M192" s="72">
        <v>35.4</v>
      </c>
      <c r="N192" s="72">
        <v>35</v>
      </c>
      <c r="O192" s="72">
        <v>35.4</v>
      </c>
      <c r="P192" s="72">
        <v>35.6</v>
      </c>
      <c r="Q192" s="72">
        <v>35.2</v>
      </c>
      <c r="R192" s="72">
        <v>35.8</v>
      </c>
      <c r="S192" s="72">
        <v>36.4</v>
      </c>
      <c r="T192" s="72">
        <v>37.3</v>
      </c>
    </row>
    <row r="193" spans="10:20" ht="12.75">
      <c r="J193" s="291" t="s">
        <v>27</v>
      </c>
      <c r="K193" s="293">
        <v>15.719483</v>
      </c>
      <c r="L193" s="293">
        <v>16.648889</v>
      </c>
      <c r="M193" s="293">
        <v>17.282602</v>
      </c>
      <c r="N193" s="293">
        <v>17.209745</v>
      </c>
      <c r="O193" s="293">
        <v>12.983838</v>
      </c>
      <c r="P193" s="293">
        <v>11.221807</v>
      </c>
      <c r="Q193" s="293">
        <v>13.317293</v>
      </c>
      <c r="R193" s="293">
        <v>14.085265</v>
      </c>
      <c r="S193" s="293">
        <v>14.006188</v>
      </c>
      <c r="T193" s="293">
        <v>13.682047</v>
      </c>
    </row>
    <row r="194" spans="10:20" ht="12.75">
      <c r="J194" s="291" t="s">
        <v>298</v>
      </c>
      <c r="K194" s="292">
        <v>2.898786</v>
      </c>
      <c r="L194" s="292">
        <v>3.651039</v>
      </c>
      <c r="M194" s="292">
        <v>4.220163</v>
      </c>
      <c r="N194" s="292">
        <v>4.323384</v>
      </c>
      <c r="O194" s="292">
        <v>4.338802</v>
      </c>
      <c r="P194" s="292">
        <v>4.466401</v>
      </c>
      <c r="Q194" s="292">
        <v>4.322894</v>
      </c>
      <c r="R194" s="292">
        <v>4.37078</v>
      </c>
      <c r="S194" s="292">
        <v>4.341361</v>
      </c>
      <c r="T194" s="292">
        <v>4.085467</v>
      </c>
    </row>
    <row r="195" spans="10:20" ht="12.75">
      <c r="J195" s="313" t="s">
        <v>489</v>
      </c>
      <c r="K195" s="292">
        <v>1.88479</v>
      </c>
      <c r="L195" s="292">
        <v>2.075676</v>
      </c>
      <c r="M195" s="292">
        <v>2.425559</v>
      </c>
      <c r="N195" s="292">
        <v>2.171696</v>
      </c>
      <c r="O195" s="292">
        <v>2.689157</v>
      </c>
      <c r="P195" s="292">
        <v>2.849372</v>
      </c>
      <c r="Q195" s="292">
        <v>2.927188</v>
      </c>
      <c r="R195" s="292">
        <v>2.85177</v>
      </c>
      <c r="S195" s="292">
        <v>2.80901</v>
      </c>
      <c r="T195" s="72">
        <f>2.151771+0.529868</f>
        <v>2.681639</v>
      </c>
    </row>
    <row r="196" spans="10:20" ht="12.75">
      <c r="J196" s="291" t="s">
        <v>79</v>
      </c>
      <c r="K196" s="292">
        <v>0.8134629999999999</v>
      </c>
      <c r="L196" s="292">
        <v>0.982077</v>
      </c>
      <c r="M196" s="292">
        <v>1.183085</v>
      </c>
      <c r="N196" s="292">
        <v>1.390047</v>
      </c>
      <c r="O196" s="292">
        <v>1.633925</v>
      </c>
      <c r="P196" s="292">
        <v>1.8083960000000001</v>
      </c>
      <c r="Q196" s="292">
        <v>1.83592</v>
      </c>
      <c r="R196" s="292">
        <v>1.933159</v>
      </c>
      <c r="S196" s="292">
        <v>1.888467</v>
      </c>
      <c r="T196" s="292">
        <v>1.9085839999999998</v>
      </c>
    </row>
    <row r="197" spans="11:20" ht="12.75">
      <c r="K197" s="72"/>
      <c r="L197" s="72"/>
      <c r="M197" s="72"/>
      <c r="N197" s="72"/>
      <c r="O197" s="72"/>
      <c r="P197" s="72"/>
      <c r="Q197" s="72"/>
      <c r="R197" s="72"/>
      <c r="S197" s="72"/>
      <c r="T197" s="72"/>
    </row>
    <row r="198" spans="11:20" ht="12.75">
      <c r="K198" s="72"/>
      <c r="L198" s="72"/>
      <c r="M198" s="72"/>
      <c r="N198" s="72"/>
      <c r="O198" s="72"/>
      <c r="P198" s="72"/>
      <c r="Q198" s="72"/>
      <c r="R198" s="72"/>
      <c r="S198" s="72"/>
      <c r="T198" s="72"/>
    </row>
    <row r="199" ht="12.75">
      <c r="K199" s="24"/>
    </row>
    <row r="200" ht="12.75">
      <c r="K200" s="24"/>
    </row>
    <row r="201" ht="12.75">
      <c r="K201" s="24"/>
    </row>
    <row r="207" ht="12.75">
      <c r="A207" s="314" t="s">
        <v>511</v>
      </c>
    </row>
    <row r="209" spans="1:2" ht="12.75">
      <c r="A209" s="287" t="s">
        <v>322</v>
      </c>
      <c r="B209" s="287"/>
    </row>
    <row r="211" ht="12.75">
      <c r="B211" s="67" t="s">
        <v>458</v>
      </c>
    </row>
    <row r="230" ht="12.75">
      <c r="A230" s="314" t="s">
        <v>513</v>
      </c>
    </row>
    <row r="232" spans="1:2" ht="12.75">
      <c r="A232" s="287" t="s">
        <v>462</v>
      </c>
      <c r="B232" s="287"/>
    </row>
    <row r="234" ht="12.75">
      <c r="B234" s="67" t="s">
        <v>461</v>
      </c>
    </row>
    <row r="235" ht="12.75">
      <c r="B235" s="129"/>
    </row>
    <row r="236" ht="12.75">
      <c r="B236" s="129"/>
    </row>
    <row r="237" ht="12.75">
      <c r="B237" s="129"/>
    </row>
    <row r="238" ht="12.75">
      <c r="B238" s="129"/>
    </row>
    <row r="239" ht="12.75">
      <c r="B239" s="129"/>
    </row>
    <row r="240" ht="12.75">
      <c r="B240" s="129"/>
    </row>
    <row r="241" ht="12.75">
      <c r="B241" s="129"/>
    </row>
    <row r="242" ht="12.75">
      <c r="B242" s="129"/>
    </row>
    <row r="243" ht="12.75">
      <c r="B243" s="129"/>
    </row>
    <row r="244" ht="12.75">
      <c r="B244" s="129"/>
    </row>
    <row r="245" ht="12.75">
      <c r="B245" s="129"/>
    </row>
    <row r="246" ht="12.75">
      <c r="B246" s="129"/>
    </row>
    <row r="254" ht="12.75">
      <c r="A254" s="315" t="s">
        <v>514</v>
      </c>
    </row>
    <row r="256" spans="1:16" ht="12.75">
      <c r="A256" s="287" t="s">
        <v>464</v>
      </c>
      <c r="P256" s="24"/>
    </row>
    <row r="257" ht="12.75">
      <c r="P257" s="24"/>
    </row>
    <row r="258" ht="12.75">
      <c r="B258" s="67" t="s">
        <v>463</v>
      </c>
    </row>
    <row r="259" spans="2:15" ht="12.75">
      <c r="B259" s="129"/>
      <c r="M259" s="24"/>
      <c r="N259" s="24"/>
      <c r="O259" s="24"/>
    </row>
    <row r="260" spans="2:15" ht="12.75">
      <c r="B260" s="129"/>
      <c r="M260" s="24"/>
      <c r="N260" s="24"/>
      <c r="O260" s="24"/>
    </row>
    <row r="261" ht="12.75">
      <c r="B261" s="129"/>
    </row>
    <row r="262" ht="12.75">
      <c r="B262" s="129"/>
    </row>
    <row r="263" ht="12.75">
      <c r="B263" s="129"/>
    </row>
    <row r="264" ht="12.75">
      <c r="B264" s="129"/>
    </row>
    <row r="265" ht="12.75">
      <c r="B265" s="129"/>
    </row>
    <row r="266" ht="12.75">
      <c r="B266" s="129"/>
    </row>
    <row r="267" ht="12.75">
      <c r="B267" s="129"/>
    </row>
    <row r="268" ht="12.75">
      <c r="B268" s="129"/>
    </row>
    <row r="269" ht="12.75">
      <c r="B269" s="129"/>
    </row>
    <row r="270" ht="12.75">
      <c r="B270" s="129"/>
    </row>
    <row r="275" ht="12.75">
      <c r="A275" s="314" t="s">
        <v>512</v>
      </c>
    </row>
    <row r="277" spans="1:2" ht="12.75">
      <c r="A277" s="7" t="s">
        <v>190</v>
      </c>
      <c r="B277" s="330" t="s">
        <v>198</v>
      </c>
    </row>
    <row r="278" ht="12.75">
      <c r="B278" s="330" t="s">
        <v>66</v>
      </c>
    </row>
    <row r="280" spans="2:11" ht="12.75">
      <c r="B280" s="67" t="s">
        <v>391</v>
      </c>
      <c r="J280" s="17" t="s">
        <v>26</v>
      </c>
      <c r="K280" s="17" t="s">
        <v>28</v>
      </c>
    </row>
    <row r="281" spans="9:11" ht="12.75">
      <c r="I281" s="7">
        <v>2011</v>
      </c>
      <c r="J281" s="316">
        <v>11.481058</v>
      </c>
      <c r="K281" s="317">
        <v>10.8378</v>
      </c>
    </row>
    <row r="282" spans="9:11" ht="12.75">
      <c r="I282" s="7">
        <v>2012</v>
      </c>
      <c r="J282" s="316">
        <v>11.176351</v>
      </c>
      <c r="K282" s="317">
        <v>10.056599999999998</v>
      </c>
    </row>
    <row r="283" spans="9:11" ht="12.75">
      <c r="I283" s="7">
        <v>2013</v>
      </c>
      <c r="J283" s="316">
        <v>11.392639</v>
      </c>
      <c r="K283" s="317">
        <v>10.611000000000002</v>
      </c>
    </row>
    <row r="284" spans="9:11" ht="12.75">
      <c r="I284" s="7">
        <v>2014</v>
      </c>
      <c r="J284" s="316">
        <v>11.984346</v>
      </c>
      <c r="K284" s="317">
        <v>12.5157</v>
      </c>
    </row>
    <row r="285" spans="9:11" ht="12.75">
      <c r="I285" s="7">
        <v>2015</v>
      </c>
      <c r="J285" s="316">
        <v>12.27071</v>
      </c>
      <c r="K285" s="317">
        <v>15.3797</v>
      </c>
    </row>
    <row r="286" spans="9:11" ht="12.75">
      <c r="I286" s="7">
        <v>2016</v>
      </c>
      <c r="J286" s="316">
        <v>13.075013</v>
      </c>
      <c r="K286" s="317">
        <v>18.1112</v>
      </c>
    </row>
    <row r="298" ht="12.75">
      <c r="A298" s="314" t="s">
        <v>515</v>
      </c>
    </row>
    <row r="300" spans="2:14" ht="12.75">
      <c r="B300" s="307" t="s">
        <v>79</v>
      </c>
      <c r="C300" s="307" t="s">
        <v>485</v>
      </c>
      <c r="D300" s="307" t="s">
        <v>28</v>
      </c>
      <c r="E300" s="307" t="s">
        <v>74</v>
      </c>
      <c r="F300" s="307" t="s">
        <v>91</v>
      </c>
      <c r="G300" s="307" t="s">
        <v>75</v>
      </c>
      <c r="H300" s="307" t="s">
        <v>80</v>
      </c>
      <c r="I300" s="307" t="s">
        <v>26</v>
      </c>
      <c r="J300" s="307" t="s">
        <v>89</v>
      </c>
      <c r="K300" s="307" t="s">
        <v>77</v>
      </c>
      <c r="L300" s="307" t="s">
        <v>78</v>
      </c>
      <c r="M300" s="307" t="s">
        <v>76</v>
      </c>
      <c r="N300" s="307" t="s">
        <v>317</v>
      </c>
    </row>
    <row r="301" spans="1:14" ht="12.75">
      <c r="A301" s="7" t="s">
        <v>3</v>
      </c>
      <c r="B301" s="72">
        <v>13.8303</v>
      </c>
      <c r="C301" s="72">
        <v>3.24374</v>
      </c>
      <c r="D301" s="72">
        <v>2.260578</v>
      </c>
      <c r="E301" s="72">
        <v>2.91056</v>
      </c>
      <c r="F301" s="72">
        <v>3.480555</v>
      </c>
      <c r="G301" s="72">
        <v>2.683687</v>
      </c>
      <c r="H301" s="72">
        <v>1.248284</v>
      </c>
      <c r="I301" s="72">
        <v>1.524105</v>
      </c>
      <c r="J301" s="72">
        <v>2.278047</v>
      </c>
      <c r="K301" s="72">
        <v>1.728247</v>
      </c>
      <c r="L301" s="72">
        <v>0.788155</v>
      </c>
      <c r="M301" s="72">
        <v>1.13376</v>
      </c>
      <c r="N301" s="72">
        <v>0.696544</v>
      </c>
    </row>
    <row r="302" spans="1:14" ht="12.75">
      <c r="A302" s="7" t="s">
        <v>2</v>
      </c>
      <c r="B302" s="72">
        <v>4.346162</v>
      </c>
      <c r="C302" s="72">
        <v>5.571933</v>
      </c>
      <c r="D302" s="72">
        <v>4.605388</v>
      </c>
      <c r="E302" s="72">
        <v>1.871955</v>
      </c>
      <c r="F302" s="72">
        <v>0.754074</v>
      </c>
      <c r="G302" s="72">
        <v>0.515402</v>
      </c>
      <c r="H302" s="72">
        <v>1.482278</v>
      </c>
      <c r="I302" s="72">
        <v>0.926541</v>
      </c>
      <c r="J302" s="72">
        <v>1E-06</v>
      </c>
      <c r="K302" s="72">
        <v>0.197904</v>
      </c>
      <c r="L302" s="72">
        <v>0.689617</v>
      </c>
      <c r="M302" s="72">
        <v>0.099657</v>
      </c>
      <c r="N302" s="72">
        <v>0.000232</v>
      </c>
    </row>
    <row r="303" spans="2:14" ht="12.75">
      <c r="B303" s="138"/>
      <c r="C303" s="138"/>
      <c r="D303" s="138"/>
      <c r="E303" s="138"/>
      <c r="F303" s="138"/>
      <c r="G303" s="138"/>
      <c r="H303" s="138"/>
      <c r="I303" s="138"/>
      <c r="J303" s="138"/>
      <c r="K303" s="138"/>
      <c r="L303" s="138"/>
      <c r="M303" s="138"/>
      <c r="N303" s="138"/>
    </row>
    <row r="304" spans="1:14" ht="12.75">
      <c r="A304" s="7" t="s">
        <v>32</v>
      </c>
      <c r="B304" s="147">
        <f>SUM(B301:B302)</f>
        <v>18.176462</v>
      </c>
      <c r="C304" s="147">
        <f aca="true" t="shared" si="0" ref="C304:L304">SUM(C301:C302)</f>
        <v>8.815673</v>
      </c>
      <c r="D304" s="147">
        <f t="shared" si="0"/>
        <v>6.865966</v>
      </c>
      <c r="E304" s="147">
        <f t="shared" si="0"/>
        <v>4.782515</v>
      </c>
      <c r="F304" s="147">
        <f t="shared" si="0"/>
        <v>4.234629</v>
      </c>
      <c r="G304" s="147">
        <f t="shared" si="0"/>
        <v>3.199089</v>
      </c>
      <c r="H304" s="147">
        <f t="shared" si="0"/>
        <v>2.730562</v>
      </c>
      <c r="I304" s="147">
        <f t="shared" si="0"/>
        <v>2.450646</v>
      </c>
      <c r="J304" s="147">
        <f t="shared" si="0"/>
        <v>2.278048</v>
      </c>
      <c r="K304" s="147">
        <f t="shared" si="0"/>
        <v>1.9261510000000002</v>
      </c>
      <c r="L304" s="147">
        <f t="shared" si="0"/>
        <v>1.477772</v>
      </c>
      <c r="M304" s="147">
        <f>SUM(M301:M302)</f>
        <v>1.2334170000000002</v>
      </c>
      <c r="N304" s="147">
        <f>SUM(N301:N302)</f>
        <v>0.6967760000000001</v>
      </c>
    </row>
    <row r="306" ht="12.75">
      <c r="B306" s="67" t="s">
        <v>459</v>
      </c>
    </row>
    <row r="307" ht="12.75">
      <c r="B307" s="67"/>
    </row>
    <row r="308" ht="12.75">
      <c r="B308" s="67"/>
    </row>
    <row r="309" ht="12.75">
      <c r="B309" s="67"/>
    </row>
    <row r="323" ht="12.75">
      <c r="A323" s="314" t="s">
        <v>516</v>
      </c>
    </row>
    <row r="325" ht="12.75">
      <c r="A325" s="287" t="s">
        <v>321</v>
      </c>
    </row>
    <row r="327" ht="12.75">
      <c r="B327" s="67" t="s">
        <v>460</v>
      </c>
    </row>
    <row r="347" ht="12.75">
      <c r="A347" s="314" t="s">
        <v>517</v>
      </c>
    </row>
    <row r="349" spans="1:2" ht="12.75">
      <c r="A349" s="7" t="s">
        <v>190</v>
      </c>
      <c r="B349" s="7" t="s">
        <v>466</v>
      </c>
    </row>
    <row r="350" ht="12.75">
      <c r="B350" s="7" t="s">
        <v>467</v>
      </c>
    </row>
    <row r="351" ht="12.75">
      <c r="M351" s="12"/>
    </row>
    <row r="352" ht="12.75">
      <c r="B352" s="129" t="s">
        <v>465</v>
      </c>
    </row>
    <row r="353" spans="8:11" ht="12.75">
      <c r="H353" s="288" t="s">
        <v>46</v>
      </c>
      <c r="I353" s="17" t="s">
        <v>1</v>
      </c>
      <c r="J353" s="17" t="s">
        <v>0</v>
      </c>
      <c r="K353" s="17" t="s">
        <v>259</v>
      </c>
    </row>
    <row r="354" spans="8:11" ht="12.75">
      <c r="H354" s="288" t="s">
        <v>39</v>
      </c>
      <c r="I354" s="138">
        <v>207.8</v>
      </c>
      <c r="J354" s="138">
        <v>13.7</v>
      </c>
      <c r="K354" s="138">
        <v>4.2</v>
      </c>
    </row>
    <row r="355" spans="8:11" ht="12.75">
      <c r="H355" s="288" t="s">
        <v>7</v>
      </c>
      <c r="I355" s="72">
        <v>216.705</v>
      </c>
      <c r="J355" s="72">
        <v>16.065</v>
      </c>
      <c r="K355" s="72">
        <v>4.286</v>
      </c>
    </row>
    <row r="357" ht="12.75">
      <c r="A357" s="8"/>
    </row>
    <row r="358" spans="2:4" ht="12.75">
      <c r="B358" s="12"/>
      <c r="C358" s="12"/>
      <c r="D358" s="12"/>
    </row>
    <row r="360" spans="2:9" ht="12.75">
      <c r="B360" s="24"/>
      <c r="C360" s="24"/>
      <c r="D360" s="24"/>
      <c r="E360" s="24"/>
      <c r="F360" s="24"/>
      <c r="G360" s="24"/>
      <c r="H360" s="24"/>
      <c r="I360" s="24"/>
    </row>
    <row r="361" spans="2:9" ht="12.75">
      <c r="B361" s="24"/>
      <c r="C361" s="24"/>
      <c r="D361" s="24"/>
      <c r="E361" s="24"/>
      <c r="F361" s="24"/>
      <c r="G361" s="24"/>
      <c r="H361" s="24"/>
      <c r="I361" s="24"/>
    </row>
    <row r="363" ht="12.75">
      <c r="P363" s="289"/>
    </row>
    <row r="366" spans="13:15" ht="12.75">
      <c r="M366" s="274"/>
      <c r="N366" s="274"/>
      <c r="O366" s="274"/>
    </row>
    <row r="367" spans="13:15" ht="12.75">
      <c r="M367" s="12"/>
      <c r="N367" s="12"/>
      <c r="O367" s="12"/>
    </row>
    <row r="368" ht="12.75">
      <c r="A368" s="314" t="s">
        <v>518</v>
      </c>
    </row>
    <row r="369" ht="12.75">
      <c r="A369" s="8"/>
    </row>
    <row r="370" spans="1:2" ht="12.75">
      <c r="A370" s="287" t="s">
        <v>469</v>
      </c>
      <c r="B370" s="287"/>
    </row>
    <row r="372" ht="12.75">
      <c r="B372" s="67" t="s">
        <v>468</v>
      </c>
    </row>
    <row r="373" spans="10:11" ht="12.75">
      <c r="J373" s="6"/>
      <c r="K373" s="17" t="s">
        <v>223</v>
      </c>
    </row>
    <row r="374" spans="10:11" ht="12.75">
      <c r="J374" s="48" t="s">
        <v>326</v>
      </c>
      <c r="K374" s="254">
        <v>0.32461141180246866</v>
      </c>
    </row>
    <row r="375" spans="10:11" ht="12.75">
      <c r="J375" s="48" t="s">
        <v>327</v>
      </c>
      <c r="K375" s="254">
        <v>0.1928</v>
      </c>
    </row>
    <row r="376" spans="10:11" ht="12.75">
      <c r="J376" s="48" t="s">
        <v>471</v>
      </c>
      <c r="K376" s="254">
        <v>0.1622</v>
      </c>
    </row>
    <row r="377" spans="10:11" ht="12.75">
      <c r="J377" s="48" t="s">
        <v>324</v>
      </c>
      <c r="K377" s="254">
        <v>0.08892777059170695</v>
      </c>
    </row>
    <row r="378" spans="10:11" ht="12.75">
      <c r="J378" s="48" t="s">
        <v>325</v>
      </c>
      <c r="K378" s="254">
        <v>0.0504</v>
      </c>
    </row>
    <row r="379" spans="10:11" ht="12.75">
      <c r="J379" s="48" t="s">
        <v>220</v>
      </c>
      <c r="K379" s="254">
        <v>0.03581911344793416</v>
      </c>
    </row>
    <row r="380" spans="10:11" ht="12.75">
      <c r="J380" s="48" t="s">
        <v>221</v>
      </c>
      <c r="K380" s="254">
        <v>0.034512864962698925</v>
      </c>
    </row>
    <row r="381" spans="10:11" ht="12.75">
      <c r="J381" s="48" t="s">
        <v>484</v>
      </c>
      <c r="K381" s="254">
        <v>0.1106</v>
      </c>
    </row>
    <row r="382" spans="10:11" ht="12.75">
      <c r="J382" s="48"/>
      <c r="K382" s="255"/>
    </row>
    <row r="383" spans="10:11" ht="12.75">
      <c r="J383" s="48"/>
      <c r="K383" s="255"/>
    </row>
    <row r="384" spans="10:11" ht="12.75">
      <c r="J384" s="48"/>
      <c r="K384" s="255"/>
    </row>
    <row r="385" spans="10:11" ht="12.75">
      <c r="J385" s="48"/>
      <c r="K385" s="255"/>
    </row>
    <row r="386" spans="10:11" ht="12.75">
      <c r="J386" s="48"/>
      <c r="K386" s="255"/>
    </row>
    <row r="387" spans="10:11" ht="12.75">
      <c r="J387" s="274"/>
      <c r="K387" s="12"/>
    </row>
    <row r="388" ht="12.75">
      <c r="J388" s="289"/>
    </row>
    <row r="395" spans="1:11" ht="12.75">
      <c r="A395" s="52"/>
      <c r="B395" s="274"/>
      <c r="C395" s="274"/>
      <c r="D395" s="274"/>
      <c r="E395" s="274"/>
      <c r="F395" s="274"/>
      <c r="G395" s="274"/>
      <c r="H395" s="274"/>
      <c r="I395" s="274"/>
      <c r="J395" s="274"/>
      <c r="K395" s="274"/>
    </row>
    <row r="396" spans="2:12" ht="12.75">
      <c r="B396" s="12"/>
      <c r="C396" s="12"/>
      <c r="D396" s="12"/>
      <c r="E396" s="12"/>
      <c r="F396" s="12"/>
      <c r="G396" s="12"/>
      <c r="H396" s="12"/>
      <c r="I396" s="12"/>
      <c r="J396" s="12"/>
      <c r="K396" s="12"/>
      <c r="L396" s="274"/>
    </row>
    <row r="397" ht="12.75">
      <c r="L397" s="12"/>
    </row>
    <row r="410" ht="12.75">
      <c r="A410"/>
    </row>
    <row r="411" ht="12.75">
      <c r="A411"/>
    </row>
    <row r="412" ht="12.75">
      <c r="A412"/>
    </row>
    <row r="413" ht="12.75">
      <c r="A413"/>
    </row>
    <row r="414" ht="12.75">
      <c r="A414"/>
    </row>
    <row r="415" ht="12.75">
      <c r="A415"/>
    </row>
    <row r="416" ht="12.75">
      <c r="A416"/>
    </row>
    <row r="446" spans="3:9" ht="12.75">
      <c r="C446" s="12"/>
      <c r="D446" s="12"/>
      <c r="I446" s="12"/>
    </row>
  </sheetData>
  <mergeCells count="30">
    <mergeCell ref="Q41:R41"/>
    <mergeCell ref="K38:L38"/>
    <mergeCell ref="K39:L39"/>
    <mergeCell ref="K40:L40"/>
    <mergeCell ref="K41:L41"/>
    <mergeCell ref="Q32:R32"/>
    <mergeCell ref="Q33:R33"/>
    <mergeCell ref="Q34:R34"/>
    <mergeCell ref="Q35:R35"/>
    <mergeCell ref="Q36:R36"/>
    <mergeCell ref="Q37:R37"/>
    <mergeCell ref="Q38:R38"/>
    <mergeCell ref="Q39:R39"/>
    <mergeCell ref="Q40:R40"/>
    <mergeCell ref="O36:P36"/>
    <mergeCell ref="O37:P37"/>
    <mergeCell ref="O38:P38"/>
    <mergeCell ref="O39:P39"/>
    <mergeCell ref="O40:P40"/>
    <mergeCell ref="O31:P31"/>
    <mergeCell ref="O32:P32"/>
    <mergeCell ref="O33:P33"/>
    <mergeCell ref="O34:P34"/>
    <mergeCell ref="O35:P35"/>
    <mergeCell ref="K37:L37"/>
    <mergeCell ref="K32:L32"/>
    <mergeCell ref="K33:L33"/>
    <mergeCell ref="K34:L34"/>
    <mergeCell ref="K35:L35"/>
    <mergeCell ref="K36:L36"/>
  </mergeCells>
  <hyperlinks>
    <hyperlink ref="B85" r:id="rId1" display="www.stats.govt.nz/infoshare/ViewTable.aspx?pxID=5e666254-1e0c-430e-bdfd-bb7d03153f07"/>
    <hyperlink ref="B45" r:id="rId2" display="http://www.stats.govt.nz/Census/2013-census/profile-and-summary-reports/quickstats-65-plus/population-overview.aspx"/>
    <hyperlink ref="B9" r:id="rId3" display="http://www.stats.govt.nz/browse_for_stats/population/estimates_and_projections/NationalPopulationProjections_HOTP2016.aspx%20for%20projection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O38"/>
  <sheetViews>
    <sheetView workbookViewId="0" topLeftCell="A1">
      <selection activeCell="P17" sqref="P17"/>
    </sheetView>
  </sheetViews>
  <sheetFormatPr defaultColWidth="9.140625" defaultRowHeight="12.75"/>
  <cols>
    <col min="1" max="1" width="9.28125" style="7" customWidth="1"/>
    <col min="2" max="2" width="22.140625" style="7" customWidth="1"/>
    <col min="3" max="4" width="9.140625" style="7" hidden="1" customWidth="1"/>
    <col min="5" max="5" width="23.7109375" style="7" customWidth="1"/>
    <col min="6"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ht="20.6">
      <c r="A1" s="5" t="s">
        <v>354</v>
      </c>
    </row>
    <row r="3" spans="1:2" ht="12.75">
      <c r="A3" s="69" t="s">
        <v>63</v>
      </c>
      <c r="B3" s="75" t="s">
        <v>192</v>
      </c>
    </row>
    <row r="5" spans="1:6" s="6" customFormat="1" ht="33" customHeight="1">
      <c r="A5" s="76"/>
      <c r="B5" s="77" t="s">
        <v>160</v>
      </c>
      <c r="C5" s="77" t="s">
        <v>161</v>
      </c>
      <c r="D5" s="78"/>
      <c r="E5" s="77" t="s">
        <v>161</v>
      </c>
      <c r="F5" s="79"/>
    </row>
    <row r="6" spans="1:7" s="6" customFormat="1" ht="12.75">
      <c r="A6" s="334">
        <v>2001</v>
      </c>
      <c r="B6" s="81">
        <v>28.592493408</v>
      </c>
      <c r="C6" s="81">
        <v>7368.249815229996</v>
      </c>
      <c r="D6" s="78"/>
      <c r="E6" s="120">
        <v>7368.249815229996</v>
      </c>
      <c r="F6" s="79"/>
      <c r="G6" s="8" t="s">
        <v>353</v>
      </c>
    </row>
    <row r="7" spans="1:6" s="6" customFormat="1" ht="12.75">
      <c r="A7" s="334">
        <v>2002</v>
      </c>
      <c r="B7" s="81">
        <v>29.57960109</v>
      </c>
      <c r="C7" s="81">
        <v>7491.35142205901</v>
      </c>
      <c r="D7" s="81"/>
      <c r="E7" s="120">
        <v>7491.35142205901</v>
      </c>
      <c r="F7" s="79"/>
    </row>
    <row r="8" spans="1:6" s="6" customFormat="1" ht="12.75">
      <c r="A8" s="334">
        <v>2003</v>
      </c>
      <c r="B8" s="81">
        <v>30.497246577</v>
      </c>
      <c r="C8" s="81">
        <v>7572.816492103695</v>
      </c>
      <c r="D8" s="81"/>
      <c r="E8" s="120">
        <v>7572.816492103695</v>
      </c>
      <c r="F8" s="79"/>
    </row>
    <row r="9" spans="1:6" s="6" customFormat="1" ht="12.75">
      <c r="A9" s="334">
        <v>2004</v>
      </c>
      <c r="B9" s="81">
        <v>31.312902492</v>
      </c>
      <c r="C9" s="81">
        <v>7660.648927706422</v>
      </c>
      <c r="D9" s="81"/>
      <c r="E9" s="120">
        <v>7660.648927706422</v>
      </c>
      <c r="F9" s="79"/>
    </row>
    <row r="10" spans="1:6" s="6" customFormat="1" ht="12.75">
      <c r="A10" s="334">
        <v>2005</v>
      </c>
      <c r="B10" s="81">
        <v>31.490593732</v>
      </c>
      <c r="C10" s="81">
        <v>7617.647677012023</v>
      </c>
      <c r="D10" s="81"/>
      <c r="E10" s="120">
        <v>7617.647677012023</v>
      </c>
      <c r="F10" s="79"/>
    </row>
    <row r="11" spans="1:6" s="6" customFormat="1" ht="12.75">
      <c r="A11" s="334">
        <v>2006</v>
      </c>
      <c r="B11" s="81">
        <v>31.338878837</v>
      </c>
      <c r="C11" s="81">
        <v>7489.0978437604535</v>
      </c>
      <c r="D11" s="81"/>
      <c r="E11" s="120">
        <v>7489.0978437604535</v>
      </c>
      <c r="F11" s="79"/>
    </row>
    <row r="12" spans="1:6" s="6" customFormat="1" ht="12.75">
      <c r="A12" s="334">
        <v>2007</v>
      </c>
      <c r="B12" s="81">
        <v>31.707264316</v>
      </c>
      <c r="C12" s="81">
        <v>7506.8100563473645</v>
      </c>
      <c r="D12" s="81"/>
      <c r="E12" s="120">
        <v>7506.8100563473645</v>
      </c>
      <c r="F12" s="79"/>
    </row>
    <row r="13" spans="1:6" s="6" customFormat="1" ht="12.75">
      <c r="A13" s="334">
        <v>2008</v>
      </c>
      <c r="B13" s="81">
        <v>31.06997684</v>
      </c>
      <c r="C13" s="81">
        <v>7293.764223672472</v>
      </c>
      <c r="D13" s="81"/>
      <c r="E13" s="120">
        <v>7293.764223672472</v>
      </c>
      <c r="F13" s="79"/>
    </row>
    <row r="14" spans="1:6" s="6" customFormat="1" ht="12.75">
      <c r="A14" s="334">
        <v>2009</v>
      </c>
      <c r="B14" s="81">
        <v>31.193374157</v>
      </c>
      <c r="C14" s="81">
        <v>7249.889405708176</v>
      </c>
      <c r="D14" s="81"/>
      <c r="E14" s="120">
        <v>7249.889405708176</v>
      </c>
      <c r="F14" s="79"/>
    </row>
    <row r="15" spans="1:6" s="6" customFormat="1" ht="12.75">
      <c r="A15" s="334">
        <v>2010</v>
      </c>
      <c r="B15" s="81">
        <v>31.091536</v>
      </c>
      <c r="C15" s="81">
        <v>7146.329556163377</v>
      </c>
      <c r="D15" s="81"/>
      <c r="E15" s="120">
        <v>7146.329556163377</v>
      </c>
      <c r="F15" s="79"/>
    </row>
    <row r="16" spans="1:6" s="6" customFormat="1" ht="12.75">
      <c r="A16" s="334">
        <v>2011</v>
      </c>
      <c r="B16" s="81">
        <v>30.627642422</v>
      </c>
      <c r="C16" s="81">
        <v>6986.232304288322</v>
      </c>
      <c r="D16" s="81"/>
      <c r="E16" s="120">
        <v>6986.232304288322</v>
      </c>
      <c r="F16" s="79"/>
    </row>
    <row r="17" spans="1:6" s="6" customFormat="1" ht="12.75">
      <c r="A17" s="334">
        <v>2012</v>
      </c>
      <c r="B17" s="81">
        <v>30.606422939</v>
      </c>
      <c r="C17" s="81">
        <v>6943.223370386334</v>
      </c>
      <c r="D17" s="81"/>
      <c r="E17" s="120">
        <v>6943.223370386334</v>
      </c>
      <c r="F17" s="79"/>
    </row>
    <row r="18" spans="1:5" s="6" customFormat="1" ht="12.75">
      <c r="A18" s="334">
        <v>2013</v>
      </c>
      <c r="B18" s="81">
        <v>30.890108735</v>
      </c>
      <c r="C18" s="81">
        <v>6953.942670133494</v>
      </c>
      <c r="D18" s="81"/>
      <c r="E18" s="120">
        <v>6953.942670133494</v>
      </c>
    </row>
    <row r="19" spans="1:15" s="6" customFormat="1" ht="12.75">
      <c r="A19" s="334">
        <v>2014</v>
      </c>
      <c r="B19" s="81">
        <v>31.50562826</v>
      </c>
      <c r="C19" s="81">
        <v>6986.191600328182</v>
      </c>
      <c r="D19" s="81"/>
      <c r="E19" s="120">
        <v>6986.191600328182</v>
      </c>
      <c r="G19" s="7"/>
      <c r="H19" s="7"/>
      <c r="I19" s="7"/>
      <c r="J19" s="7"/>
      <c r="K19" s="7"/>
      <c r="L19" s="7"/>
      <c r="M19" s="7"/>
      <c r="N19" s="7"/>
      <c r="O19" s="7"/>
    </row>
    <row r="20" spans="1:5" ht="12.75">
      <c r="A20" s="334">
        <v>2015</v>
      </c>
      <c r="B20" s="81">
        <v>32.570102934</v>
      </c>
      <c r="C20" s="81">
        <v>7087.082040603173</v>
      </c>
      <c r="D20" s="81"/>
      <c r="E20" s="120">
        <v>7087.082040603173</v>
      </c>
    </row>
    <row r="21" spans="1:5" ht="12.75">
      <c r="A21" s="76"/>
      <c r="B21" s="76"/>
      <c r="C21" s="76"/>
      <c r="D21" s="76"/>
      <c r="E21" s="76"/>
    </row>
    <row r="23" ht="111">
      <c r="D23" s="71" t="s">
        <v>160</v>
      </c>
    </row>
    <row r="24" spans="3:4" ht="12.75">
      <c r="C24" s="7">
        <v>2001</v>
      </c>
      <c r="D24" s="73">
        <v>28.592493408</v>
      </c>
    </row>
    <row r="25" spans="3:4" ht="12.75">
      <c r="C25" s="7">
        <v>2002</v>
      </c>
      <c r="D25" s="73">
        <v>29.57960109</v>
      </c>
    </row>
    <row r="26" spans="3:4" ht="12.75">
      <c r="C26" s="7">
        <v>2003</v>
      </c>
      <c r="D26" s="73">
        <v>30.497246577</v>
      </c>
    </row>
    <row r="27" spans="3:4" ht="12.75">
      <c r="C27" s="7">
        <v>2004</v>
      </c>
      <c r="D27" s="73">
        <v>31.312902492</v>
      </c>
    </row>
    <row r="28" spans="3:4" ht="12.75">
      <c r="C28" s="7">
        <v>2005</v>
      </c>
      <c r="D28" s="73">
        <v>31.490593732</v>
      </c>
    </row>
    <row r="29" spans="3:4" ht="12.75">
      <c r="C29" s="7">
        <v>2006</v>
      </c>
      <c r="D29" s="73">
        <v>31.338878837</v>
      </c>
    </row>
    <row r="30" spans="3:4" ht="12.75">
      <c r="C30" s="7">
        <v>2007</v>
      </c>
      <c r="D30" s="73">
        <v>31.707264316</v>
      </c>
    </row>
    <row r="31" spans="3:4" ht="12.75">
      <c r="C31" s="7">
        <v>2008</v>
      </c>
      <c r="D31" s="73">
        <v>31.06997684</v>
      </c>
    </row>
    <row r="32" spans="3:4" ht="12.75">
      <c r="C32" s="7">
        <v>2009</v>
      </c>
      <c r="D32" s="73">
        <v>31.193374157</v>
      </c>
    </row>
    <row r="33" spans="3:4" ht="12.75">
      <c r="C33" s="7">
        <v>2010</v>
      </c>
      <c r="D33" s="73">
        <v>31.091536</v>
      </c>
    </row>
    <row r="34" spans="3:4" ht="12.75">
      <c r="C34" s="7">
        <v>2011</v>
      </c>
      <c r="D34" s="73">
        <v>30.627642422</v>
      </c>
    </row>
    <row r="35" spans="3:4" ht="12.75">
      <c r="C35" s="7">
        <v>2012</v>
      </c>
      <c r="D35" s="73">
        <v>30.606422939</v>
      </c>
    </row>
    <row r="36" spans="3:4" ht="12.75">
      <c r="C36" s="7">
        <v>2013</v>
      </c>
      <c r="D36" s="73">
        <v>30.890108735</v>
      </c>
    </row>
    <row r="37" spans="3:4" ht="12.75">
      <c r="C37" s="7">
        <v>2014</v>
      </c>
      <c r="D37" s="73">
        <v>31.50562826</v>
      </c>
    </row>
    <row r="38" spans="3:4" ht="12.75">
      <c r="C38" s="7">
        <v>2015</v>
      </c>
      <c r="D38" s="74">
        <v>32.570102934</v>
      </c>
    </row>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M21"/>
  <sheetViews>
    <sheetView workbookViewId="0" topLeftCell="A1">
      <selection activeCell="P20" sqref="P20"/>
    </sheetView>
  </sheetViews>
  <sheetFormatPr defaultColWidth="9.140625" defaultRowHeight="12.75"/>
  <cols>
    <col min="1" max="1" width="9.28125" style="7" customWidth="1"/>
    <col min="2" max="2" width="18.28125" style="7" customWidth="1"/>
    <col min="3" max="3" width="12.00390625" style="7" customWidth="1"/>
    <col min="4" max="16384" width="9.28125" style="7" customWidth="1"/>
  </cols>
  <sheetData>
    <row r="1" ht="20.6">
      <c r="A1" s="5" t="s">
        <v>155</v>
      </c>
    </row>
    <row r="2" ht="12.75">
      <c r="A2" s="8"/>
    </row>
    <row r="3" spans="1:13" ht="12.75">
      <c r="A3" s="7" t="s">
        <v>63</v>
      </c>
      <c r="B3" s="75" t="s">
        <v>192</v>
      </c>
      <c r="C3" s="69"/>
      <c r="D3" s="69"/>
      <c r="E3" s="69"/>
      <c r="F3" s="69"/>
      <c r="G3" s="69"/>
      <c r="H3" s="69"/>
      <c r="I3" s="69"/>
      <c r="M3" s="3"/>
    </row>
    <row r="5" spans="1:4" ht="52.3" customHeight="1">
      <c r="A5" s="77"/>
      <c r="B5" s="83" t="s">
        <v>163</v>
      </c>
      <c r="C5" s="86" t="s">
        <v>162</v>
      </c>
      <c r="D5" s="84"/>
    </row>
    <row r="6" spans="1:6" ht="12.75">
      <c r="A6" s="76">
        <v>2001</v>
      </c>
      <c r="B6" s="80">
        <v>224.5931024</v>
      </c>
      <c r="C6" s="85">
        <v>78024</v>
      </c>
      <c r="F6" s="67" t="s">
        <v>355</v>
      </c>
    </row>
    <row r="7" spans="1:3" ht="12.75">
      <c r="A7" s="76">
        <v>2002</v>
      </c>
      <c r="B7" s="80">
        <v>225.4971815</v>
      </c>
      <c r="C7" s="85">
        <v>79477</v>
      </c>
    </row>
    <row r="8" spans="1:3" ht="12.75">
      <c r="A8" s="76">
        <v>2003</v>
      </c>
      <c r="B8" s="80">
        <v>229.68145940000002</v>
      </c>
      <c r="C8" s="85">
        <v>82241</v>
      </c>
    </row>
    <row r="9" spans="1:3" ht="12.75">
      <c r="A9" s="76">
        <v>2004</v>
      </c>
      <c r="B9" s="80">
        <v>236.4361465</v>
      </c>
      <c r="C9" s="85">
        <v>87053</v>
      </c>
    </row>
    <row r="10" spans="1:3" ht="12.75">
      <c r="A10" s="76">
        <v>2005</v>
      </c>
      <c r="B10" s="80">
        <v>267.44264880000003</v>
      </c>
      <c r="C10" s="85">
        <v>95962</v>
      </c>
    </row>
    <row r="11" spans="1:3" ht="12.75">
      <c r="A11" s="76">
        <v>2006</v>
      </c>
      <c r="B11" s="80">
        <v>316.3311639</v>
      </c>
      <c r="C11" s="85">
        <v>106549</v>
      </c>
    </row>
    <row r="12" spans="1:3" ht="12.75">
      <c r="A12" s="76">
        <v>2007</v>
      </c>
      <c r="B12" s="80">
        <v>340.6596813</v>
      </c>
      <c r="C12" s="85">
        <v>118209</v>
      </c>
    </row>
    <row r="13" spans="1:3" ht="12.75">
      <c r="A13" s="76">
        <v>2008</v>
      </c>
      <c r="B13" s="80">
        <v>379.6041884</v>
      </c>
      <c r="C13" s="85">
        <v>132040</v>
      </c>
    </row>
    <row r="14" spans="1:3" ht="12.75">
      <c r="A14" s="76">
        <v>2009</v>
      </c>
      <c r="B14" s="80">
        <v>395.4597261</v>
      </c>
      <c r="C14" s="85">
        <v>136796</v>
      </c>
    </row>
    <row r="15" spans="1:3" ht="12.75">
      <c r="A15" s="76">
        <v>2010</v>
      </c>
      <c r="B15" s="80">
        <v>393.3860125</v>
      </c>
      <c r="C15" s="85">
        <v>138488</v>
      </c>
    </row>
    <row r="16" spans="1:3" ht="12.75">
      <c r="A16" s="76">
        <v>2011</v>
      </c>
      <c r="B16" s="80">
        <v>381.2378313</v>
      </c>
      <c r="C16" s="85">
        <v>138934</v>
      </c>
    </row>
    <row r="17" spans="1:3" ht="12.75">
      <c r="A17" s="76">
        <v>2012</v>
      </c>
      <c r="B17" s="80">
        <v>381.2586576</v>
      </c>
      <c r="C17" s="85">
        <v>141759</v>
      </c>
    </row>
    <row r="18" spans="1:3" ht="12.75">
      <c r="A18" s="76">
        <v>2013</v>
      </c>
      <c r="B18" s="80">
        <v>391.4846386</v>
      </c>
      <c r="C18" s="85">
        <v>145841</v>
      </c>
    </row>
    <row r="19" spans="1:3" ht="12.75">
      <c r="A19" s="76">
        <v>2014</v>
      </c>
      <c r="B19" s="80">
        <v>402.79073189999997</v>
      </c>
      <c r="C19" s="85">
        <v>151318</v>
      </c>
    </row>
    <row r="20" spans="1:3" ht="12.75">
      <c r="A20" s="76">
        <v>2015</v>
      </c>
      <c r="B20" s="80">
        <v>419.00689819999997</v>
      </c>
      <c r="C20" s="85">
        <v>160202</v>
      </c>
    </row>
    <row r="21" spans="1:3" ht="12.75">
      <c r="A21" s="76"/>
      <c r="B21" s="76"/>
      <c r="C21" s="76"/>
    </row>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row r="53" ht="12.45"/>
    <row r="54" ht="12.45"/>
    <row r="55" ht="12.45"/>
    <row r="56" ht="12.45"/>
    <row r="57" ht="12.45"/>
    <row r="58" ht="12.45"/>
    <row r="59" ht="12.45"/>
    <row r="60" ht="12.45"/>
    <row r="61" ht="12.45"/>
    <row r="62" ht="12.45"/>
    <row r="63" ht="12.45"/>
    <row r="64" ht="12.45"/>
    <row r="65" ht="12.45"/>
    <row r="66" ht="12.45"/>
    <row r="67" ht="12.45"/>
    <row r="68" ht="12.45"/>
    <row r="69" ht="12.45"/>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dimension ref="A1:AT199"/>
  <sheetViews>
    <sheetView workbookViewId="0" topLeftCell="A1">
      <selection activeCell="AG16" sqref="AG16"/>
    </sheetView>
  </sheetViews>
  <sheetFormatPr defaultColWidth="9.140625" defaultRowHeight="12.75"/>
  <cols>
    <col min="1" max="1" width="9.140625" style="88" customWidth="1"/>
    <col min="2" max="2" width="17.8515625" style="88" customWidth="1"/>
    <col min="3" max="3" width="18.140625" style="88" customWidth="1"/>
    <col min="4" max="5" width="9.140625" style="88" customWidth="1"/>
    <col min="6" max="10" width="9.140625" style="88" hidden="1" customWidth="1"/>
    <col min="11" max="11" width="16.00390625" style="88" hidden="1" customWidth="1"/>
    <col min="12" max="12" width="10.57421875" style="88" hidden="1" customWidth="1"/>
    <col min="13" max="15" width="9.140625" style="88" hidden="1" customWidth="1"/>
    <col min="16" max="23" width="9.140625" style="88" customWidth="1"/>
    <col min="24" max="24" width="9.140625" style="90" hidden="1" customWidth="1"/>
    <col min="25" max="25" width="10.7109375" style="90" hidden="1" customWidth="1"/>
    <col min="26" max="26" width="11.8515625" style="90" hidden="1" customWidth="1"/>
    <col min="27" max="27" width="10.140625" style="90" hidden="1" customWidth="1"/>
    <col min="28" max="28" width="12.8515625" style="90" hidden="1" customWidth="1"/>
    <col min="29" max="29" width="9.7109375" style="0" customWidth="1"/>
    <col min="30" max="30" width="11.00390625" style="0" hidden="1" customWidth="1"/>
    <col min="31" max="31" width="11.00390625" style="0" customWidth="1"/>
    <col min="32" max="32" width="13.00390625" style="0" customWidth="1"/>
    <col min="33" max="33" width="4.57421875" style="0" customWidth="1"/>
    <col min="34" max="34" width="9.140625" style="0" hidden="1" customWidth="1"/>
    <col min="35" max="35" width="10.7109375" style="0" hidden="1" customWidth="1"/>
    <col min="36" max="36" width="11.8515625" style="0" hidden="1" customWidth="1"/>
    <col min="37" max="37" width="9.140625" style="0" customWidth="1"/>
    <col min="38" max="38" width="9.140625" style="0" hidden="1" customWidth="1"/>
    <col min="39" max="39" width="10.7109375" style="0" hidden="1" customWidth="1"/>
    <col min="40" max="40" width="11.8515625" style="0" hidden="1" customWidth="1"/>
    <col min="41" max="41" width="10.140625" style="0" hidden="1" customWidth="1"/>
    <col min="42" max="42" width="12.8515625" style="0" hidden="1" customWidth="1"/>
    <col min="43" max="43" width="12.140625" style="0" hidden="1" customWidth="1"/>
    <col min="44" max="45" width="11.00390625" style="0" customWidth="1"/>
    <col min="46" max="46" width="9.140625" style="0" customWidth="1"/>
    <col min="47" max="256" width="9.140625" style="88" customWidth="1"/>
    <col min="257" max="257" width="18.140625" style="88" bestFit="1" customWidth="1"/>
    <col min="258" max="264" width="9.140625" style="88" customWidth="1"/>
    <col min="265" max="265" width="16.00390625" style="88" customWidth="1"/>
    <col min="266" max="266" width="10.57421875" style="88" bestFit="1" customWidth="1"/>
    <col min="267" max="512" width="9.140625" style="88" customWidth="1"/>
    <col min="513" max="513" width="18.140625" style="88" bestFit="1" customWidth="1"/>
    <col min="514" max="520" width="9.140625" style="88" customWidth="1"/>
    <col min="521" max="521" width="16.00390625" style="88" customWidth="1"/>
    <col min="522" max="522" width="10.57421875" style="88" bestFit="1" customWidth="1"/>
    <col min="523" max="768" width="9.140625" style="88" customWidth="1"/>
    <col min="769" max="769" width="18.140625" style="88" bestFit="1" customWidth="1"/>
    <col min="770" max="776" width="9.140625" style="88" customWidth="1"/>
    <col min="777" max="777" width="16.00390625" style="88" customWidth="1"/>
    <col min="778" max="778" width="10.57421875" style="88" bestFit="1" customWidth="1"/>
    <col min="779" max="1024" width="9.140625" style="88" customWidth="1"/>
    <col min="1025" max="1025" width="18.140625" style="88" bestFit="1" customWidth="1"/>
    <col min="1026" max="1032" width="9.140625" style="88" customWidth="1"/>
    <col min="1033" max="1033" width="16.00390625" style="88" customWidth="1"/>
    <col min="1034" max="1034" width="10.57421875" style="88" bestFit="1" customWidth="1"/>
    <col min="1035" max="1280" width="9.140625" style="88" customWidth="1"/>
    <col min="1281" max="1281" width="18.140625" style="88" bestFit="1" customWidth="1"/>
    <col min="1282" max="1288" width="9.140625" style="88" customWidth="1"/>
    <col min="1289" max="1289" width="16.00390625" style="88" customWidth="1"/>
    <col min="1290" max="1290" width="10.57421875" style="88" bestFit="1" customWidth="1"/>
    <col min="1291" max="1536" width="9.140625" style="88" customWidth="1"/>
    <col min="1537" max="1537" width="18.140625" style="88" bestFit="1" customWidth="1"/>
    <col min="1538" max="1544" width="9.140625" style="88" customWidth="1"/>
    <col min="1545" max="1545" width="16.00390625" style="88" customWidth="1"/>
    <col min="1546" max="1546" width="10.57421875" style="88" bestFit="1" customWidth="1"/>
    <col min="1547" max="1792" width="9.140625" style="88" customWidth="1"/>
    <col min="1793" max="1793" width="18.140625" style="88" bestFit="1" customWidth="1"/>
    <col min="1794" max="1800" width="9.140625" style="88" customWidth="1"/>
    <col min="1801" max="1801" width="16.00390625" style="88" customWidth="1"/>
    <col min="1802" max="1802" width="10.57421875" style="88" bestFit="1" customWidth="1"/>
    <col min="1803" max="2048" width="9.140625" style="88" customWidth="1"/>
    <col min="2049" max="2049" width="18.140625" style="88" bestFit="1" customWidth="1"/>
    <col min="2050" max="2056" width="9.140625" style="88" customWidth="1"/>
    <col min="2057" max="2057" width="16.00390625" style="88" customWidth="1"/>
    <col min="2058" max="2058" width="10.57421875" style="88" bestFit="1" customWidth="1"/>
    <col min="2059" max="2304" width="9.140625" style="88" customWidth="1"/>
    <col min="2305" max="2305" width="18.140625" style="88" bestFit="1" customWidth="1"/>
    <col min="2306" max="2312" width="9.140625" style="88" customWidth="1"/>
    <col min="2313" max="2313" width="16.00390625" style="88" customWidth="1"/>
    <col min="2314" max="2314" width="10.57421875" style="88" bestFit="1" customWidth="1"/>
    <col min="2315" max="2560" width="9.140625" style="88" customWidth="1"/>
    <col min="2561" max="2561" width="18.140625" style="88" bestFit="1" customWidth="1"/>
    <col min="2562" max="2568" width="9.140625" style="88" customWidth="1"/>
    <col min="2569" max="2569" width="16.00390625" style="88" customWidth="1"/>
    <col min="2570" max="2570" width="10.57421875" style="88" bestFit="1" customWidth="1"/>
    <col min="2571" max="2816" width="9.140625" style="88" customWidth="1"/>
    <col min="2817" max="2817" width="18.140625" style="88" bestFit="1" customWidth="1"/>
    <col min="2818" max="2824" width="9.140625" style="88" customWidth="1"/>
    <col min="2825" max="2825" width="16.00390625" style="88" customWidth="1"/>
    <col min="2826" max="2826" width="10.57421875" style="88" bestFit="1" customWidth="1"/>
    <col min="2827" max="3072" width="9.140625" style="88" customWidth="1"/>
    <col min="3073" max="3073" width="18.140625" style="88" bestFit="1" customWidth="1"/>
    <col min="3074" max="3080" width="9.140625" style="88" customWidth="1"/>
    <col min="3081" max="3081" width="16.00390625" style="88" customWidth="1"/>
    <col min="3082" max="3082" width="10.57421875" style="88" bestFit="1" customWidth="1"/>
    <col min="3083" max="3328" width="9.140625" style="88" customWidth="1"/>
    <col min="3329" max="3329" width="18.140625" style="88" bestFit="1" customWidth="1"/>
    <col min="3330" max="3336" width="9.140625" style="88" customWidth="1"/>
    <col min="3337" max="3337" width="16.00390625" style="88" customWidth="1"/>
    <col min="3338" max="3338" width="10.57421875" style="88" bestFit="1" customWidth="1"/>
    <col min="3339" max="3584" width="9.140625" style="88" customWidth="1"/>
    <col min="3585" max="3585" width="18.140625" style="88" bestFit="1" customWidth="1"/>
    <col min="3586" max="3592" width="9.140625" style="88" customWidth="1"/>
    <col min="3593" max="3593" width="16.00390625" style="88" customWidth="1"/>
    <col min="3594" max="3594" width="10.57421875" style="88" bestFit="1" customWidth="1"/>
    <col min="3595" max="3840" width="9.140625" style="88" customWidth="1"/>
    <col min="3841" max="3841" width="18.140625" style="88" bestFit="1" customWidth="1"/>
    <col min="3842" max="3848" width="9.140625" style="88" customWidth="1"/>
    <col min="3849" max="3849" width="16.00390625" style="88" customWidth="1"/>
    <col min="3850" max="3850" width="10.57421875" style="88" bestFit="1" customWidth="1"/>
    <col min="3851" max="4096" width="9.140625" style="88" customWidth="1"/>
    <col min="4097" max="4097" width="18.140625" style="88" bestFit="1" customWidth="1"/>
    <col min="4098" max="4104" width="9.140625" style="88" customWidth="1"/>
    <col min="4105" max="4105" width="16.00390625" style="88" customWidth="1"/>
    <col min="4106" max="4106" width="10.57421875" style="88" bestFit="1" customWidth="1"/>
    <col min="4107" max="4352" width="9.140625" style="88" customWidth="1"/>
    <col min="4353" max="4353" width="18.140625" style="88" bestFit="1" customWidth="1"/>
    <col min="4354" max="4360" width="9.140625" style="88" customWidth="1"/>
    <col min="4361" max="4361" width="16.00390625" style="88" customWidth="1"/>
    <col min="4362" max="4362" width="10.57421875" style="88" bestFit="1" customWidth="1"/>
    <col min="4363" max="4608" width="9.140625" style="88" customWidth="1"/>
    <col min="4609" max="4609" width="18.140625" style="88" bestFit="1" customWidth="1"/>
    <col min="4610" max="4616" width="9.140625" style="88" customWidth="1"/>
    <col min="4617" max="4617" width="16.00390625" style="88" customWidth="1"/>
    <col min="4618" max="4618" width="10.57421875" style="88" bestFit="1" customWidth="1"/>
    <col min="4619" max="4864" width="9.140625" style="88" customWidth="1"/>
    <col min="4865" max="4865" width="18.140625" style="88" bestFit="1" customWidth="1"/>
    <col min="4866" max="4872" width="9.140625" style="88" customWidth="1"/>
    <col min="4873" max="4873" width="16.00390625" style="88" customWidth="1"/>
    <col min="4874" max="4874" width="10.57421875" style="88" bestFit="1" customWidth="1"/>
    <col min="4875" max="5120" width="9.140625" style="88" customWidth="1"/>
    <col min="5121" max="5121" width="18.140625" style="88" bestFit="1" customWidth="1"/>
    <col min="5122" max="5128" width="9.140625" style="88" customWidth="1"/>
    <col min="5129" max="5129" width="16.00390625" style="88" customWidth="1"/>
    <col min="5130" max="5130" width="10.57421875" style="88" bestFit="1" customWidth="1"/>
    <col min="5131" max="5376" width="9.140625" style="88" customWidth="1"/>
    <col min="5377" max="5377" width="18.140625" style="88" bestFit="1" customWidth="1"/>
    <col min="5378" max="5384" width="9.140625" style="88" customWidth="1"/>
    <col min="5385" max="5385" width="16.00390625" style="88" customWidth="1"/>
    <col min="5386" max="5386" width="10.57421875" style="88" bestFit="1" customWidth="1"/>
    <col min="5387" max="5632" width="9.140625" style="88" customWidth="1"/>
    <col min="5633" max="5633" width="18.140625" style="88" bestFit="1" customWidth="1"/>
    <col min="5634" max="5640" width="9.140625" style="88" customWidth="1"/>
    <col min="5641" max="5641" width="16.00390625" style="88" customWidth="1"/>
    <col min="5642" max="5642" width="10.57421875" style="88" bestFit="1" customWidth="1"/>
    <col min="5643" max="5888" width="9.140625" style="88" customWidth="1"/>
    <col min="5889" max="5889" width="18.140625" style="88" bestFit="1" customWidth="1"/>
    <col min="5890" max="5896" width="9.140625" style="88" customWidth="1"/>
    <col min="5897" max="5897" width="16.00390625" style="88" customWidth="1"/>
    <col min="5898" max="5898" width="10.57421875" style="88" bestFit="1" customWidth="1"/>
    <col min="5899" max="6144" width="9.140625" style="88" customWidth="1"/>
    <col min="6145" max="6145" width="18.140625" style="88" bestFit="1" customWidth="1"/>
    <col min="6146" max="6152" width="9.140625" style="88" customWidth="1"/>
    <col min="6153" max="6153" width="16.00390625" style="88" customWidth="1"/>
    <col min="6154" max="6154" width="10.57421875" style="88" bestFit="1" customWidth="1"/>
    <col min="6155" max="6400" width="9.140625" style="88" customWidth="1"/>
    <col min="6401" max="6401" width="18.140625" style="88" bestFit="1" customWidth="1"/>
    <col min="6402" max="6408" width="9.140625" style="88" customWidth="1"/>
    <col min="6409" max="6409" width="16.00390625" style="88" customWidth="1"/>
    <col min="6410" max="6410" width="10.57421875" style="88" bestFit="1" customWidth="1"/>
    <col min="6411" max="6656" width="9.140625" style="88" customWidth="1"/>
    <col min="6657" max="6657" width="18.140625" style="88" bestFit="1" customWidth="1"/>
    <col min="6658" max="6664" width="9.140625" style="88" customWidth="1"/>
    <col min="6665" max="6665" width="16.00390625" style="88" customWidth="1"/>
    <col min="6666" max="6666" width="10.57421875" style="88" bestFit="1" customWidth="1"/>
    <col min="6667" max="6912" width="9.140625" style="88" customWidth="1"/>
    <col min="6913" max="6913" width="18.140625" style="88" bestFit="1" customWidth="1"/>
    <col min="6914" max="6920" width="9.140625" style="88" customWidth="1"/>
    <col min="6921" max="6921" width="16.00390625" style="88" customWidth="1"/>
    <col min="6922" max="6922" width="10.57421875" style="88" bestFit="1" customWidth="1"/>
    <col min="6923" max="7168" width="9.140625" style="88" customWidth="1"/>
    <col min="7169" max="7169" width="18.140625" style="88" bestFit="1" customWidth="1"/>
    <col min="7170" max="7176" width="9.140625" style="88" customWidth="1"/>
    <col min="7177" max="7177" width="16.00390625" style="88" customWidth="1"/>
    <col min="7178" max="7178" width="10.57421875" style="88" bestFit="1" customWidth="1"/>
    <col min="7179" max="7424" width="9.140625" style="88" customWidth="1"/>
    <col min="7425" max="7425" width="18.140625" style="88" bestFit="1" customWidth="1"/>
    <col min="7426" max="7432" width="9.140625" style="88" customWidth="1"/>
    <col min="7433" max="7433" width="16.00390625" style="88" customWidth="1"/>
    <col min="7434" max="7434" width="10.57421875" style="88" bestFit="1" customWidth="1"/>
    <col min="7435" max="7680" width="9.140625" style="88" customWidth="1"/>
    <col min="7681" max="7681" width="18.140625" style="88" bestFit="1" customWidth="1"/>
    <col min="7682" max="7688" width="9.140625" style="88" customWidth="1"/>
    <col min="7689" max="7689" width="16.00390625" style="88" customWidth="1"/>
    <col min="7690" max="7690" width="10.57421875" style="88" bestFit="1" customWidth="1"/>
    <col min="7691" max="7936" width="9.140625" style="88" customWidth="1"/>
    <col min="7937" max="7937" width="18.140625" style="88" bestFit="1" customWidth="1"/>
    <col min="7938" max="7944" width="9.140625" style="88" customWidth="1"/>
    <col min="7945" max="7945" width="16.00390625" style="88" customWidth="1"/>
    <col min="7946" max="7946" width="10.57421875" style="88" bestFit="1" customWidth="1"/>
    <col min="7947" max="8192" width="9.140625" style="88" customWidth="1"/>
    <col min="8193" max="8193" width="18.140625" style="88" bestFit="1" customWidth="1"/>
    <col min="8194" max="8200" width="9.140625" style="88" customWidth="1"/>
    <col min="8201" max="8201" width="16.00390625" style="88" customWidth="1"/>
    <col min="8202" max="8202" width="10.57421875" style="88" bestFit="1" customWidth="1"/>
    <col min="8203" max="8448" width="9.140625" style="88" customWidth="1"/>
    <col min="8449" max="8449" width="18.140625" style="88" bestFit="1" customWidth="1"/>
    <col min="8450" max="8456" width="9.140625" style="88" customWidth="1"/>
    <col min="8457" max="8457" width="16.00390625" style="88" customWidth="1"/>
    <col min="8458" max="8458" width="10.57421875" style="88" bestFit="1" customWidth="1"/>
    <col min="8459" max="8704" width="9.140625" style="88" customWidth="1"/>
    <col min="8705" max="8705" width="18.140625" style="88" bestFit="1" customWidth="1"/>
    <col min="8706" max="8712" width="9.140625" style="88" customWidth="1"/>
    <col min="8713" max="8713" width="16.00390625" style="88" customWidth="1"/>
    <col min="8714" max="8714" width="10.57421875" style="88" bestFit="1" customWidth="1"/>
    <col min="8715" max="8960" width="9.140625" style="88" customWidth="1"/>
    <col min="8961" max="8961" width="18.140625" style="88" bestFit="1" customWidth="1"/>
    <col min="8962" max="8968" width="9.140625" style="88" customWidth="1"/>
    <col min="8969" max="8969" width="16.00390625" style="88" customWidth="1"/>
    <col min="8970" max="8970" width="10.57421875" style="88" bestFit="1" customWidth="1"/>
    <col min="8971" max="9216" width="9.140625" style="88" customWidth="1"/>
    <col min="9217" max="9217" width="18.140625" style="88" bestFit="1" customWidth="1"/>
    <col min="9218" max="9224" width="9.140625" style="88" customWidth="1"/>
    <col min="9225" max="9225" width="16.00390625" style="88" customWidth="1"/>
    <col min="9226" max="9226" width="10.57421875" style="88" bestFit="1" customWidth="1"/>
    <col min="9227" max="9472" width="9.140625" style="88" customWidth="1"/>
    <col min="9473" max="9473" width="18.140625" style="88" bestFit="1" customWidth="1"/>
    <col min="9474" max="9480" width="9.140625" style="88" customWidth="1"/>
    <col min="9481" max="9481" width="16.00390625" style="88" customWidth="1"/>
    <col min="9482" max="9482" width="10.57421875" style="88" bestFit="1" customWidth="1"/>
    <col min="9483" max="9728" width="9.140625" style="88" customWidth="1"/>
    <col min="9729" max="9729" width="18.140625" style="88" bestFit="1" customWidth="1"/>
    <col min="9730" max="9736" width="9.140625" style="88" customWidth="1"/>
    <col min="9737" max="9737" width="16.00390625" style="88" customWidth="1"/>
    <col min="9738" max="9738" width="10.57421875" style="88" bestFit="1" customWidth="1"/>
    <col min="9739" max="9984" width="9.140625" style="88" customWidth="1"/>
    <col min="9985" max="9985" width="18.140625" style="88" bestFit="1" customWidth="1"/>
    <col min="9986" max="9992" width="9.140625" style="88" customWidth="1"/>
    <col min="9993" max="9993" width="16.00390625" style="88" customWidth="1"/>
    <col min="9994" max="9994" width="10.57421875" style="88" bestFit="1" customWidth="1"/>
    <col min="9995" max="10240" width="9.140625" style="88" customWidth="1"/>
    <col min="10241" max="10241" width="18.140625" style="88" bestFit="1" customWidth="1"/>
    <col min="10242" max="10248" width="9.140625" style="88" customWidth="1"/>
    <col min="10249" max="10249" width="16.00390625" style="88" customWidth="1"/>
    <col min="10250" max="10250" width="10.57421875" style="88" bestFit="1" customWidth="1"/>
    <col min="10251" max="10496" width="9.140625" style="88" customWidth="1"/>
    <col min="10497" max="10497" width="18.140625" style="88" bestFit="1" customWidth="1"/>
    <col min="10498" max="10504" width="9.140625" style="88" customWidth="1"/>
    <col min="10505" max="10505" width="16.00390625" style="88" customWidth="1"/>
    <col min="10506" max="10506" width="10.57421875" style="88" bestFit="1" customWidth="1"/>
    <col min="10507" max="10752" width="9.140625" style="88" customWidth="1"/>
    <col min="10753" max="10753" width="18.140625" style="88" bestFit="1" customWidth="1"/>
    <col min="10754" max="10760" width="9.140625" style="88" customWidth="1"/>
    <col min="10761" max="10761" width="16.00390625" style="88" customWidth="1"/>
    <col min="10762" max="10762" width="10.57421875" style="88" bestFit="1" customWidth="1"/>
    <col min="10763" max="11008" width="9.140625" style="88" customWidth="1"/>
    <col min="11009" max="11009" width="18.140625" style="88" bestFit="1" customWidth="1"/>
    <col min="11010" max="11016" width="9.140625" style="88" customWidth="1"/>
    <col min="11017" max="11017" width="16.00390625" style="88" customWidth="1"/>
    <col min="11018" max="11018" width="10.57421875" style="88" bestFit="1" customWidth="1"/>
    <col min="11019" max="11264" width="9.140625" style="88" customWidth="1"/>
    <col min="11265" max="11265" width="18.140625" style="88" bestFit="1" customWidth="1"/>
    <col min="11266" max="11272" width="9.140625" style="88" customWidth="1"/>
    <col min="11273" max="11273" width="16.00390625" style="88" customWidth="1"/>
    <col min="11274" max="11274" width="10.57421875" style="88" bestFit="1" customWidth="1"/>
    <col min="11275" max="11520" width="9.140625" style="88" customWidth="1"/>
    <col min="11521" max="11521" width="18.140625" style="88" bestFit="1" customWidth="1"/>
    <col min="11522" max="11528" width="9.140625" style="88" customWidth="1"/>
    <col min="11529" max="11529" width="16.00390625" style="88" customWidth="1"/>
    <col min="11530" max="11530" width="10.57421875" style="88" bestFit="1" customWidth="1"/>
    <col min="11531" max="11776" width="9.140625" style="88" customWidth="1"/>
    <col min="11777" max="11777" width="18.140625" style="88" bestFit="1" customWidth="1"/>
    <col min="11778" max="11784" width="9.140625" style="88" customWidth="1"/>
    <col min="11785" max="11785" width="16.00390625" style="88" customWidth="1"/>
    <col min="11786" max="11786" width="10.57421875" style="88" bestFit="1" customWidth="1"/>
    <col min="11787" max="12032" width="9.140625" style="88" customWidth="1"/>
    <col min="12033" max="12033" width="18.140625" style="88" bestFit="1" customWidth="1"/>
    <col min="12034" max="12040" width="9.140625" style="88" customWidth="1"/>
    <col min="12041" max="12041" width="16.00390625" style="88" customWidth="1"/>
    <col min="12042" max="12042" width="10.57421875" style="88" bestFit="1" customWidth="1"/>
    <col min="12043" max="12288" width="9.140625" style="88" customWidth="1"/>
    <col min="12289" max="12289" width="18.140625" style="88" bestFit="1" customWidth="1"/>
    <col min="12290" max="12296" width="9.140625" style="88" customWidth="1"/>
    <col min="12297" max="12297" width="16.00390625" style="88" customWidth="1"/>
    <col min="12298" max="12298" width="10.57421875" style="88" bestFit="1" customWidth="1"/>
    <col min="12299" max="12544" width="9.140625" style="88" customWidth="1"/>
    <col min="12545" max="12545" width="18.140625" style="88" bestFit="1" customWidth="1"/>
    <col min="12546" max="12552" width="9.140625" style="88" customWidth="1"/>
    <col min="12553" max="12553" width="16.00390625" style="88" customWidth="1"/>
    <col min="12554" max="12554" width="10.57421875" style="88" bestFit="1" customWidth="1"/>
    <col min="12555" max="12800" width="9.140625" style="88" customWidth="1"/>
    <col min="12801" max="12801" width="18.140625" style="88" bestFit="1" customWidth="1"/>
    <col min="12802" max="12808" width="9.140625" style="88" customWidth="1"/>
    <col min="12809" max="12809" width="16.00390625" style="88" customWidth="1"/>
    <col min="12810" max="12810" width="10.57421875" style="88" bestFit="1" customWidth="1"/>
    <col min="12811" max="13056" width="9.140625" style="88" customWidth="1"/>
    <col min="13057" max="13057" width="18.140625" style="88" bestFit="1" customWidth="1"/>
    <col min="13058" max="13064" width="9.140625" style="88" customWidth="1"/>
    <col min="13065" max="13065" width="16.00390625" style="88" customWidth="1"/>
    <col min="13066" max="13066" width="10.57421875" style="88" bestFit="1" customWidth="1"/>
    <col min="13067" max="13312" width="9.140625" style="88" customWidth="1"/>
    <col min="13313" max="13313" width="18.140625" style="88" bestFit="1" customWidth="1"/>
    <col min="13314" max="13320" width="9.140625" style="88" customWidth="1"/>
    <col min="13321" max="13321" width="16.00390625" style="88" customWidth="1"/>
    <col min="13322" max="13322" width="10.57421875" style="88" bestFit="1" customWidth="1"/>
    <col min="13323" max="13568" width="9.140625" style="88" customWidth="1"/>
    <col min="13569" max="13569" width="18.140625" style="88" bestFit="1" customWidth="1"/>
    <col min="13570" max="13576" width="9.140625" style="88" customWidth="1"/>
    <col min="13577" max="13577" width="16.00390625" style="88" customWidth="1"/>
    <col min="13578" max="13578" width="10.57421875" style="88" bestFit="1" customWidth="1"/>
    <col min="13579" max="13824" width="9.140625" style="88" customWidth="1"/>
    <col min="13825" max="13825" width="18.140625" style="88" bestFit="1" customWidth="1"/>
    <col min="13826" max="13832" width="9.140625" style="88" customWidth="1"/>
    <col min="13833" max="13833" width="16.00390625" style="88" customWidth="1"/>
    <col min="13834" max="13834" width="10.57421875" style="88" bestFit="1" customWidth="1"/>
    <col min="13835" max="14080" width="9.140625" style="88" customWidth="1"/>
    <col min="14081" max="14081" width="18.140625" style="88" bestFit="1" customWidth="1"/>
    <col min="14082" max="14088" width="9.140625" style="88" customWidth="1"/>
    <col min="14089" max="14089" width="16.00390625" style="88" customWidth="1"/>
    <col min="14090" max="14090" width="10.57421875" style="88" bestFit="1" customWidth="1"/>
    <col min="14091" max="14336" width="9.140625" style="88" customWidth="1"/>
    <col min="14337" max="14337" width="18.140625" style="88" bestFit="1" customWidth="1"/>
    <col min="14338" max="14344" width="9.140625" style="88" customWidth="1"/>
    <col min="14345" max="14345" width="16.00390625" style="88" customWidth="1"/>
    <col min="14346" max="14346" width="10.57421875" style="88" bestFit="1" customWidth="1"/>
    <col min="14347" max="14592" width="9.140625" style="88" customWidth="1"/>
    <col min="14593" max="14593" width="18.140625" style="88" bestFit="1" customWidth="1"/>
    <col min="14594" max="14600" width="9.140625" style="88" customWidth="1"/>
    <col min="14601" max="14601" width="16.00390625" style="88" customWidth="1"/>
    <col min="14602" max="14602" width="10.57421875" style="88" bestFit="1" customWidth="1"/>
    <col min="14603" max="14848" width="9.140625" style="88" customWidth="1"/>
    <col min="14849" max="14849" width="18.140625" style="88" bestFit="1" customWidth="1"/>
    <col min="14850" max="14856" width="9.140625" style="88" customWidth="1"/>
    <col min="14857" max="14857" width="16.00390625" style="88" customWidth="1"/>
    <col min="14858" max="14858" width="10.57421875" style="88" bestFit="1" customWidth="1"/>
    <col min="14859" max="15104" width="9.140625" style="88" customWidth="1"/>
    <col min="15105" max="15105" width="18.140625" style="88" bestFit="1" customWidth="1"/>
    <col min="15106" max="15112" width="9.140625" style="88" customWidth="1"/>
    <col min="15113" max="15113" width="16.00390625" style="88" customWidth="1"/>
    <col min="15114" max="15114" width="10.57421875" style="88" bestFit="1" customWidth="1"/>
    <col min="15115" max="15360" width="9.140625" style="88" customWidth="1"/>
    <col min="15361" max="15361" width="18.140625" style="88" bestFit="1" customWidth="1"/>
    <col min="15362" max="15368" width="9.140625" style="88" customWidth="1"/>
    <col min="15369" max="15369" width="16.00390625" style="88" customWidth="1"/>
    <col min="15370" max="15370" width="10.57421875" style="88" bestFit="1" customWidth="1"/>
    <col min="15371" max="15616" width="9.140625" style="88" customWidth="1"/>
    <col min="15617" max="15617" width="18.140625" style="88" bestFit="1" customWidth="1"/>
    <col min="15618" max="15624" width="9.140625" style="88" customWidth="1"/>
    <col min="15625" max="15625" width="16.00390625" style="88" customWidth="1"/>
    <col min="15626" max="15626" width="10.57421875" style="88" bestFit="1" customWidth="1"/>
    <col min="15627" max="15872" width="9.140625" style="88" customWidth="1"/>
    <col min="15873" max="15873" width="18.140625" style="88" bestFit="1" customWidth="1"/>
    <col min="15874" max="15880" width="9.140625" style="88" customWidth="1"/>
    <col min="15881" max="15881" width="16.00390625" style="88" customWidth="1"/>
    <col min="15882" max="15882" width="10.57421875" style="88" bestFit="1" customWidth="1"/>
    <col min="15883" max="16128" width="9.140625" style="88" customWidth="1"/>
    <col min="16129" max="16129" width="18.140625" style="88" bestFit="1" customWidth="1"/>
    <col min="16130" max="16136" width="9.140625" style="88" customWidth="1"/>
    <col min="16137" max="16137" width="16.00390625" style="88" customWidth="1"/>
    <col min="16138" max="16138" width="10.57421875" style="88" bestFit="1" customWidth="1"/>
    <col min="16139" max="16384" width="9.140625" style="88" customWidth="1"/>
  </cols>
  <sheetData>
    <row r="1" spans="1:24" ht="20.6">
      <c r="A1" s="121" t="s">
        <v>126</v>
      </c>
      <c r="X1" s="89"/>
    </row>
    <row r="2" spans="19:28" ht="12.75">
      <c r="S2" s="91"/>
      <c r="T2" s="91"/>
      <c r="U2" s="91"/>
      <c r="V2" s="91"/>
      <c r="W2" s="91"/>
      <c r="X2" s="92"/>
      <c r="Y2" s="92"/>
      <c r="Z2" s="92"/>
      <c r="AA2" s="92"/>
      <c r="AB2" s="92"/>
    </row>
    <row r="3" spans="1:28" ht="12.75">
      <c r="A3" s="88" t="s">
        <v>63</v>
      </c>
      <c r="B3" s="75" t="s">
        <v>193</v>
      </c>
      <c r="S3" s="91"/>
      <c r="T3" s="91"/>
      <c r="U3" s="91"/>
      <c r="V3" s="91"/>
      <c r="W3" s="91"/>
      <c r="X3" s="92"/>
      <c r="Y3" s="92"/>
      <c r="Z3" s="92"/>
      <c r="AA3" s="92"/>
      <c r="AB3" s="92"/>
    </row>
    <row r="4" spans="2:46" ht="12.75">
      <c r="B4" s="75" t="s">
        <v>360</v>
      </c>
      <c r="S4" s="91"/>
      <c r="T4" s="91"/>
      <c r="U4" s="91"/>
      <c r="V4" s="91"/>
      <c r="W4" s="91"/>
      <c r="X4" s="92"/>
      <c r="Y4" s="92"/>
      <c r="Z4" s="92"/>
      <c r="AA4" s="92"/>
      <c r="AB4" s="92"/>
      <c r="AC4" s="4"/>
      <c r="AD4" s="4"/>
      <c r="AE4" s="4"/>
      <c r="AF4" s="4"/>
      <c r="AG4" s="4"/>
      <c r="AH4" s="4"/>
      <c r="AI4" s="4"/>
      <c r="AJ4" s="4"/>
      <c r="AK4" s="4"/>
      <c r="AL4" s="4"/>
      <c r="AM4" s="4"/>
      <c r="AN4" s="4"/>
      <c r="AO4" s="4"/>
      <c r="AP4" s="4"/>
      <c r="AQ4" s="4"/>
      <c r="AR4" s="4"/>
      <c r="AS4" s="4"/>
      <c r="AT4" s="4"/>
    </row>
    <row r="5" spans="19:28" ht="12.75">
      <c r="S5" s="91"/>
      <c r="T5" s="91"/>
      <c r="U5" s="91"/>
      <c r="V5" s="91"/>
      <c r="W5" s="91"/>
      <c r="X5" s="92"/>
      <c r="Y5" s="92"/>
      <c r="Z5" s="92"/>
      <c r="AA5" s="92"/>
      <c r="AB5" s="92"/>
    </row>
    <row r="6" spans="2:46" ht="12.75">
      <c r="B6" s="122" t="s">
        <v>358</v>
      </c>
      <c r="C6" s="122" t="s">
        <v>357</v>
      </c>
      <c r="F6" s="88" t="s">
        <v>48</v>
      </c>
      <c r="H6" s="99"/>
      <c r="J6" s="99"/>
      <c r="K6" s="99"/>
      <c r="L6" s="99"/>
      <c r="M6" s="99"/>
      <c r="W6" s="92"/>
      <c r="X6" s="92"/>
      <c r="Y6" s="92"/>
      <c r="Z6" s="96"/>
      <c r="AA6" s="96"/>
      <c r="AB6"/>
      <c r="AT6" s="88"/>
    </row>
    <row r="7" spans="1:46" ht="12.75">
      <c r="A7" s="88">
        <v>1921</v>
      </c>
      <c r="B7" s="122"/>
      <c r="C7" s="122">
        <v>69</v>
      </c>
      <c r="F7" s="88">
        <f>SUM(C$7:C7)</f>
        <v>69</v>
      </c>
      <c r="H7" s="100">
        <f>F7+$K$23</f>
        <v>490</v>
      </c>
      <c r="J7" s="101" t="s">
        <v>59</v>
      </c>
      <c r="K7" s="99"/>
      <c r="L7" s="99"/>
      <c r="M7" s="99"/>
      <c r="W7" s="92"/>
      <c r="X7" s="92"/>
      <c r="Y7" s="92"/>
      <c r="Z7" s="96"/>
      <c r="AA7" s="96"/>
      <c r="AB7"/>
      <c r="AT7" s="88"/>
    </row>
    <row r="8" spans="1:46" ht="15.9" customHeight="1">
      <c r="A8" s="88">
        <v>1922</v>
      </c>
      <c r="B8" s="122"/>
      <c r="C8" s="122">
        <v>61</v>
      </c>
      <c r="E8" s="67" t="s">
        <v>356</v>
      </c>
      <c r="F8" s="88">
        <f>SUM(C$7:C8)</f>
        <v>130</v>
      </c>
      <c r="H8" s="100">
        <f aca="true" t="shared" si="0" ref="H8:H71">F8+$K$23</f>
        <v>551</v>
      </c>
      <c r="J8" s="99" t="s">
        <v>60</v>
      </c>
      <c r="K8" s="99"/>
      <c r="L8" s="99" t="s">
        <v>61</v>
      </c>
      <c r="M8" s="99"/>
      <c r="W8" s="92"/>
      <c r="X8" s="92"/>
      <c r="Y8" s="92"/>
      <c r="Z8" s="96"/>
      <c r="AA8" s="96"/>
      <c r="AB8"/>
      <c r="AT8" s="88"/>
    </row>
    <row r="9" spans="1:46" ht="15.9" customHeight="1">
      <c r="A9" s="88">
        <v>1923</v>
      </c>
      <c r="B9" s="122"/>
      <c r="C9" s="122">
        <v>59</v>
      </c>
      <c r="F9" s="88">
        <f>SUM(C$7:C9)</f>
        <v>189</v>
      </c>
      <c r="H9" s="100">
        <f t="shared" si="0"/>
        <v>610</v>
      </c>
      <c r="J9" s="102">
        <v>1908</v>
      </c>
      <c r="K9" s="102">
        <v>1</v>
      </c>
      <c r="L9" s="103">
        <v>0</v>
      </c>
      <c r="M9" s="99"/>
      <c r="W9" s="92"/>
      <c r="X9" s="92"/>
      <c r="Y9" s="92"/>
      <c r="Z9" s="96"/>
      <c r="AA9" s="96"/>
      <c r="AB9"/>
      <c r="AT9" s="88"/>
    </row>
    <row r="10" spans="1:46" ht="18.45" customHeight="1">
      <c r="A10" s="88">
        <v>1924</v>
      </c>
      <c r="B10" s="122"/>
      <c r="C10" s="122">
        <v>94</v>
      </c>
      <c r="F10" s="88">
        <f>SUM(C$7:C10)</f>
        <v>283</v>
      </c>
      <c r="H10" s="100">
        <f t="shared" si="0"/>
        <v>704</v>
      </c>
      <c r="J10" s="102">
        <v>1909</v>
      </c>
      <c r="K10" s="104">
        <f aca="true" t="shared" si="1" ref="K10:K21">K$9+(L10/L$22*(K$22-K$9))</f>
        <v>6.230769230769231</v>
      </c>
      <c r="L10" s="103">
        <v>1</v>
      </c>
      <c r="M10" s="99"/>
      <c r="W10" s="92"/>
      <c r="X10" s="92"/>
      <c r="Y10" s="92"/>
      <c r="Z10" s="96"/>
      <c r="AA10" s="96"/>
      <c r="AB10"/>
      <c r="AT10" s="88"/>
    </row>
    <row r="11" spans="1:46" ht="15.45" customHeight="1">
      <c r="A11" s="88">
        <v>1925</v>
      </c>
      <c r="B11" s="122"/>
      <c r="C11" s="122">
        <v>103</v>
      </c>
      <c r="F11" s="88">
        <f>SUM(C$7:C11)</f>
        <v>386</v>
      </c>
      <c r="H11" s="100">
        <f t="shared" si="0"/>
        <v>807</v>
      </c>
      <c r="J11" s="102">
        <v>1910</v>
      </c>
      <c r="K11" s="104">
        <f t="shared" si="1"/>
        <v>11.461538461538462</v>
      </c>
      <c r="L11" s="103">
        <v>2</v>
      </c>
      <c r="M11" s="99"/>
      <c r="W11" s="92"/>
      <c r="X11" s="92"/>
      <c r="Y11" s="92"/>
      <c r="Z11" s="96"/>
      <c r="AA11" s="96"/>
      <c r="AB11"/>
      <c r="AT11" s="88"/>
    </row>
    <row r="12" spans="1:46" ht="12.75">
      <c r="A12" s="88">
        <v>1926</v>
      </c>
      <c r="B12" s="122"/>
      <c r="C12" s="122">
        <v>149</v>
      </c>
      <c r="F12" s="88">
        <f>SUM(C$7:C12)</f>
        <v>535</v>
      </c>
      <c r="H12" s="100">
        <f t="shared" si="0"/>
        <v>956</v>
      </c>
      <c r="J12" s="102">
        <v>1911</v>
      </c>
      <c r="K12" s="104">
        <f t="shared" si="1"/>
        <v>16.692307692307693</v>
      </c>
      <c r="L12" s="103">
        <v>3</v>
      </c>
      <c r="M12" s="99"/>
      <c r="W12" s="92"/>
      <c r="X12" s="92"/>
      <c r="Y12" s="92"/>
      <c r="Z12" s="96"/>
      <c r="AA12" s="96"/>
      <c r="AB12"/>
      <c r="AT12" s="88"/>
    </row>
    <row r="13" spans="1:46" ht="12.75">
      <c r="A13" s="88">
        <v>1927</v>
      </c>
      <c r="B13" s="122"/>
      <c r="C13" s="122">
        <v>138</v>
      </c>
      <c r="F13" s="88">
        <f>SUM(C$7:C13)</f>
        <v>673</v>
      </c>
      <c r="H13" s="100">
        <f t="shared" si="0"/>
        <v>1094</v>
      </c>
      <c r="J13" s="102">
        <v>1912</v>
      </c>
      <c r="K13" s="104">
        <f t="shared" si="1"/>
        <v>21.923076923076923</v>
      </c>
      <c r="L13" s="103">
        <v>4</v>
      </c>
      <c r="M13" s="99"/>
      <c r="W13" s="92"/>
      <c r="X13" s="92"/>
      <c r="Y13" s="92"/>
      <c r="Z13" s="96"/>
      <c r="AA13" s="96"/>
      <c r="AB13"/>
      <c r="AT13" s="88"/>
    </row>
    <row r="14" spans="1:46" ht="12.75">
      <c r="A14" s="88">
        <v>1928</v>
      </c>
      <c r="B14" s="122"/>
      <c r="C14" s="122">
        <v>176</v>
      </c>
      <c r="F14" s="88">
        <f>SUM(C$7:C14)</f>
        <v>849</v>
      </c>
      <c r="H14" s="100">
        <f t="shared" si="0"/>
        <v>1270</v>
      </c>
      <c r="J14" s="102">
        <v>1913</v>
      </c>
      <c r="K14" s="104">
        <f t="shared" si="1"/>
        <v>27.153846153846157</v>
      </c>
      <c r="L14" s="103">
        <v>5</v>
      </c>
      <c r="M14" s="99"/>
      <c r="W14" s="92"/>
      <c r="X14" s="92"/>
      <c r="Y14" s="92"/>
      <c r="Z14" s="96"/>
      <c r="AA14" s="96"/>
      <c r="AB14"/>
      <c r="AT14" s="88"/>
    </row>
    <row r="15" spans="1:46" ht="12.75">
      <c r="A15" s="88">
        <v>1929</v>
      </c>
      <c r="B15" s="122"/>
      <c r="C15" s="122">
        <v>178</v>
      </c>
      <c r="F15" s="88">
        <f>SUM(C$7:C15)</f>
        <v>1027</v>
      </c>
      <c r="H15" s="100">
        <f t="shared" si="0"/>
        <v>1448</v>
      </c>
      <c r="J15" s="102">
        <v>1914</v>
      </c>
      <c r="K15" s="104">
        <f t="shared" si="1"/>
        <v>32.38461538461539</v>
      </c>
      <c r="L15" s="103">
        <v>6</v>
      </c>
      <c r="M15" s="99"/>
      <c r="W15" s="92"/>
      <c r="X15" s="92"/>
      <c r="Y15" s="92"/>
      <c r="Z15" s="96"/>
      <c r="AA15" s="96"/>
      <c r="AB15"/>
      <c r="AT15" s="88"/>
    </row>
    <row r="16" spans="1:46" ht="12.75">
      <c r="A16" s="88">
        <v>1930</v>
      </c>
      <c r="B16" s="122"/>
      <c r="C16" s="122">
        <v>246</v>
      </c>
      <c r="F16" s="88">
        <f>SUM(C$7:C16)</f>
        <v>1273</v>
      </c>
      <c r="H16" s="100">
        <f t="shared" si="0"/>
        <v>1694</v>
      </c>
      <c r="J16" s="102">
        <v>1915</v>
      </c>
      <c r="K16" s="104">
        <f t="shared" si="1"/>
        <v>37.61538461538461</v>
      </c>
      <c r="L16" s="103">
        <v>7</v>
      </c>
      <c r="M16" s="99"/>
      <c r="W16" s="92"/>
      <c r="X16" s="92"/>
      <c r="Y16" s="92"/>
      <c r="Z16" s="96"/>
      <c r="AA16" s="96"/>
      <c r="AB16"/>
      <c r="AT16" s="88"/>
    </row>
    <row r="17" spans="1:46" ht="12.75">
      <c r="A17" s="88">
        <v>1931</v>
      </c>
      <c r="B17" s="122"/>
      <c r="C17" s="122">
        <v>170</v>
      </c>
      <c r="F17" s="88">
        <f>SUM(C$7:C17)</f>
        <v>1443</v>
      </c>
      <c r="H17" s="100">
        <f t="shared" si="0"/>
        <v>1864</v>
      </c>
      <c r="J17" s="102">
        <v>1916</v>
      </c>
      <c r="K17" s="104">
        <f t="shared" si="1"/>
        <v>42.84615384615385</v>
      </c>
      <c r="L17" s="103">
        <v>8</v>
      </c>
      <c r="M17" s="99"/>
      <c r="W17" s="92"/>
      <c r="X17" s="92"/>
      <c r="Y17" s="92"/>
      <c r="Z17" s="96"/>
      <c r="AA17" s="96"/>
      <c r="AB17"/>
      <c r="AT17" s="88"/>
    </row>
    <row r="18" spans="1:46" ht="12.75">
      <c r="A18" s="88">
        <v>1932</v>
      </c>
      <c r="B18" s="122"/>
      <c r="C18" s="122">
        <v>168</v>
      </c>
      <c r="F18" s="88">
        <f>SUM(C$7:C18)</f>
        <v>1611</v>
      </c>
      <c r="H18" s="100">
        <f t="shared" si="0"/>
        <v>2032</v>
      </c>
      <c r="J18" s="102">
        <v>1917</v>
      </c>
      <c r="K18" s="104">
        <f t="shared" si="1"/>
        <v>48.07692307692307</v>
      </c>
      <c r="L18" s="103">
        <v>9</v>
      </c>
      <c r="M18" s="99"/>
      <c r="W18" s="92"/>
      <c r="X18" s="92"/>
      <c r="Y18" s="92"/>
      <c r="Z18" s="96"/>
      <c r="AA18" s="96"/>
      <c r="AB18"/>
      <c r="AT18" s="88"/>
    </row>
    <row r="19" spans="1:46" ht="12.75">
      <c r="A19" s="88">
        <v>1933</v>
      </c>
      <c r="B19" s="122"/>
      <c r="C19" s="122">
        <v>132</v>
      </c>
      <c r="F19" s="88">
        <f>SUM(C$7:C19)</f>
        <v>1743</v>
      </c>
      <c r="H19" s="100">
        <f t="shared" si="0"/>
        <v>2164</v>
      </c>
      <c r="J19" s="102">
        <v>1918</v>
      </c>
      <c r="K19" s="104">
        <f t="shared" si="1"/>
        <v>53.307692307692314</v>
      </c>
      <c r="L19" s="103">
        <v>10</v>
      </c>
      <c r="M19" s="99"/>
      <c r="W19" s="92"/>
      <c r="X19" s="92"/>
      <c r="Y19" s="92"/>
      <c r="Z19" s="96"/>
      <c r="AA19" s="96"/>
      <c r="AB19"/>
      <c r="AT19" s="88"/>
    </row>
    <row r="20" spans="1:46" ht="12.75">
      <c r="A20" s="88">
        <v>1934</v>
      </c>
      <c r="B20" s="122"/>
      <c r="C20" s="122">
        <v>169</v>
      </c>
      <c r="F20" s="88">
        <f>SUM(C$7:C20)</f>
        <v>1912</v>
      </c>
      <c r="H20" s="100">
        <f t="shared" si="0"/>
        <v>2333</v>
      </c>
      <c r="J20" s="102">
        <v>1919</v>
      </c>
      <c r="K20" s="104">
        <f t="shared" si="1"/>
        <v>58.53846153846154</v>
      </c>
      <c r="L20" s="103">
        <v>11</v>
      </c>
      <c r="M20" s="99"/>
      <c r="W20" s="92"/>
      <c r="X20" s="92"/>
      <c r="Y20" s="92"/>
      <c r="Z20" s="96"/>
      <c r="AA20" s="96"/>
      <c r="AB20"/>
      <c r="AT20" s="88"/>
    </row>
    <row r="21" spans="1:46" ht="12.75">
      <c r="A21" s="88">
        <v>1935</v>
      </c>
      <c r="B21" s="122"/>
      <c r="C21" s="122">
        <v>190</v>
      </c>
      <c r="F21" s="88">
        <f>SUM(C$7:C21)</f>
        <v>2102</v>
      </c>
      <c r="H21" s="100">
        <f t="shared" si="0"/>
        <v>2523</v>
      </c>
      <c r="J21" s="102">
        <v>1920</v>
      </c>
      <c r="K21" s="104">
        <f t="shared" si="1"/>
        <v>63.769230769230774</v>
      </c>
      <c r="L21" s="103">
        <v>12</v>
      </c>
      <c r="M21" s="99"/>
      <c r="W21" s="92"/>
      <c r="X21" s="92"/>
      <c r="Y21" s="92"/>
      <c r="Z21" s="96"/>
      <c r="AA21" s="96"/>
      <c r="AB21"/>
      <c r="AT21" s="88"/>
    </row>
    <row r="22" spans="1:46" ht="12.75">
      <c r="A22" s="88">
        <v>1936</v>
      </c>
      <c r="B22" s="123">
        <v>4250</v>
      </c>
      <c r="C22" s="123">
        <v>203</v>
      </c>
      <c r="F22" s="88">
        <f>SUM(C$7:C22)</f>
        <v>2305</v>
      </c>
      <c r="H22" s="100">
        <f t="shared" si="0"/>
        <v>2726</v>
      </c>
      <c r="J22" s="102">
        <v>1921</v>
      </c>
      <c r="K22" s="102">
        <v>69</v>
      </c>
      <c r="L22" s="103">
        <v>13</v>
      </c>
      <c r="M22" s="99"/>
      <c r="W22" s="92"/>
      <c r="X22" s="92"/>
      <c r="Y22" s="92"/>
      <c r="Z22" s="96"/>
      <c r="AA22" s="96"/>
      <c r="AB22"/>
      <c r="AT22" s="88"/>
    </row>
    <row r="23" spans="1:46" ht="12.75">
      <c r="A23" s="88">
        <v>1937</v>
      </c>
      <c r="B23" s="123">
        <v>4460</v>
      </c>
      <c r="C23" s="123">
        <v>213</v>
      </c>
      <c r="F23" s="88">
        <f>SUM(C$7:C23)</f>
        <v>2518</v>
      </c>
      <c r="H23" s="100">
        <f t="shared" si="0"/>
        <v>2939</v>
      </c>
      <c r="J23" s="99" t="s">
        <v>62</v>
      </c>
      <c r="K23" s="104">
        <f>SUM(K9:K21)</f>
        <v>421</v>
      </c>
      <c r="L23" s="99"/>
      <c r="M23" s="99"/>
      <c r="W23" s="92"/>
      <c r="X23" s="92"/>
      <c r="Y23" s="92"/>
      <c r="Z23" s="96"/>
      <c r="AA23" s="96"/>
      <c r="AB23"/>
      <c r="AT23" s="88"/>
    </row>
    <row r="24" spans="1:46" ht="12.75">
      <c r="A24" s="88">
        <v>1938</v>
      </c>
      <c r="B24" s="123">
        <v>5091</v>
      </c>
      <c r="C24" s="123">
        <v>243</v>
      </c>
      <c r="F24" s="88">
        <f>SUM(C$7:C24)</f>
        <v>2761</v>
      </c>
      <c r="H24" s="100">
        <f t="shared" si="0"/>
        <v>3182</v>
      </c>
      <c r="J24" s="99"/>
      <c r="K24" s="99"/>
      <c r="L24" s="99"/>
      <c r="M24" s="99"/>
      <c r="W24" s="92"/>
      <c r="X24" s="92"/>
      <c r="Y24" s="92"/>
      <c r="Z24" s="96"/>
      <c r="AA24" s="96"/>
      <c r="AB24"/>
      <c r="AT24" s="88"/>
    </row>
    <row r="25" spans="1:46" ht="12.75">
      <c r="A25" s="88">
        <v>1939</v>
      </c>
      <c r="B25" s="123">
        <v>5635</v>
      </c>
      <c r="C25" s="123">
        <v>246</v>
      </c>
      <c r="F25" s="88">
        <f>SUM(C$7:C25)</f>
        <v>3007</v>
      </c>
      <c r="H25" s="100">
        <f t="shared" si="0"/>
        <v>3428</v>
      </c>
      <c r="W25" s="92"/>
      <c r="X25" s="92"/>
      <c r="Y25" s="92"/>
      <c r="Z25" s="96"/>
      <c r="AA25" s="96"/>
      <c r="AB25"/>
      <c r="AT25" s="88"/>
    </row>
    <row r="26" spans="1:46" ht="12.75">
      <c r="A26" s="88">
        <v>1940</v>
      </c>
      <c r="B26" s="123">
        <v>4223</v>
      </c>
      <c r="C26" s="123">
        <v>205</v>
      </c>
      <c r="F26" s="88">
        <f>SUM(C$7:C26)</f>
        <v>3212</v>
      </c>
      <c r="H26" s="100">
        <f t="shared" si="0"/>
        <v>3633</v>
      </c>
      <c r="W26" s="92"/>
      <c r="X26" s="92"/>
      <c r="Y26" s="92"/>
      <c r="Z26" s="96"/>
      <c r="AA26" s="96"/>
      <c r="AB26"/>
      <c r="AT26" s="88"/>
    </row>
    <row r="27" spans="1:46" ht="12.75">
      <c r="A27" s="88">
        <v>1941</v>
      </c>
      <c r="B27" s="123">
        <v>3591</v>
      </c>
      <c r="C27" s="123">
        <v>174</v>
      </c>
      <c r="F27" s="88">
        <f>SUM(C$7:C27)</f>
        <v>3386</v>
      </c>
      <c r="H27" s="100">
        <f t="shared" si="0"/>
        <v>3807</v>
      </c>
      <c r="W27" s="92"/>
      <c r="X27" s="92"/>
      <c r="Y27" s="92"/>
      <c r="Z27" s="96"/>
      <c r="AA27" s="96"/>
      <c r="AB27"/>
      <c r="AT27" s="88"/>
    </row>
    <row r="28" spans="1:46" ht="12.75">
      <c r="A28" s="88">
        <v>1942</v>
      </c>
      <c r="B28" s="123">
        <v>2416</v>
      </c>
      <c r="C28" s="123">
        <v>164</v>
      </c>
      <c r="F28" s="88">
        <f>SUM(C$7:C28)</f>
        <v>3550</v>
      </c>
      <c r="H28" s="100">
        <f t="shared" si="0"/>
        <v>3971</v>
      </c>
      <c r="W28" s="92"/>
      <c r="X28" s="92"/>
      <c r="Y28" s="92"/>
      <c r="Z28" s="96"/>
      <c r="AA28" s="96"/>
      <c r="AB28"/>
      <c r="AT28" s="88"/>
    </row>
    <row r="29" spans="1:46" ht="12.75">
      <c r="A29" s="88">
        <v>1943</v>
      </c>
      <c r="B29" s="123">
        <v>2746</v>
      </c>
      <c r="C29" s="123">
        <v>152</v>
      </c>
      <c r="F29" s="88">
        <f>SUM(C$7:C29)</f>
        <v>3702</v>
      </c>
      <c r="H29" s="100">
        <f t="shared" si="0"/>
        <v>4123</v>
      </c>
      <c r="W29" s="92"/>
      <c r="X29" s="92"/>
      <c r="Y29" s="92"/>
      <c r="Z29" s="96"/>
      <c r="AA29" s="96"/>
      <c r="AB29"/>
      <c r="AT29" s="88"/>
    </row>
    <row r="30" spans="1:46" ht="12.75">
      <c r="A30" s="88">
        <v>1944</v>
      </c>
      <c r="B30" s="123">
        <v>2667</v>
      </c>
      <c r="C30" s="123">
        <v>142</v>
      </c>
      <c r="F30" s="88">
        <f>SUM(C$7:C30)</f>
        <v>3844</v>
      </c>
      <c r="H30" s="100">
        <f t="shared" si="0"/>
        <v>4265</v>
      </c>
      <c r="W30" s="92"/>
      <c r="X30" s="92"/>
      <c r="Y30" s="92"/>
      <c r="Z30" s="96"/>
      <c r="AA30" s="96"/>
      <c r="AB30"/>
      <c r="AT30" s="88"/>
    </row>
    <row r="31" spans="1:46" ht="12.75">
      <c r="A31" s="88">
        <v>1945</v>
      </c>
      <c r="B31" s="123">
        <v>3308</v>
      </c>
      <c r="C31" s="123">
        <v>128</v>
      </c>
      <c r="F31" s="88">
        <f>SUM(C$7:C31)</f>
        <v>3972</v>
      </c>
      <c r="H31" s="100">
        <f t="shared" si="0"/>
        <v>4393</v>
      </c>
      <c r="W31" s="92"/>
      <c r="X31" s="92"/>
      <c r="Y31" s="92"/>
      <c r="Z31" s="96"/>
      <c r="AA31" s="96"/>
      <c r="AB31"/>
      <c r="AT31" s="88"/>
    </row>
    <row r="32" spans="1:46" ht="12.75">
      <c r="A32" s="88">
        <v>1946</v>
      </c>
      <c r="B32" s="123">
        <v>4243</v>
      </c>
      <c r="C32" s="123">
        <v>191</v>
      </c>
      <c r="F32" s="88">
        <f>SUM(C$7:C32)</f>
        <v>4163</v>
      </c>
      <c r="H32" s="100">
        <f t="shared" si="0"/>
        <v>4584</v>
      </c>
      <c r="W32" s="92"/>
      <c r="X32" s="92"/>
      <c r="Y32" s="92"/>
      <c r="Z32" s="96"/>
      <c r="AA32" s="96"/>
      <c r="AB32"/>
      <c r="AT32" s="88"/>
    </row>
    <row r="33" spans="1:46" ht="12.75">
      <c r="A33" s="88">
        <v>1947</v>
      </c>
      <c r="B33" s="123">
        <v>4762</v>
      </c>
      <c r="C33" s="123">
        <v>206</v>
      </c>
      <c r="F33" s="88">
        <f>SUM(C$7:C33)</f>
        <v>4369</v>
      </c>
      <c r="H33" s="100">
        <f t="shared" si="0"/>
        <v>4790</v>
      </c>
      <c r="W33" s="92"/>
      <c r="X33" s="92"/>
      <c r="Y33" s="92"/>
      <c r="Z33" s="96"/>
      <c r="AA33" s="96"/>
      <c r="AB33"/>
      <c r="AT33" s="88"/>
    </row>
    <row r="34" spans="1:46" ht="12.75">
      <c r="A34" s="88">
        <v>1948</v>
      </c>
      <c r="B34" s="123">
        <v>4706</v>
      </c>
      <c r="C34" s="123">
        <v>196</v>
      </c>
      <c r="F34" s="88">
        <f>SUM(C$7:C34)</f>
        <v>4565</v>
      </c>
      <c r="H34" s="100">
        <f t="shared" si="0"/>
        <v>4986</v>
      </c>
      <c r="W34" s="92"/>
      <c r="X34" s="92"/>
      <c r="Y34" s="92"/>
      <c r="Z34" s="96"/>
      <c r="AA34" s="96"/>
      <c r="AB34"/>
      <c r="AT34" s="88"/>
    </row>
    <row r="35" spans="1:46" ht="12.75">
      <c r="A35" s="88">
        <v>1949</v>
      </c>
      <c r="B35" s="123">
        <v>5317</v>
      </c>
      <c r="C35" s="123">
        <v>218</v>
      </c>
      <c r="F35" s="88">
        <f>SUM(C$7:C35)</f>
        <v>4783</v>
      </c>
      <c r="H35" s="100">
        <f t="shared" si="0"/>
        <v>5204</v>
      </c>
      <c r="W35" s="92"/>
      <c r="X35" s="92"/>
      <c r="Y35" s="92"/>
      <c r="Z35" s="96"/>
      <c r="AA35" s="96"/>
      <c r="AB35"/>
      <c r="AT35" s="88"/>
    </row>
    <row r="36" spans="1:46" ht="12.75">
      <c r="A36" s="88">
        <v>1950</v>
      </c>
      <c r="B36" s="123">
        <v>6314</v>
      </c>
      <c r="C36" s="123">
        <v>232</v>
      </c>
      <c r="F36" s="88">
        <f>SUM(C$7:C36)</f>
        <v>5015</v>
      </c>
      <c r="H36" s="100">
        <f t="shared" si="0"/>
        <v>5436</v>
      </c>
      <c r="W36" s="92"/>
      <c r="X36" s="92"/>
      <c r="Y36" s="92"/>
      <c r="Z36" s="96"/>
      <c r="AA36" s="96"/>
      <c r="AB36"/>
      <c r="AT36" s="88"/>
    </row>
    <row r="37" spans="1:46" ht="12.75">
      <c r="A37" s="88">
        <v>1951</v>
      </c>
      <c r="B37" s="123">
        <v>6938</v>
      </c>
      <c r="C37" s="123">
        <v>292</v>
      </c>
      <c r="F37" s="88">
        <f>SUM(C$7:C37)</f>
        <v>5307</v>
      </c>
      <c r="H37" s="100">
        <f t="shared" si="0"/>
        <v>5728</v>
      </c>
      <c r="W37" s="92"/>
      <c r="X37" s="92"/>
      <c r="Y37" s="92"/>
      <c r="Z37" s="96"/>
      <c r="AA37" s="96"/>
      <c r="AB37"/>
      <c r="AT37" s="88"/>
    </row>
    <row r="38" spans="1:46" ht="12.75">
      <c r="A38" s="88">
        <v>1952</v>
      </c>
      <c r="B38" s="123">
        <v>7448</v>
      </c>
      <c r="C38" s="123">
        <v>272</v>
      </c>
      <c r="F38" s="88">
        <f>SUM(C$7:C38)</f>
        <v>5579</v>
      </c>
      <c r="H38" s="100">
        <f t="shared" si="0"/>
        <v>6000</v>
      </c>
      <c r="W38" s="92"/>
      <c r="X38" s="92"/>
      <c r="Y38" s="92"/>
      <c r="Z38" s="96"/>
      <c r="AA38" s="96"/>
      <c r="AB38"/>
      <c r="AT38" s="88"/>
    </row>
    <row r="39" spans="1:46" ht="12.75">
      <c r="A39" s="88">
        <v>1953</v>
      </c>
      <c r="B39" s="123">
        <v>7686</v>
      </c>
      <c r="C39" s="123">
        <v>313</v>
      </c>
      <c r="F39" s="88">
        <f>SUM(C$7:C39)</f>
        <v>5892</v>
      </c>
      <c r="H39" s="100">
        <f t="shared" si="0"/>
        <v>6313</v>
      </c>
      <c r="W39" s="92"/>
      <c r="X39" s="92"/>
      <c r="Y39" s="92"/>
      <c r="Z39" s="96"/>
      <c r="AA39" s="96"/>
      <c r="AB39"/>
      <c r="AT39" s="88"/>
    </row>
    <row r="40" spans="1:46" ht="12.75">
      <c r="A40" s="88">
        <v>1954</v>
      </c>
      <c r="B40" s="123">
        <v>7875</v>
      </c>
      <c r="C40" s="123">
        <v>360</v>
      </c>
      <c r="F40" s="88">
        <f>SUM(C$7:C40)</f>
        <v>6252</v>
      </c>
      <c r="H40" s="100">
        <f t="shared" si="0"/>
        <v>6673</v>
      </c>
      <c r="W40" s="92"/>
      <c r="X40" s="92"/>
      <c r="Y40" s="92"/>
      <c r="Z40" s="96"/>
      <c r="AA40" s="96"/>
      <c r="AB40"/>
      <c r="AT40" s="88"/>
    </row>
    <row r="41" spans="1:46" ht="12.75">
      <c r="A41" s="88">
        <v>1955</v>
      </c>
      <c r="B41" s="123">
        <v>8976</v>
      </c>
      <c r="C41" s="123">
        <v>333</v>
      </c>
      <c r="F41" s="88">
        <f>SUM(C$7:C41)</f>
        <v>6585</v>
      </c>
      <c r="H41" s="100">
        <f t="shared" si="0"/>
        <v>7006</v>
      </c>
      <c r="W41" s="92"/>
      <c r="X41" s="92"/>
      <c r="Y41" s="92"/>
      <c r="Z41" s="96"/>
      <c r="AA41" s="96"/>
      <c r="AB41"/>
      <c r="AT41" s="88"/>
    </row>
    <row r="42" spans="1:46" ht="12.75">
      <c r="A42" s="88">
        <v>1956</v>
      </c>
      <c r="B42" s="123">
        <v>9758</v>
      </c>
      <c r="C42" s="123">
        <v>329</v>
      </c>
      <c r="F42" s="88">
        <f>SUM(C$7:C42)</f>
        <v>6914</v>
      </c>
      <c r="H42" s="100">
        <f t="shared" si="0"/>
        <v>7335</v>
      </c>
      <c r="W42" s="92"/>
      <c r="X42" s="92"/>
      <c r="Y42" s="92"/>
      <c r="Z42" s="96"/>
      <c r="AA42" s="96"/>
      <c r="AB42"/>
      <c r="AT42" s="88"/>
    </row>
    <row r="43" spans="1:46" ht="12.75">
      <c r="A43" s="88">
        <v>1957</v>
      </c>
      <c r="B43" s="123">
        <v>11053</v>
      </c>
      <c r="C43" s="123">
        <v>384</v>
      </c>
      <c r="F43" s="88">
        <f>SUM(C$7:C43)</f>
        <v>7298</v>
      </c>
      <c r="H43" s="100">
        <f t="shared" si="0"/>
        <v>7719</v>
      </c>
      <c r="W43" s="92"/>
      <c r="X43" s="92"/>
      <c r="Y43" s="92"/>
      <c r="Z43" s="96"/>
      <c r="AA43" s="96"/>
      <c r="AB43"/>
      <c r="AT43" s="88"/>
    </row>
    <row r="44" spans="1:46" ht="12.75">
      <c r="A44" s="88">
        <v>1958</v>
      </c>
      <c r="B44" s="123">
        <v>11408</v>
      </c>
      <c r="C44" s="123">
        <v>379</v>
      </c>
      <c r="F44" s="88">
        <f>SUM(C$7:C44)</f>
        <v>7677</v>
      </c>
      <c r="H44" s="100">
        <f t="shared" si="0"/>
        <v>8098</v>
      </c>
      <c r="W44" s="92"/>
      <c r="X44" s="92"/>
      <c r="Y44" s="92"/>
      <c r="Z44" s="96"/>
      <c r="AA44" s="96"/>
      <c r="AB44"/>
      <c r="AT44" s="88"/>
    </row>
    <row r="45" spans="1:46" ht="12.75">
      <c r="A45" s="88">
        <v>1959</v>
      </c>
      <c r="B45" s="123">
        <v>11703</v>
      </c>
      <c r="C45" s="123">
        <v>349</v>
      </c>
      <c r="F45" s="88">
        <f>SUM(C$7:C45)</f>
        <v>8026</v>
      </c>
      <c r="H45" s="100">
        <f t="shared" si="0"/>
        <v>8447</v>
      </c>
      <c r="W45" s="92"/>
      <c r="X45" s="92"/>
      <c r="Y45" s="92"/>
      <c r="Z45" s="96"/>
      <c r="AA45" s="96"/>
      <c r="AB45"/>
      <c r="AT45" s="88"/>
    </row>
    <row r="46" spans="1:46" ht="12.75">
      <c r="A46" s="88">
        <v>1960</v>
      </c>
      <c r="B46" s="123">
        <v>12443</v>
      </c>
      <c r="C46" s="123">
        <v>374</v>
      </c>
      <c r="F46" s="88">
        <f>SUM(C$7:C46)</f>
        <v>8400</v>
      </c>
      <c r="H46" s="100">
        <f t="shared" si="0"/>
        <v>8821</v>
      </c>
      <c r="W46" s="92"/>
      <c r="X46" s="92"/>
      <c r="Y46" s="92"/>
      <c r="Z46" s="96"/>
      <c r="AA46" s="96"/>
      <c r="AB46"/>
      <c r="AT46" s="88"/>
    </row>
    <row r="47" spans="1:46" ht="12.75">
      <c r="A47" s="88">
        <v>1961</v>
      </c>
      <c r="B47" s="123">
        <v>12796</v>
      </c>
      <c r="C47" s="123">
        <v>393</v>
      </c>
      <c r="F47" s="88">
        <f>SUM(C$7:C47)</f>
        <v>8793</v>
      </c>
      <c r="H47" s="100">
        <f t="shared" si="0"/>
        <v>9214</v>
      </c>
      <c r="W47" s="92"/>
      <c r="X47" s="92"/>
      <c r="Y47" s="92"/>
      <c r="Z47" s="96"/>
      <c r="AA47" s="96"/>
      <c r="AB47"/>
      <c r="AT47" s="88"/>
    </row>
    <row r="48" spans="1:46" ht="12.75">
      <c r="A48" s="88">
        <v>1962</v>
      </c>
      <c r="B48" s="123">
        <v>13776</v>
      </c>
      <c r="C48" s="123">
        <v>398</v>
      </c>
      <c r="F48" s="88">
        <f>SUM(C$7:C48)</f>
        <v>9191</v>
      </c>
      <c r="H48" s="100">
        <f t="shared" si="0"/>
        <v>9612</v>
      </c>
      <c r="W48" s="92"/>
      <c r="X48" s="92"/>
      <c r="Y48" s="92"/>
      <c r="Z48" s="96"/>
      <c r="AA48" s="96"/>
      <c r="AB48"/>
      <c r="AT48" s="88"/>
    </row>
    <row r="49" spans="1:46" ht="12.75">
      <c r="A49" s="88">
        <v>1963</v>
      </c>
      <c r="B49" s="123">
        <v>14447</v>
      </c>
      <c r="C49" s="123">
        <v>394</v>
      </c>
      <c r="F49" s="88">
        <f>SUM(C$7:C49)</f>
        <v>9585</v>
      </c>
      <c r="H49" s="100">
        <f t="shared" si="0"/>
        <v>10006</v>
      </c>
      <c r="W49" s="92"/>
      <c r="X49" s="92"/>
      <c r="Y49" s="92"/>
      <c r="Z49" s="96"/>
      <c r="AA49" s="96"/>
      <c r="AB49"/>
      <c r="AT49" s="88"/>
    </row>
    <row r="50" spans="1:46" ht="12.75">
      <c r="A50" s="88">
        <v>1964</v>
      </c>
      <c r="B50" s="123">
        <v>16266</v>
      </c>
      <c r="C50" s="123">
        <v>428</v>
      </c>
      <c r="F50" s="88">
        <f>SUM(C$7:C50)</f>
        <v>10013</v>
      </c>
      <c r="H50" s="100">
        <f t="shared" si="0"/>
        <v>10434</v>
      </c>
      <c r="W50" s="92"/>
      <c r="X50" s="92"/>
      <c r="Y50" s="92"/>
      <c r="Z50" s="96"/>
      <c r="AA50" s="96"/>
      <c r="AB50"/>
      <c r="AT50" s="88"/>
    </row>
    <row r="51" spans="1:46" ht="12.75">
      <c r="A51" s="88">
        <v>1965</v>
      </c>
      <c r="B51" s="123">
        <v>17093</v>
      </c>
      <c r="C51" s="123">
        <v>559</v>
      </c>
      <c r="F51" s="88">
        <f>SUM(C$7:C51)</f>
        <v>10572</v>
      </c>
      <c r="H51" s="100">
        <f t="shared" si="0"/>
        <v>10993</v>
      </c>
      <c r="W51" s="92"/>
      <c r="X51" s="92"/>
      <c r="Y51" s="92"/>
      <c r="Z51" s="96"/>
      <c r="AA51" s="96"/>
      <c r="AB51"/>
      <c r="AT51" s="88"/>
    </row>
    <row r="52" spans="1:46" ht="12.75">
      <c r="A52" s="88">
        <v>1966</v>
      </c>
      <c r="B52" s="123">
        <v>18194</v>
      </c>
      <c r="C52" s="123">
        <v>549</v>
      </c>
      <c r="F52" s="88">
        <f>SUM(C$7:C52)</f>
        <v>11121</v>
      </c>
      <c r="H52" s="100">
        <f t="shared" si="0"/>
        <v>11542</v>
      </c>
      <c r="W52" s="92"/>
      <c r="X52" s="92"/>
      <c r="Y52" s="92"/>
      <c r="Z52" s="96"/>
      <c r="AA52" s="96"/>
      <c r="AB52"/>
      <c r="AT52" s="88"/>
    </row>
    <row r="53" spans="1:46" ht="12.75">
      <c r="A53" s="88">
        <v>1967</v>
      </c>
      <c r="B53" s="123">
        <v>17409</v>
      </c>
      <c r="C53" s="123">
        <v>570</v>
      </c>
      <c r="F53" s="88">
        <f>SUM(C$7:C53)</f>
        <v>11691</v>
      </c>
      <c r="H53" s="100">
        <f t="shared" si="0"/>
        <v>12112</v>
      </c>
      <c r="W53" s="92"/>
      <c r="X53" s="92"/>
      <c r="Y53" s="92"/>
      <c r="Z53" s="96"/>
      <c r="AA53" s="96"/>
      <c r="AB53"/>
      <c r="AT53" s="88"/>
    </row>
    <row r="54" spans="1:46" ht="12.75">
      <c r="A54" s="88">
        <v>1968</v>
      </c>
      <c r="B54" s="123">
        <v>17698</v>
      </c>
      <c r="C54" s="123">
        <v>522</v>
      </c>
      <c r="F54" s="88">
        <f>SUM(C$7:C54)</f>
        <v>12213</v>
      </c>
      <c r="H54" s="100">
        <f t="shared" si="0"/>
        <v>12634</v>
      </c>
      <c r="W54" s="92"/>
      <c r="X54" s="92"/>
      <c r="Y54" s="92"/>
      <c r="Z54" s="96"/>
      <c r="AA54" s="96"/>
      <c r="AB54"/>
      <c r="AT54" s="88"/>
    </row>
    <row r="55" spans="1:46" ht="12.75">
      <c r="A55" s="88">
        <v>1969</v>
      </c>
      <c r="B55" s="123">
        <v>18726</v>
      </c>
      <c r="C55" s="123">
        <v>570</v>
      </c>
      <c r="F55" s="88">
        <f>SUM(C$7:C55)</f>
        <v>12783</v>
      </c>
      <c r="H55" s="100">
        <f t="shared" si="0"/>
        <v>13204</v>
      </c>
      <c r="W55" s="92"/>
      <c r="X55" s="92"/>
      <c r="Y55" s="92"/>
      <c r="Z55" s="96"/>
      <c r="AA55" s="96"/>
      <c r="AB55"/>
      <c r="AT55" s="88"/>
    </row>
    <row r="56" spans="1:46" ht="12.75">
      <c r="A56" s="88">
        <v>1970</v>
      </c>
      <c r="B56" s="123">
        <v>20791</v>
      </c>
      <c r="C56" s="123">
        <v>655</v>
      </c>
      <c r="F56" s="88">
        <f>SUM(C$7:C56)</f>
        <v>13438</v>
      </c>
      <c r="H56" s="100">
        <f t="shared" si="0"/>
        <v>13859</v>
      </c>
      <c r="W56" s="92"/>
      <c r="X56" s="92"/>
      <c r="Y56" s="92"/>
      <c r="Z56" s="96"/>
      <c r="AA56" s="96"/>
      <c r="AB56"/>
      <c r="AT56" s="88"/>
    </row>
    <row r="57" spans="1:46" ht="12.75">
      <c r="A57" s="88">
        <v>1971</v>
      </c>
      <c r="B57" s="123">
        <v>21607</v>
      </c>
      <c r="C57" s="123">
        <v>677</v>
      </c>
      <c r="F57" s="88">
        <f>SUM(C$7:C57)</f>
        <v>14115</v>
      </c>
      <c r="H57" s="100">
        <f t="shared" si="0"/>
        <v>14536</v>
      </c>
      <c r="W57" s="92"/>
      <c r="X57" s="92"/>
      <c r="Y57" s="92"/>
      <c r="Z57" s="96"/>
      <c r="AA57" s="96"/>
      <c r="AB57"/>
      <c r="AT57" s="88"/>
    </row>
    <row r="58" spans="1:46" ht="12.75">
      <c r="A58" s="88">
        <v>1972</v>
      </c>
      <c r="B58" s="123">
        <v>22315</v>
      </c>
      <c r="C58" s="123">
        <v>713</v>
      </c>
      <c r="F58" s="88">
        <f>SUM(C$7:C58)</f>
        <v>14828</v>
      </c>
      <c r="H58" s="100">
        <f t="shared" si="0"/>
        <v>15249</v>
      </c>
      <c r="W58" s="92"/>
      <c r="X58" s="92"/>
      <c r="Y58" s="92"/>
      <c r="Z58" s="96"/>
      <c r="AA58" s="96"/>
      <c r="AB58"/>
      <c r="AT58" s="88"/>
    </row>
    <row r="59" spans="1:46" ht="12.75">
      <c r="A59" s="88">
        <v>1973</v>
      </c>
      <c r="B59" s="123">
        <v>23385</v>
      </c>
      <c r="C59" s="123">
        <v>843</v>
      </c>
      <c r="F59" s="88">
        <f>SUM(C$7:C59)</f>
        <v>15671</v>
      </c>
      <c r="H59" s="100">
        <f t="shared" si="0"/>
        <v>16092</v>
      </c>
      <c r="W59" s="92"/>
      <c r="X59" s="92"/>
      <c r="Y59" s="92"/>
      <c r="Z59" s="96"/>
      <c r="AA59" s="96"/>
      <c r="AB59"/>
      <c r="AT59" s="88"/>
    </row>
    <row r="60" spans="1:46" ht="12.75">
      <c r="A60" s="88">
        <v>1974</v>
      </c>
      <c r="B60" s="123">
        <v>20829</v>
      </c>
      <c r="C60" s="123">
        <v>676</v>
      </c>
      <c r="F60" s="88">
        <f>SUM(C$7:C60)</f>
        <v>16347</v>
      </c>
      <c r="H60" s="100">
        <f t="shared" si="0"/>
        <v>16768</v>
      </c>
      <c r="W60" s="92"/>
      <c r="X60" s="92"/>
      <c r="Y60" s="92"/>
      <c r="Z60" s="96"/>
      <c r="AA60" s="96"/>
      <c r="AB60"/>
      <c r="AT60" s="88"/>
    </row>
    <row r="61" spans="1:46" ht="12.75">
      <c r="A61" s="88">
        <v>1975</v>
      </c>
      <c r="B61" s="123">
        <v>19839</v>
      </c>
      <c r="C61" s="123">
        <v>628</v>
      </c>
      <c r="F61" s="88">
        <f>SUM(C$7:C61)</f>
        <v>16975</v>
      </c>
      <c r="H61" s="100">
        <f t="shared" si="0"/>
        <v>17396</v>
      </c>
      <c r="W61" s="92"/>
      <c r="X61" s="92"/>
      <c r="Y61" s="92"/>
      <c r="Z61" s="96"/>
      <c r="AA61" s="96"/>
      <c r="AB61"/>
      <c r="AT61" s="88"/>
    </row>
    <row r="62" spans="1:46" ht="12.75">
      <c r="A62" s="88">
        <v>1976</v>
      </c>
      <c r="B62" s="123">
        <v>17895</v>
      </c>
      <c r="C62" s="123">
        <v>609</v>
      </c>
      <c r="F62" s="88">
        <f>SUM(C$7:C62)</f>
        <v>17584</v>
      </c>
      <c r="H62" s="100">
        <f t="shared" si="0"/>
        <v>18005</v>
      </c>
      <c r="W62" s="92"/>
      <c r="X62" s="92"/>
      <c r="Y62" s="92"/>
      <c r="Z62" s="96"/>
      <c r="AA62" s="96"/>
      <c r="AB62"/>
      <c r="AT62" s="88"/>
    </row>
    <row r="63" spans="1:46" ht="12.75">
      <c r="A63" s="88">
        <v>1977</v>
      </c>
      <c r="B63" s="123">
        <v>17525</v>
      </c>
      <c r="C63" s="123">
        <v>702</v>
      </c>
      <c r="F63" s="88">
        <f>SUM(C$7:C63)</f>
        <v>18286</v>
      </c>
      <c r="H63" s="100">
        <f t="shared" si="0"/>
        <v>18707</v>
      </c>
      <c r="W63" s="92"/>
      <c r="X63" s="92"/>
      <c r="Y63" s="92"/>
      <c r="Z63" s="96"/>
      <c r="AA63" s="96"/>
      <c r="AB63"/>
      <c r="AT63" s="88"/>
    </row>
    <row r="64" spans="1:46" ht="12.75">
      <c r="A64" s="88">
        <v>1978</v>
      </c>
      <c r="B64" s="123">
        <v>15178</v>
      </c>
      <c r="C64" s="123">
        <v>654</v>
      </c>
      <c r="F64" s="88">
        <f>SUM(C$7:C64)</f>
        <v>18940</v>
      </c>
      <c r="H64" s="100">
        <f t="shared" si="0"/>
        <v>19361</v>
      </c>
      <c r="W64" s="92"/>
      <c r="X64" s="92"/>
      <c r="Y64" s="92"/>
      <c r="Z64" s="96"/>
      <c r="AA64" s="96"/>
      <c r="AB64"/>
      <c r="AT64" s="88"/>
    </row>
    <row r="65" spans="1:46" ht="12.75">
      <c r="A65" s="88">
        <v>1979</v>
      </c>
      <c r="B65" s="123">
        <v>13903</v>
      </c>
      <c r="C65" s="123">
        <v>554</v>
      </c>
      <c r="F65" s="88">
        <f>SUM(C$7:C65)</f>
        <v>19494</v>
      </c>
      <c r="H65" s="100">
        <f t="shared" si="0"/>
        <v>19915</v>
      </c>
      <c r="W65" s="92"/>
      <c r="X65" s="92"/>
      <c r="Y65" s="92"/>
      <c r="Z65" s="96"/>
      <c r="AA65" s="96"/>
      <c r="AB65"/>
      <c r="AT65" s="88"/>
    </row>
    <row r="66" spans="1:46" ht="12.75">
      <c r="A66" s="88">
        <v>1980</v>
      </c>
      <c r="B66" s="123">
        <v>15872</v>
      </c>
      <c r="C66" s="123">
        <v>599</v>
      </c>
      <c r="F66" s="88">
        <f>SUM(C$7:C66)</f>
        <v>20093</v>
      </c>
      <c r="H66" s="100">
        <f t="shared" si="0"/>
        <v>20514</v>
      </c>
      <c r="W66" s="92"/>
      <c r="X66" s="92"/>
      <c r="Y66" s="92"/>
      <c r="Z66" s="96"/>
      <c r="AA66" s="96"/>
      <c r="AB66"/>
      <c r="AT66" s="88"/>
    </row>
    <row r="67" spans="1:46" ht="12.75">
      <c r="A67" s="88">
        <v>1981</v>
      </c>
      <c r="B67" s="123">
        <v>15479</v>
      </c>
      <c r="C67" s="123">
        <v>669</v>
      </c>
      <c r="F67" s="88">
        <f>SUM(C$7:C67)</f>
        <v>20762</v>
      </c>
      <c r="H67" s="100">
        <f t="shared" si="0"/>
        <v>21183</v>
      </c>
      <c r="W67" s="92"/>
      <c r="X67" s="92"/>
      <c r="Y67" s="92"/>
      <c r="Z67" s="96"/>
      <c r="AA67" s="96"/>
      <c r="AB67"/>
      <c r="AT67" s="88"/>
    </row>
    <row r="68" spans="1:46" ht="12.75">
      <c r="A68" s="88">
        <v>1982</v>
      </c>
      <c r="B68" s="123">
        <v>16194</v>
      </c>
      <c r="C68" s="123">
        <v>673</v>
      </c>
      <c r="F68" s="88">
        <f>SUM(C$7:C68)</f>
        <v>21435</v>
      </c>
      <c r="H68" s="100">
        <f t="shared" si="0"/>
        <v>21856</v>
      </c>
      <c r="W68" s="92"/>
      <c r="X68" s="92"/>
      <c r="Y68" s="92"/>
      <c r="Z68" s="96"/>
      <c r="AA68" s="96"/>
      <c r="AB68"/>
      <c r="AT68" s="88"/>
    </row>
    <row r="69" spans="1:46" ht="12.75">
      <c r="A69" s="88">
        <v>1983</v>
      </c>
      <c r="B69" s="123">
        <v>16491</v>
      </c>
      <c r="C69" s="123">
        <v>644</v>
      </c>
      <c r="F69" s="88">
        <f>SUM(C$7:C69)</f>
        <v>22079</v>
      </c>
      <c r="H69" s="100">
        <f t="shared" si="0"/>
        <v>22500</v>
      </c>
      <c r="W69" s="92"/>
      <c r="X69" s="92"/>
      <c r="Y69" s="92"/>
      <c r="Z69" s="96"/>
      <c r="AA69" s="96"/>
      <c r="AB69"/>
      <c r="AT69" s="88"/>
    </row>
    <row r="70" spans="1:46" ht="12.75">
      <c r="A70" s="88">
        <v>1984</v>
      </c>
      <c r="B70" s="123">
        <v>17524</v>
      </c>
      <c r="C70" s="123">
        <v>669</v>
      </c>
      <c r="F70" s="88">
        <f>SUM(C$7:C70)</f>
        <v>22748</v>
      </c>
      <c r="H70" s="100">
        <f t="shared" si="0"/>
        <v>23169</v>
      </c>
      <c r="W70" s="92"/>
      <c r="X70" s="92"/>
      <c r="Y70" s="92"/>
      <c r="Z70" s="96"/>
      <c r="AA70" s="96"/>
      <c r="AB70"/>
      <c r="AT70" s="88"/>
    </row>
    <row r="71" spans="1:46" ht="12.75">
      <c r="A71" s="88">
        <v>1985</v>
      </c>
      <c r="B71" s="123">
        <v>18912</v>
      </c>
      <c r="C71" s="123">
        <v>747</v>
      </c>
      <c r="F71" s="88">
        <f>SUM(C$7:C71)</f>
        <v>23495</v>
      </c>
      <c r="H71" s="100">
        <f t="shared" si="0"/>
        <v>23916</v>
      </c>
      <c r="W71" s="92"/>
      <c r="X71" s="92"/>
      <c r="Y71" s="92"/>
      <c r="Z71" s="96"/>
      <c r="AA71" s="96"/>
      <c r="AB71"/>
      <c r="AT71" s="88"/>
    </row>
    <row r="72" spans="1:46" ht="12.75">
      <c r="A72" s="88">
        <v>1986</v>
      </c>
      <c r="B72" s="123">
        <v>18874</v>
      </c>
      <c r="C72" s="123">
        <v>766</v>
      </c>
      <c r="F72" s="88">
        <f>SUM(C$7:C72)</f>
        <v>24261</v>
      </c>
      <c r="H72" s="100">
        <f aca="true" t="shared" si="2" ref="H72:H101">F72+$K$23</f>
        <v>24682</v>
      </c>
      <c r="W72" s="92"/>
      <c r="X72" s="92"/>
      <c r="Y72" s="92"/>
      <c r="Z72" s="96"/>
      <c r="AA72" s="96"/>
      <c r="AB72"/>
      <c r="AT72" s="88"/>
    </row>
    <row r="73" spans="1:46" ht="12.75">
      <c r="A73" s="88">
        <v>1987</v>
      </c>
      <c r="B73" s="123">
        <v>18728</v>
      </c>
      <c r="C73" s="123">
        <v>795</v>
      </c>
      <c r="F73" s="88">
        <f>SUM(C$7:C73)</f>
        <v>25056</v>
      </c>
      <c r="H73" s="100">
        <f t="shared" si="2"/>
        <v>25477</v>
      </c>
      <c r="W73" s="92"/>
      <c r="X73" s="92"/>
      <c r="Y73" s="92"/>
      <c r="Z73" s="96"/>
      <c r="AA73" s="96"/>
      <c r="AB73"/>
      <c r="AT73" s="88"/>
    </row>
    <row r="74" spans="1:46" ht="12.75">
      <c r="A74" s="88">
        <v>1988</v>
      </c>
      <c r="B74" s="123">
        <v>17346</v>
      </c>
      <c r="C74" s="123">
        <v>727</v>
      </c>
      <c r="F74" s="88">
        <f>SUM(C$7:C74)</f>
        <v>25783</v>
      </c>
      <c r="H74" s="100">
        <f t="shared" si="2"/>
        <v>26204</v>
      </c>
      <c r="W74" s="92"/>
      <c r="X74" s="92"/>
      <c r="Y74" s="92"/>
      <c r="Z74" s="96"/>
      <c r="AA74" s="96"/>
      <c r="AB74"/>
      <c r="AT74" s="88"/>
    </row>
    <row r="75" spans="1:46" ht="12.75">
      <c r="A75" s="88">
        <v>1989</v>
      </c>
      <c r="B75" s="123">
        <v>16594</v>
      </c>
      <c r="C75" s="123">
        <v>755</v>
      </c>
      <c r="F75" s="88">
        <f>SUM(C$7:C75)</f>
        <v>26538</v>
      </c>
      <c r="H75" s="100">
        <f t="shared" si="2"/>
        <v>26959</v>
      </c>
      <c r="W75" s="92"/>
      <c r="X75" s="92"/>
      <c r="Y75" s="92"/>
      <c r="Z75" s="96"/>
      <c r="AA75" s="96"/>
      <c r="AB75"/>
      <c r="AT75" s="88"/>
    </row>
    <row r="76" spans="1:46" ht="12.75">
      <c r="A76" s="88">
        <v>1990</v>
      </c>
      <c r="B76" s="123">
        <v>17719</v>
      </c>
      <c r="C76" s="123">
        <v>729</v>
      </c>
      <c r="F76" s="88">
        <f>SUM(C$7:C76)</f>
        <v>27267</v>
      </c>
      <c r="H76" s="100">
        <f t="shared" si="2"/>
        <v>27688</v>
      </c>
      <c r="W76" s="92"/>
      <c r="X76" s="92"/>
      <c r="Y76" s="92"/>
      <c r="Z76" s="96"/>
      <c r="AA76" s="96"/>
      <c r="AB76"/>
      <c r="AT76" s="88"/>
    </row>
    <row r="77" spans="1:46" ht="12.75">
      <c r="A77" s="88">
        <v>1991</v>
      </c>
      <c r="B77" s="123">
        <v>16767</v>
      </c>
      <c r="C77" s="123">
        <v>650</v>
      </c>
      <c r="F77" s="88">
        <f>SUM(C$7:C77)</f>
        <v>27917</v>
      </c>
      <c r="H77" s="100">
        <f t="shared" si="2"/>
        <v>28338</v>
      </c>
      <c r="W77" s="92"/>
      <c r="X77" s="92"/>
      <c r="Y77" s="92"/>
      <c r="Z77" s="96"/>
      <c r="AA77" s="96"/>
      <c r="AB77"/>
      <c r="AT77" s="88"/>
    </row>
    <row r="78" spans="1:46" ht="12.75">
      <c r="A78" s="88">
        <v>1992</v>
      </c>
      <c r="B78" s="123">
        <v>16121</v>
      </c>
      <c r="C78" s="123">
        <v>646</v>
      </c>
      <c r="F78" s="88">
        <f>SUM(C$7:C78)</f>
        <v>28563</v>
      </c>
      <c r="H78" s="100">
        <f t="shared" si="2"/>
        <v>28984</v>
      </c>
      <c r="W78" s="92"/>
      <c r="X78" s="92"/>
      <c r="Y78" s="92"/>
      <c r="Z78" s="96"/>
      <c r="AA78" s="96"/>
      <c r="AB78"/>
      <c r="AT78" s="88"/>
    </row>
    <row r="79" spans="1:46" ht="12.75">
      <c r="A79" s="88">
        <v>1993</v>
      </c>
      <c r="B79" s="123">
        <v>15108</v>
      </c>
      <c r="C79" s="123">
        <v>600</v>
      </c>
      <c r="F79" s="88">
        <f>SUM(C$7:C79)</f>
        <v>29163</v>
      </c>
      <c r="H79" s="100">
        <f t="shared" si="2"/>
        <v>29584</v>
      </c>
      <c r="W79" s="92"/>
      <c r="X79" s="92"/>
      <c r="Y79" s="92"/>
      <c r="Z79" s="96"/>
      <c r="AA79" s="96"/>
      <c r="AB79"/>
      <c r="AT79" s="88"/>
    </row>
    <row r="80" spans="1:46" ht="12.75">
      <c r="A80" s="88">
        <v>1994</v>
      </c>
      <c r="B80" s="123">
        <v>16600</v>
      </c>
      <c r="C80" s="123">
        <v>580</v>
      </c>
      <c r="F80" s="88">
        <f>SUM(C$7:C80)</f>
        <v>29743</v>
      </c>
      <c r="H80" s="100">
        <f t="shared" si="2"/>
        <v>30164</v>
      </c>
      <c r="W80" s="92"/>
      <c r="X80" s="92"/>
      <c r="Y80" s="92"/>
      <c r="Z80" s="96"/>
      <c r="AA80" s="96"/>
      <c r="AB80"/>
      <c r="AT80" s="88"/>
    </row>
    <row r="81" spans="1:46" ht="12.75">
      <c r="A81" s="88">
        <v>1995</v>
      </c>
      <c r="B81" s="123">
        <v>16870</v>
      </c>
      <c r="C81" s="123">
        <v>582</v>
      </c>
      <c r="F81" s="88">
        <f>SUM(C$7:C81)</f>
        <v>30325</v>
      </c>
      <c r="H81" s="100">
        <f t="shared" si="2"/>
        <v>30746</v>
      </c>
      <c r="W81" s="92"/>
      <c r="X81" s="92"/>
      <c r="Y81" s="92"/>
      <c r="Z81" s="96"/>
      <c r="AA81" s="96"/>
      <c r="AB81"/>
      <c r="AT81" s="88"/>
    </row>
    <row r="82" spans="1:46" ht="12.75">
      <c r="A82" s="88">
        <v>1996</v>
      </c>
      <c r="B82" s="123">
        <v>14796</v>
      </c>
      <c r="C82" s="123">
        <v>514</v>
      </c>
      <c r="F82" s="88">
        <f>SUM(C$7:C82)</f>
        <v>30839</v>
      </c>
      <c r="H82" s="100">
        <f t="shared" si="2"/>
        <v>31260</v>
      </c>
      <c r="W82" s="92"/>
      <c r="X82" s="92"/>
      <c r="Y82" s="92"/>
      <c r="Z82" s="96"/>
      <c r="AA82" s="96"/>
      <c r="AB82"/>
      <c r="AT82" s="88"/>
    </row>
    <row r="83" spans="1:46" ht="16.3" thickBot="1">
      <c r="A83" s="88">
        <v>1997</v>
      </c>
      <c r="B83" s="123">
        <v>13375</v>
      </c>
      <c r="C83" s="123">
        <v>539</v>
      </c>
      <c r="F83" s="88">
        <f>SUM(C$7:C83)</f>
        <v>31378</v>
      </c>
      <c r="H83" s="100">
        <f t="shared" si="2"/>
        <v>31799</v>
      </c>
      <c r="W83" s="107"/>
      <c r="X83" s="107"/>
      <c r="Z83" s="108"/>
      <c r="AA83" s="108"/>
      <c r="AB83"/>
      <c r="AT83" s="88"/>
    </row>
    <row r="84" spans="1:46" ht="12.75">
      <c r="A84" s="88">
        <v>1998</v>
      </c>
      <c r="B84" s="123">
        <v>12412</v>
      </c>
      <c r="C84" s="123">
        <v>501</v>
      </c>
      <c r="F84" s="88">
        <f>SUM(C$7:C84)</f>
        <v>31879</v>
      </c>
      <c r="H84" s="100">
        <f t="shared" si="2"/>
        <v>32300</v>
      </c>
      <c r="X84" s="88"/>
      <c r="Y84" s="88"/>
      <c r="Z84" s="88"/>
      <c r="AA84" s="88"/>
      <c r="AB84"/>
      <c r="AT84" s="88"/>
    </row>
    <row r="85" spans="1:46" ht="12.75">
      <c r="A85" s="88">
        <v>1999</v>
      </c>
      <c r="B85" s="123">
        <v>11999</v>
      </c>
      <c r="C85" s="123">
        <v>509</v>
      </c>
      <c r="F85" s="88">
        <f>SUM(C$7:C85)</f>
        <v>32388</v>
      </c>
      <c r="H85" s="100">
        <f t="shared" si="2"/>
        <v>32809</v>
      </c>
      <c r="W85" s="91"/>
      <c r="X85" s="91"/>
      <c r="Y85" s="91"/>
      <c r="Z85" s="91"/>
      <c r="AA85" s="91"/>
      <c r="AB85"/>
      <c r="AT85" s="88"/>
    </row>
    <row r="86" spans="1:46" ht="12.75">
      <c r="A86" s="88">
        <v>2000</v>
      </c>
      <c r="B86" s="123">
        <v>10962</v>
      </c>
      <c r="C86" s="123">
        <v>462</v>
      </c>
      <c r="F86" s="88">
        <f>SUM(C$7:C86)</f>
        <v>32850</v>
      </c>
      <c r="H86" s="100">
        <f t="shared" si="2"/>
        <v>33271</v>
      </c>
      <c r="R86" s="110"/>
      <c r="S86" s="110"/>
      <c r="T86" s="110"/>
      <c r="U86" s="106"/>
      <c r="W86" s="82"/>
      <c r="X86" s="82"/>
      <c r="Y86" s="82"/>
      <c r="Z86" s="111"/>
      <c r="AA86" s="95"/>
      <c r="AB86"/>
      <c r="AT86" s="88"/>
    </row>
    <row r="87" spans="1:46" ht="12.75">
      <c r="A87" s="88">
        <v>2001</v>
      </c>
      <c r="B87" s="123">
        <v>12368</v>
      </c>
      <c r="C87" s="123">
        <v>455</v>
      </c>
      <c r="F87" s="88">
        <f>SUM(C$7:C87)</f>
        <v>33305</v>
      </c>
      <c r="H87" s="100">
        <f t="shared" si="2"/>
        <v>33726</v>
      </c>
      <c r="W87" s="91"/>
      <c r="X87" s="91"/>
      <c r="Y87" s="91"/>
      <c r="Z87" s="91"/>
      <c r="AA87" s="91"/>
      <c r="AB87"/>
      <c r="AT87" s="88"/>
    </row>
    <row r="88" spans="1:46" ht="12.75">
      <c r="A88" s="88">
        <v>2002</v>
      </c>
      <c r="B88" s="123">
        <v>13918</v>
      </c>
      <c r="C88" s="123">
        <v>405</v>
      </c>
      <c r="F88" s="88">
        <f>SUM(C$7:C88)</f>
        <v>33710</v>
      </c>
      <c r="H88" s="100">
        <f t="shared" si="2"/>
        <v>34131</v>
      </c>
      <c r="W88" s="93"/>
      <c r="X88" s="93"/>
      <c r="Y88" s="93"/>
      <c r="Z88" s="93"/>
      <c r="AA88" s="93"/>
      <c r="AB88"/>
      <c r="AT88" s="88"/>
    </row>
    <row r="89" spans="1:46" ht="12.75">
      <c r="A89" s="88">
        <v>2003</v>
      </c>
      <c r="B89" s="123">
        <v>14372</v>
      </c>
      <c r="C89" s="123">
        <v>461</v>
      </c>
      <c r="F89" s="88">
        <f>SUM(C$7:C89)</f>
        <v>34171</v>
      </c>
      <c r="H89" s="100">
        <f t="shared" si="2"/>
        <v>34592</v>
      </c>
      <c r="W89" s="92"/>
      <c r="X89" s="93"/>
      <c r="Y89" s="93"/>
      <c r="Z89" s="93"/>
      <c r="AA89" s="93"/>
      <c r="AB89"/>
      <c r="AT89" s="88"/>
    </row>
    <row r="90" spans="1:46" ht="12.75">
      <c r="A90" s="88">
        <v>2004</v>
      </c>
      <c r="B90" s="123">
        <v>13890</v>
      </c>
      <c r="C90" s="123">
        <v>435</v>
      </c>
      <c r="F90" s="88">
        <f>SUM(C$7:C90)</f>
        <v>34606</v>
      </c>
      <c r="H90" s="100">
        <f t="shared" si="2"/>
        <v>35027</v>
      </c>
      <c r="W90" s="92"/>
      <c r="X90" s="93"/>
      <c r="Y90" s="93"/>
      <c r="Z90" s="93"/>
      <c r="AA90" s="93"/>
      <c r="AB90"/>
      <c r="AT90" s="88"/>
    </row>
    <row r="91" spans="1:46" ht="12.75">
      <c r="A91" s="88">
        <v>2005</v>
      </c>
      <c r="B91" s="123">
        <v>14451</v>
      </c>
      <c r="C91" s="123">
        <v>405</v>
      </c>
      <c r="F91" s="88">
        <f>SUM(C$7:C91)</f>
        <v>35011</v>
      </c>
      <c r="H91" s="100">
        <f t="shared" si="2"/>
        <v>35432</v>
      </c>
      <c r="W91" s="92"/>
      <c r="X91" s="93"/>
      <c r="Y91" s="93"/>
      <c r="Z91" s="93"/>
      <c r="AA91" s="93"/>
      <c r="AB91"/>
      <c r="AT91" s="88"/>
    </row>
    <row r="92" spans="1:46" ht="12.75">
      <c r="A92" s="88">
        <v>2006</v>
      </c>
      <c r="B92" s="123">
        <v>15174</v>
      </c>
      <c r="C92" s="123">
        <v>393</v>
      </c>
      <c r="F92" s="88">
        <f>SUM(C$7:C92)</f>
        <v>35404</v>
      </c>
      <c r="H92" s="100">
        <f t="shared" si="2"/>
        <v>35825</v>
      </c>
      <c r="W92" s="92"/>
      <c r="X92" s="93"/>
      <c r="Y92" s="93"/>
      <c r="Z92" s="93"/>
      <c r="AA92" s="93"/>
      <c r="AB92"/>
      <c r="AT92" s="88"/>
    </row>
    <row r="93" spans="1:46" ht="12.75">
      <c r="A93" s="88">
        <v>2007</v>
      </c>
      <c r="B93" s="123">
        <v>16013</v>
      </c>
      <c r="C93" s="123">
        <v>421</v>
      </c>
      <c r="F93" s="88">
        <f>SUM(C$7:C93)</f>
        <v>35825</v>
      </c>
      <c r="H93" s="100">
        <f t="shared" si="2"/>
        <v>36246</v>
      </c>
      <c r="W93" s="92"/>
      <c r="X93" s="93"/>
      <c r="Y93" s="93"/>
      <c r="Z93" s="93"/>
      <c r="AA93" s="93"/>
      <c r="AB93"/>
      <c r="AT93" s="88"/>
    </row>
    <row r="94" spans="1:46" ht="12.75">
      <c r="A94" s="88">
        <v>2008</v>
      </c>
      <c r="B94" s="123">
        <v>15174</v>
      </c>
      <c r="C94" s="123">
        <v>366</v>
      </c>
      <c r="F94" s="88">
        <f>SUM(C$7:C94)</f>
        <v>36191</v>
      </c>
      <c r="H94" s="100">
        <f t="shared" si="2"/>
        <v>36612</v>
      </c>
      <c r="W94" s="92"/>
      <c r="X94" s="93"/>
      <c r="Y94" s="93"/>
      <c r="Z94" s="93"/>
      <c r="AA94" s="93"/>
      <c r="AB94"/>
      <c r="AT94" s="88"/>
    </row>
    <row r="95" spans="1:46" ht="12.75">
      <c r="A95" s="88">
        <v>2009</v>
      </c>
      <c r="B95" s="123">
        <v>14541</v>
      </c>
      <c r="C95" s="123">
        <v>384</v>
      </c>
      <c r="F95" s="88">
        <f>SUM(C$7:C95)</f>
        <v>36575</v>
      </c>
      <c r="H95" s="100">
        <f t="shared" si="2"/>
        <v>36996</v>
      </c>
      <c r="W95" s="92"/>
      <c r="X95" s="93"/>
      <c r="Y95" s="93"/>
      <c r="Z95" s="93"/>
      <c r="AA95" s="93"/>
      <c r="AB95"/>
      <c r="AT95" s="88"/>
    </row>
    <row r="96" spans="1:46" ht="12.75">
      <c r="A96" s="88">
        <v>2010</v>
      </c>
      <c r="B96" s="123">
        <v>14031</v>
      </c>
      <c r="C96" s="123">
        <v>375</v>
      </c>
      <c r="F96" s="88">
        <f>SUM(C$7:C96)</f>
        <v>36950</v>
      </c>
      <c r="H96" s="100">
        <f t="shared" si="2"/>
        <v>37371</v>
      </c>
      <c r="W96" s="92"/>
      <c r="X96" s="93"/>
      <c r="Y96" s="93"/>
      <c r="Z96" s="93"/>
      <c r="AA96" s="93"/>
      <c r="AB96"/>
      <c r="AT96" s="88"/>
    </row>
    <row r="97" spans="1:46" ht="12.75">
      <c r="A97" s="88">
        <v>2011</v>
      </c>
      <c r="B97" s="123">
        <v>12574</v>
      </c>
      <c r="C97" s="123">
        <v>284</v>
      </c>
      <c r="F97" s="88">
        <f>SUM(C$7:C97)</f>
        <v>37234</v>
      </c>
      <c r="H97" s="100">
        <f t="shared" si="2"/>
        <v>37655</v>
      </c>
      <c r="R97" s="7"/>
      <c r="W97" s="92"/>
      <c r="X97" s="93"/>
      <c r="Y97" s="93"/>
      <c r="Z97" s="93"/>
      <c r="AA97" s="93"/>
      <c r="AB97"/>
      <c r="AT97" s="88"/>
    </row>
    <row r="98" spans="1:46" ht="12.75">
      <c r="A98" s="88">
        <v>2012</v>
      </c>
      <c r="B98" s="123">
        <v>12122</v>
      </c>
      <c r="C98" s="123">
        <v>308</v>
      </c>
      <c r="F98" s="88">
        <f>SUM(C$7:C98)</f>
        <v>37542</v>
      </c>
      <c r="H98" s="100">
        <f t="shared" si="2"/>
        <v>37963</v>
      </c>
      <c r="R98" s="7"/>
      <c r="W98" s="92"/>
      <c r="X98" s="93"/>
      <c r="Y98" s="93"/>
      <c r="Z98" s="93"/>
      <c r="AA98" s="93"/>
      <c r="AB98"/>
      <c r="AT98" s="88"/>
    </row>
    <row r="99" spans="1:46" ht="12.75">
      <c r="A99" s="88">
        <v>2013</v>
      </c>
      <c r="B99" s="125">
        <v>11781</v>
      </c>
      <c r="C99" s="123">
        <v>253</v>
      </c>
      <c r="F99" s="88">
        <f>SUM(C$7:C99)</f>
        <v>37795</v>
      </c>
      <c r="H99" s="100">
        <f t="shared" si="2"/>
        <v>38216</v>
      </c>
      <c r="W99" s="92"/>
      <c r="X99" s="93"/>
      <c r="Y99" s="93"/>
      <c r="Z99" s="93"/>
      <c r="AA99" s="93"/>
      <c r="AB99"/>
      <c r="AT99" s="88"/>
    </row>
    <row r="100" spans="1:46" ht="12.75">
      <c r="A100" s="88">
        <v>2014</v>
      </c>
      <c r="B100" s="125">
        <v>11219</v>
      </c>
      <c r="C100" s="123">
        <v>293</v>
      </c>
      <c r="F100" s="88">
        <f>SUM(C$7:C100)</f>
        <v>38088</v>
      </c>
      <c r="H100" s="100">
        <f t="shared" si="2"/>
        <v>38509</v>
      </c>
      <c r="W100" s="92"/>
      <c r="X100" s="93"/>
      <c r="Y100" s="93"/>
      <c r="Z100" s="93"/>
      <c r="AA100" s="93"/>
      <c r="AB100"/>
      <c r="AT100" s="88"/>
    </row>
    <row r="101" spans="1:46" ht="12.75">
      <c r="A101" s="88">
        <v>2015</v>
      </c>
      <c r="B101" s="123">
        <v>12270</v>
      </c>
      <c r="C101" s="123">
        <v>319</v>
      </c>
      <c r="F101" s="88">
        <f>SUM(C$7:C101)</f>
        <v>38407</v>
      </c>
      <c r="H101" s="100">
        <f t="shared" si="2"/>
        <v>38828</v>
      </c>
      <c r="W101" s="92"/>
      <c r="X101" s="93"/>
      <c r="Y101" s="93"/>
      <c r="Z101" s="93"/>
      <c r="AA101" s="93"/>
      <c r="AB101"/>
      <c r="AT101" s="88"/>
    </row>
    <row r="102" spans="1:46" ht="12.75">
      <c r="A102" s="88">
        <v>2016</v>
      </c>
      <c r="B102" s="122"/>
      <c r="C102" s="124">
        <v>328</v>
      </c>
      <c r="O102" s="88" t="s">
        <v>224</v>
      </c>
      <c r="W102" s="92"/>
      <c r="X102" s="93"/>
      <c r="Y102" s="93"/>
      <c r="Z102" s="93"/>
      <c r="AA102" s="93"/>
      <c r="AB102"/>
      <c r="AT102" s="88"/>
    </row>
    <row r="103" spans="1:46" s="92" customFormat="1" ht="12.75" customHeight="1">
      <c r="A103" s="322"/>
      <c r="B103" s="323"/>
      <c r="C103" s="323"/>
      <c r="D103" s="324"/>
      <c r="E103" s="324"/>
      <c r="F103" s="324"/>
      <c r="G103" s="324"/>
      <c r="H103" s="324"/>
      <c r="I103" s="324"/>
      <c r="Y103" s="93"/>
      <c r="Z103" s="93"/>
      <c r="AA103" s="93"/>
      <c r="AB103" s="93"/>
      <c r="AC103"/>
      <c r="AD103"/>
      <c r="AE103"/>
      <c r="AF103"/>
      <c r="AG103"/>
      <c r="AH103"/>
      <c r="AI103"/>
      <c r="AJ103"/>
      <c r="AK103"/>
      <c r="AL103"/>
      <c r="AM103"/>
      <c r="AN103"/>
      <c r="AO103"/>
      <c r="AP103"/>
      <c r="AQ103"/>
      <c r="AR103"/>
      <c r="AS103"/>
      <c r="AT103"/>
    </row>
    <row r="104" spans="1:46" s="92" customFormat="1" ht="12.75" customHeight="1">
      <c r="A104" s="322"/>
      <c r="B104" s="323"/>
      <c r="C104" s="323"/>
      <c r="D104" s="112"/>
      <c r="E104" s="112"/>
      <c r="F104" s="112"/>
      <c r="G104" s="112"/>
      <c r="H104" s="112"/>
      <c r="I104" s="112"/>
      <c r="Y104" s="93"/>
      <c r="Z104" s="93"/>
      <c r="AA104" s="93"/>
      <c r="AB104" s="93"/>
      <c r="AC104"/>
      <c r="AD104"/>
      <c r="AE104"/>
      <c r="AF104"/>
      <c r="AG104"/>
      <c r="AH104"/>
      <c r="AI104"/>
      <c r="AJ104"/>
      <c r="AK104"/>
      <c r="AL104"/>
      <c r="AM104"/>
      <c r="AN104"/>
      <c r="AO104"/>
      <c r="AP104"/>
      <c r="AQ104"/>
      <c r="AR104"/>
      <c r="AS104"/>
      <c r="AT104"/>
    </row>
    <row r="105" spans="1:46" s="92" customFormat="1" ht="12.75">
      <c r="A105" s="113"/>
      <c r="B105" s="114"/>
      <c r="C105" s="114"/>
      <c r="D105" s="113"/>
      <c r="E105" s="114"/>
      <c r="F105" s="114"/>
      <c r="G105" s="113"/>
      <c r="H105" s="115"/>
      <c r="I105" s="114"/>
      <c r="Y105" s="93"/>
      <c r="Z105" s="93"/>
      <c r="AA105" s="93"/>
      <c r="AB105" s="93"/>
      <c r="AC105"/>
      <c r="AD105"/>
      <c r="AE105"/>
      <c r="AF105"/>
      <c r="AG105"/>
      <c r="AH105"/>
      <c r="AI105"/>
      <c r="AJ105"/>
      <c r="AK105"/>
      <c r="AL105"/>
      <c r="AM105"/>
      <c r="AN105"/>
      <c r="AO105"/>
      <c r="AP105"/>
      <c r="AQ105"/>
      <c r="AR105"/>
      <c r="AS105"/>
      <c r="AT105"/>
    </row>
    <row r="106" spans="1:46" s="92" customFormat="1" ht="12.75">
      <c r="A106" s="113"/>
      <c r="B106" s="116"/>
      <c r="C106" s="114"/>
      <c r="D106" s="113"/>
      <c r="E106" s="114"/>
      <c r="F106" s="114"/>
      <c r="G106" s="113"/>
      <c r="H106" s="115"/>
      <c r="I106" s="114"/>
      <c r="Y106" s="93"/>
      <c r="Z106" s="93"/>
      <c r="AA106" s="93"/>
      <c r="AB106" s="93"/>
      <c r="AC106"/>
      <c r="AD106"/>
      <c r="AE106"/>
      <c r="AF106"/>
      <c r="AG106"/>
      <c r="AH106"/>
      <c r="AI106"/>
      <c r="AJ106"/>
      <c r="AK106"/>
      <c r="AL106"/>
      <c r="AM106"/>
      <c r="AN106"/>
      <c r="AO106"/>
      <c r="AP106"/>
      <c r="AQ106"/>
      <c r="AR106"/>
      <c r="AS106"/>
      <c r="AT106"/>
    </row>
    <row r="107" spans="1:46" s="92" customFormat="1" ht="12.75">
      <c r="A107" s="113"/>
      <c r="B107" s="114"/>
      <c r="C107" s="114"/>
      <c r="D107" s="113"/>
      <c r="E107" s="114"/>
      <c r="F107" s="114"/>
      <c r="G107" s="113"/>
      <c r="H107" s="115"/>
      <c r="I107" s="114"/>
      <c r="Y107" s="93"/>
      <c r="Z107" s="93"/>
      <c r="AA107" s="93"/>
      <c r="AB107" s="93"/>
      <c r="AC107"/>
      <c r="AD107"/>
      <c r="AE107"/>
      <c r="AF107"/>
      <c r="AG107"/>
      <c r="AH107"/>
      <c r="AI107"/>
      <c r="AJ107"/>
      <c r="AK107"/>
      <c r="AL107"/>
      <c r="AM107"/>
      <c r="AN107"/>
      <c r="AO107"/>
      <c r="AP107"/>
      <c r="AQ107"/>
      <c r="AR107"/>
      <c r="AS107"/>
      <c r="AT107"/>
    </row>
    <row r="108" spans="1:46" s="92" customFormat="1" ht="12.75">
      <c r="A108" s="113"/>
      <c r="B108" s="114"/>
      <c r="C108" s="114"/>
      <c r="D108" s="113"/>
      <c r="E108" s="114"/>
      <c r="F108" s="114"/>
      <c r="G108" s="113"/>
      <c r="H108" s="115"/>
      <c r="I108" s="114"/>
      <c r="Y108" s="93"/>
      <c r="Z108" s="93"/>
      <c r="AA108" s="93"/>
      <c r="AB108" s="93"/>
      <c r="AC108"/>
      <c r="AD108"/>
      <c r="AE108"/>
      <c r="AF108"/>
      <c r="AG108"/>
      <c r="AH108"/>
      <c r="AI108"/>
      <c r="AJ108"/>
      <c r="AK108"/>
      <c r="AL108"/>
      <c r="AM108"/>
      <c r="AN108"/>
      <c r="AO108"/>
      <c r="AP108"/>
      <c r="AQ108"/>
      <c r="AR108"/>
      <c r="AS108"/>
      <c r="AT108"/>
    </row>
    <row r="109" spans="1:46" s="92" customFormat="1" ht="12.75">
      <c r="A109" s="113"/>
      <c r="B109" s="114"/>
      <c r="C109" s="114"/>
      <c r="D109" s="113"/>
      <c r="E109" s="114"/>
      <c r="F109" s="114"/>
      <c r="G109" s="113"/>
      <c r="H109" s="115"/>
      <c r="I109" s="114"/>
      <c r="Y109" s="93"/>
      <c r="Z109" s="93"/>
      <c r="AA109" s="93"/>
      <c r="AB109" s="93"/>
      <c r="AC109"/>
      <c r="AD109"/>
      <c r="AE109"/>
      <c r="AF109"/>
      <c r="AG109"/>
      <c r="AH109"/>
      <c r="AI109"/>
      <c r="AJ109"/>
      <c r="AK109"/>
      <c r="AL109"/>
      <c r="AM109"/>
      <c r="AN109"/>
      <c r="AO109"/>
      <c r="AP109"/>
      <c r="AQ109"/>
      <c r="AR109"/>
      <c r="AS109"/>
      <c r="AT109"/>
    </row>
    <row r="110" spans="1:46" s="92" customFormat="1" ht="12.75">
      <c r="A110" s="113"/>
      <c r="B110" s="114"/>
      <c r="C110" s="114"/>
      <c r="D110" s="113"/>
      <c r="E110" s="114"/>
      <c r="F110" s="114"/>
      <c r="G110" s="113"/>
      <c r="H110" s="115"/>
      <c r="I110" s="114"/>
      <c r="Y110" s="93"/>
      <c r="Z110" s="93"/>
      <c r="AA110" s="93"/>
      <c r="AB110" s="93"/>
      <c r="AC110"/>
      <c r="AD110"/>
      <c r="AE110"/>
      <c r="AF110"/>
      <c r="AG110"/>
      <c r="AH110"/>
      <c r="AI110"/>
      <c r="AJ110"/>
      <c r="AK110"/>
      <c r="AL110"/>
      <c r="AM110"/>
      <c r="AN110"/>
      <c r="AO110"/>
      <c r="AP110"/>
      <c r="AQ110"/>
      <c r="AR110"/>
      <c r="AS110"/>
      <c r="AT110"/>
    </row>
    <row r="111" spans="1:46" s="92" customFormat="1" ht="12.75">
      <c r="A111" s="113"/>
      <c r="B111" s="117"/>
      <c r="C111" s="114"/>
      <c r="D111" s="113"/>
      <c r="E111" s="114"/>
      <c r="F111" s="114"/>
      <c r="G111" s="113"/>
      <c r="H111" s="115"/>
      <c r="I111" s="114"/>
      <c r="Y111" s="93"/>
      <c r="Z111" s="93"/>
      <c r="AA111" s="93"/>
      <c r="AB111" s="93"/>
      <c r="AC111"/>
      <c r="AD111"/>
      <c r="AE111"/>
      <c r="AF111"/>
      <c r="AG111"/>
      <c r="AH111"/>
      <c r="AI111"/>
      <c r="AJ111"/>
      <c r="AK111"/>
      <c r="AL111"/>
      <c r="AM111"/>
      <c r="AN111"/>
      <c r="AO111"/>
      <c r="AP111"/>
      <c r="AQ111"/>
      <c r="AR111"/>
      <c r="AS111"/>
      <c r="AT111"/>
    </row>
    <row r="112" spans="1:46" s="92" customFormat="1" ht="12.75">
      <c r="A112" s="113"/>
      <c r="B112" s="114"/>
      <c r="C112" s="114"/>
      <c r="D112" s="113"/>
      <c r="E112" s="114"/>
      <c r="F112" s="114"/>
      <c r="G112" s="113"/>
      <c r="H112" s="115"/>
      <c r="I112" s="114"/>
      <c r="Y112" s="93"/>
      <c r="Z112" s="93"/>
      <c r="AA112" s="93"/>
      <c r="AB112" s="93"/>
      <c r="AC112"/>
      <c r="AD112"/>
      <c r="AE112"/>
      <c r="AF112"/>
      <c r="AG112"/>
      <c r="AH112"/>
      <c r="AI112"/>
      <c r="AJ112"/>
      <c r="AK112"/>
      <c r="AL112"/>
      <c r="AM112"/>
      <c r="AN112"/>
      <c r="AO112"/>
      <c r="AP112"/>
      <c r="AQ112"/>
      <c r="AR112"/>
      <c r="AS112"/>
      <c r="AT112"/>
    </row>
    <row r="113" spans="1:46" s="92" customFormat="1" ht="12.75">
      <c r="A113" s="113"/>
      <c r="B113" s="114"/>
      <c r="C113" s="114"/>
      <c r="D113" s="113"/>
      <c r="E113" s="114"/>
      <c r="F113" s="114"/>
      <c r="G113" s="113"/>
      <c r="H113" s="115"/>
      <c r="I113" s="114"/>
      <c r="Y113" s="93"/>
      <c r="Z113" s="93"/>
      <c r="AA113" s="93"/>
      <c r="AB113" s="93"/>
      <c r="AC113"/>
      <c r="AD113"/>
      <c r="AE113"/>
      <c r="AF113"/>
      <c r="AG113"/>
      <c r="AH113"/>
      <c r="AI113"/>
      <c r="AJ113"/>
      <c r="AK113"/>
      <c r="AL113"/>
      <c r="AM113"/>
      <c r="AN113"/>
      <c r="AO113"/>
      <c r="AP113"/>
      <c r="AQ113"/>
      <c r="AR113"/>
      <c r="AS113"/>
      <c r="AT113"/>
    </row>
    <row r="114" spans="1:46" s="92" customFormat="1" ht="12.75">
      <c r="A114" s="113"/>
      <c r="B114" s="114"/>
      <c r="C114" s="114"/>
      <c r="D114" s="113"/>
      <c r="E114" s="114"/>
      <c r="F114" s="114"/>
      <c r="G114" s="113"/>
      <c r="H114" s="115"/>
      <c r="I114" s="114"/>
      <c r="Y114" s="93"/>
      <c r="Z114" s="93"/>
      <c r="AA114" s="93"/>
      <c r="AB114" s="93"/>
      <c r="AC114"/>
      <c r="AD114"/>
      <c r="AE114"/>
      <c r="AF114"/>
      <c r="AG114"/>
      <c r="AH114"/>
      <c r="AI114"/>
      <c r="AJ114"/>
      <c r="AK114"/>
      <c r="AL114"/>
      <c r="AM114"/>
      <c r="AN114"/>
      <c r="AO114"/>
      <c r="AP114"/>
      <c r="AQ114"/>
      <c r="AR114"/>
      <c r="AS114"/>
      <c r="AT114"/>
    </row>
    <row r="115" spans="1:46" s="92" customFormat="1" ht="12.75">
      <c r="A115" s="113"/>
      <c r="B115" s="114"/>
      <c r="C115" s="114"/>
      <c r="D115" s="113"/>
      <c r="E115" s="114"/>
      <c r="F115" s="114"/>
      <c r="G115" s="113"/>
      <c r="H115" s="115"/>
      <c r="I115" s="114"/>
      <c r="Y115" s="93"/>
      <c r="Z115" s="93"/>
      <c r="AA115" s="93"/>
      <c r="AB115" s="93"/>
      <c r="AC115"/>
      <c r="AD115"/>
      <c r="AE115"/>
      <c r="AF115"/>
      <c r="AG115"/>
      <c r="AH115"/>
      <c r="AI115"/>
      <c r="AJ115"/>
      <c r="AK115"/>
      <c r="AL115"/>
      <c r="AM115"/>
      <c r="AN115"/>
      <c r="AO115"/>
      <c r="AP115"/>
      <c r="AQ115"/>
      <c r="AR115"/>
      <c r="AS115"/>
      <c r="AT115"/>
    </row>
    <row r="116" spans="1:46" s="92" customFormat="1" ht="12.75">
      <c r="A116" s="113"/>
      <c r="B116" s="114"/>
      <c r="C116" s="114"/>
      <c r="D116" s="113"/>
      <c r="E116" s="114"/>
      <c r="F116" s="114"/>
      <c r="G116" s="113"/>
      <c r="H116" s="115"/>
      <c r="I116" s="114"/>
      <c r="Y116" s="93"/>
      <c r="Z116" s="93"/>
      <c r="AA116" s="93"/>
      <c r="AB116" s="93"/>
      <c r="AC116"/>
      <c r="AD116"/>
      <c r="AE116"/>
      <c r="AF116"/>
      <c r="AG116"/>
      <c r="AH116"/>
      <c r="AI116"/>
      <c r="AJ116"/>
      <c r="AK116"/>
      <c r="AL116"/>
      <c r="AM116"/>
      <c r="AN116"/>
      <c r="AO116"/>
      <c r="AP116"/>
      <c r="AQ116"/>
      <c r="AR116"/>
      <c r="AS116"/>
      <c r="AT116"/>
    </row>
    <row r="117" spans="1:46" s="92" customFormat="1" ht="12.75">
      <c r="A117" s="113"/>
      <c r="B117" s="114"/>
      <c r="C117" s="114"/>
      <c r="D117" s="113"/>
      <c r="E117" s="114"/>
      <c r="F117" s="114"/>
      <c r="G117" s="113"/>
      <c r="H117" s="115"/>
      <c r="I117" s="114"/>
      <c r="Y117" s="93"/>
      <c r="Z117" s="93"/>
      <c r="AA117" s="93"/>
      <c r="AB117" s="93"/>
      <c r="AC117"/>
      <c r="AD117"/>
      <c r="AE117"/>
      <c r="AF117"/>
      <c r="AG117"/>
      <c r="AH117"/>
      <c r="AI117"/>
      <c r="AJ117"/>
      <c r="AK117"/>
      <c r="AL117"/>
      <c r="AM117"/>
      <c r="AN117"/>
      <c r="AO117"/>
      <c r="AP117"/>
      <c r="AQ117"/>
      <c r="AR117"/>
      <c r="AS117"/>
      <c r="AT117"/>
    </row>
    <row r="118" spans="1:46" s="92" customFormat="1" ht="12.75">
      <c r="A118" s="113"/>
      <c r="B118" s="114"/>
      <c r="C118" s="114"/>
      <c r="D118" s="113"/>
      <c r="E118" s="114"/>
      <c r="F118" s="114"/>
      <c r="G118" s="113"/>
      <c r="H118" s="115"/>
      <c r="I118" s="114"/>
      <c r="Y118" s="93"/>
      <c r="Z118" s="93"/>
      <c r="AA118" s="93"/>
      <c r="AB118" s="93"/>
      <c r="AC118"/>
      <c r="AD118"/>
      <c r="AE118"/>
      <c r="AF118"/>
      <c r="AG118"/>
      <c r="AH118"/>
      <c r="AI118"/>
      <c r="AJ118"/>
      <c r="AK118"/>
      <c r="AL118"/>
      <c r="AM118"/>
      <c r="AN118"/>
      <c r="AO118"/>
      <c r="AP118"/>
      <c r="AQ118"/>
      <c r="AR118"/>
      <c r="AS118"/>
      <c r="AT118"/>
    </row>
    <row r="119" spans="1:46" s="92" customFormat="1" ht="12.75">
      <c r="A119" s="113"/>
      <c r="B119" s="114"/>
      <c r="C119" s="114"/>
      <c r="D119" s="113"/>
      <c r="E119" s="114"/>
      <c r="F119" s="114"/>
      <c r="G119" s="113"/>
      <c r="H119" s="115"/>
      <c r="I119" s="114"/>
      <c r="Y119" s="93"/>
      <c r="Z119" s="93"/>
      <c r="AA119" s="93"/>
      <c r="AB119" s="93"/>
      <c r="AC119"/>
      <c r="AD119"/>
      <c r="AE119"/>
      <c r="AF119"/>
      <c r="AG119"/>
      <c r="AH119"/>
      <c r="AI119"/>
      <c r="AJ119"/>
      <c r="AK119"/>
      <c r="AL119"/>
      <c r="AM119"/>
      <c r="AN119"/>
      <c r="AO119"/>
      <c r="AP119"/>
      <c r="AQ119"/>
      <c r="AR119"/>
      <c r="AS119"/>
      <c r="AT119"/>
    </row>
    <row r="120" spans="1:46" s="92" customFormat="1" ht="12.75">
      <c r="A120" s="113"/>
      <c r="B120" s="114"/>
      <c r="C120" s="114"/>
      <c r="D120" s="113"/>
      <c r="E120" s="114"/>
      <c r="F120" s="114"/>
      <c r="G120" s="113"/>
      <c r="H120" s="115"/>
      <c r="I120" s="114"/>
      <c r="Y120" s="93"/>
      <c r="Z120" s="93"/>
      <c r="AA120" s="93"/>
      <c r="AB120" s="93"/>
      <c r="AC120"/>
      <c r="AD120"/>
      <c r="AE120"/>
      <c r="AF120"/>
      <c r="AG120"/>
      <c r="AH120"/>
      <c r="AI120"/>
      <c r="AJ120"/>
      <c r="AK120"/>
      <c r="AL120"/>
      <c r="AM120"/>
      <c r="AN120"/>
      <c r="AO120"/>
      <c r="AP120"/>
      <c r="AQ120"/>
      <c r="AR120"/>
      <c r="AS120"/>
      <c r="AT120"/>
    </row>
    <row r="121" spans="1:46" s="92" customFormat="1" ht="12.75">
      <c r="A121" s="113"/>
      <c r="B121" s="114"/>
      <c r="C121" s="114"/>
      <c r="D121" s="113"/>
      <c r="E121" s="114"/>
      <c r="F121" s="114"/>
      <c r="G121" s="113"/>
      <c r="H121" s="115"/>
      <c r="I121" s="114"/>
      <c r="Y121" s="93"/>
      <c r="Z121" s="93"/>
      <c r="AA121" s="93"/>
      <c r="AB121" s="93"/>
      <c r="AC121"/>
      <c r="AD121"/>
      <c r="AE121"/>
      <c r="AF121"/>
      <c r="AG121"/>
      <c r="AH121"/>
      <c r="AI121"/>
      <c r="AJ121"/>
      <c r="AK121"/>
      <c r="AL121"/>
      <c r="AM121"/>
      <c r="AN121"/>
      <c r="AO121"/>
      <c r="AP121"/>
      <c r="AQ121"/>
      <c r="AR121"/>
      <c r="AS121"/>
      <c r="AT121"/>
    </row>
    <row r="122" spans="1:46" s="92" customFormat="1" ht="12.75">
      <c r="A122" s="113"/>
      <c r="B122" s="114"/>
      <c r="C122" s="114"/>
      <c r="D122" s="113"/>
      <c r="E122" s="114"/>
      <c r="F122" s="114"/>
      <c r="G122" s="113"/>
      <c r="H122" s="115"/>
      <c r="I122" s="114"/>
      <c r="Y122" s="93"/>
      <c r="Z122" s="93"/>
      <c r="AA122" s="93"/>
      <c r="AB122" s="93"/>
      <c r="AC122"/>
      <c r="AD122"/>
      <c r="AE122"/>
      <c r="AF122"/>
      <c r="AG122"/>
      <c r="AH122"/>
      <c r="AI122"/>
      <c r="AJ122"/>
      <c r="AK122"/>
      <c r="AL122"/>
      <c r="AM122"/>
      <c r="AN122"/>
      <c r="AO122"/>
      <c r="AP122"/>
      <c r="AQ122"/>
      <c r="AR122"/>
      <c r="AS122"/>
      <c r="AT122"/>
    </row>
    <row r="123" spans="1:46" s="92" customFormat="1" ht="12.75">
      <c r="A123" s="113"/>
      <c r="B123" s="114"/>
      <c r="C123" s="114"/>
      <c r="D123" s="113"/>
      <c r="E123" s="114"/>
      <c r="F123" s="114"/>
      <c r="G123" s="113"/>
      <c r="H123" s="115"/>
      <c r="I123" s="114"/>
      <c r="Y123" s="93"/>
      <c r="Z123" s="93"/>
      <c r="AA123" s="93"/>
      <c r="AB123" s="93"/>
      <c r="AC123"/>
      <c r="AD123"/>
      <c r="AE123"/>
      <c r="AF123"/>
      <c r="AG123"/>
      <c r="AH123"/>
      <c r="AI123"/>
      <c r="AJ123"/>
      <c r="AK123"/>
      <c r="AL123"/>
      <c r="AM123"/>
      <c r="AN123"/>
      <c r="AO123"/>
      <c r="AP123"/>
      <c r="AQ123"/>
      <c r="AR123"/>
      <c r="AS123"/>
      <c r="AT123"/>
    </row>
    <row r="124" spans="1:46" s="92" customFormat="1" ht="12.75">
      <c r="A124" s="113"/>
      <c r="B124" s="114"/>
      <c r="C124" s="114"/>
      <c r="D124" s="113"/>
      <c r="E124" s="114"/>
      <c r="F124" s="114"/>
      <c r="G124" s="113"/>
      <c r="H124" s="115"/>
      <c r="I124" s="114"/>
      <c r="Y124" s="93"/>
      <c r="Z124" s="93"/>
      <c r="AA124" s="93"/>
      <c r="AB124" s="93"/>
      <c r="AC124"/>
      <c r="AD124"/>
      <c r="AE124"/>
      <c r="AF124"/>
      <c r="AG124"/>
      <c r="AH124"/>
      <c r="AI124"/>
      <c r="AJ124"/>
      <c r="AK124"/>
      <c r="AL124"/>
      <c r="AM124"/>
      <c r="AN124"/>
      <c r="AO124"/>
      <c r="AP124"/>
      <c r="AQ124"/>
      <c r="AR124"/>
      <c r="AS124"/>
      <c r="AT124"/>
    </row>
    <row r="125" spans="1:46" s="92" customFormat="1" ht="12.75">
      <c r="A125" s="113"/>
      <c r="B125" s="114"/>
      <c r="C125" s="114"/>
      <c r="D125" s="113"/>
      <c r="E125" s="114"/>
      <c r="F125" s="114"/>
      <c r="G125" s="113"/>
      <c r="H125" s="115"/>
      <c r="I125" s="114"/>
      <c r="Y125" s="93"/>
      <c r="Z125" s="93"/>
      <c r="AA125" s="93"/>
      <c r="AB125" s="93"/>
      <c r="AC125"/>
      <c r="AD125"/>
      <c r="AE125"/>
      <c r="AF125"/>
      <c r="AG125"/>
      <c r="AH125"/>
      <c r="AI125"/>
      <c r="AJ125"/>
      <c r="AK125"/>
      <c r="AL125"/>
      <c r="AM125"/>
      <c r="AN125"/>
      <c r="AO125"/>
      <c r="AP125"/>
      <c r="AQ125"/>
      <c r="AR125"/>
      <c r="AS125"/>
      <c r="AT125"/>
    </row>
    <row r="126" spans="1:46" s="92" customFormat="1" ht="12.75">
      <c r="A126" s="113"/>
      <c r="B126" s="114"/>
      <c r="C126" s="114"/>
      <c r="D126" s="113"/>
      <c r="E126" s="114"/>
      <c r="F126" s="114"/>
      <c r="G126" s="113"/>
      <c r="H126" s="115"/>
      <c r="I126" s="114"/>
      <c r="Y126" s="93"/>
      <c r="Z126" s="93"/>
      <c r="AA126" s="93"/>
      <c r="AB126" s="93"/>
      <c r="AC126"/>
      <c r="AD126"/>
      <c r="AE126"/>
      <c r="AF126"/>
      <c r="AG126"/>
      <c r="AH126"/>
      <c r="AI126"/>
      <c r="AJ126"/>
      <c r="AK126"/>
      <c r="AL126"/>
      <c r="AM126"/>
      <c r="AN126"/>
      <c r="AO126"/>
      <c r="AP126"/>
      <c r="AQ126"/>
      <c r="AR126"/>
      <c r="AS126"/>
      <c r="AT126"/>
    </row>
    <row r="127" spans="1:46" s="92" customFormat="1" ht="12.75">
      <c r="A127" s="113"/>
      <c r="B127" s="114"/>
      <c r="C127" s="114"/>
      <c r="D127" s="113"/>
      <c r="E127" s="114"/>
      <c r="F127" s="114"/>
      <c r="G127" s="113"/>
      <c r="H127" s="115"/>
      <c r="I127" s="114"/>
      <c r="Y127" s="93"/>
      <c r="Z127" s="93"/>
      <c r="AA127" s="93"/>
      <c r="AB127" s="93"/>
      <c r="AC127"/>
      <c r="AD127"/>
      <c r="AE127"/>
      <c r="AF127"/>
      <c r="AG127"/>
      <c r="AH127"/>
      <c r="AI127"/>
      <c r="AJ127"/>
      <c r="AK127"/>
      <c r="AL127"/>
      <c r="AM127"/>
      <c r="AN127"/>
      <c r="AO127"/>
      <c r="AP127"/>
      <c r="AQ127"/>
      <c r="AR127"/>
      <c r="AS127"/>
      <c r="AT127"/>
    </row>
    <row r="128" spans="1:46" s="92" customFormat="1" ht="12.75">
      <c r="A128" s="113"/>
      <c r="B128" s="114"/>
      <c r="C128" s="114"/>
      <c r="D128" s="113"/>
      <c r="E128" s="114"/>
      <c r="F128" s="114"/>
      <c r="G128" s="113"/>
      <c r="H128" s="115"/>
      <c r="I128" s="114"/>
      <c r="Y128" s="93"/>
      <c r="Z128" s="93"/>
      <c r="AA128" s="93"/>
      <c r="AB128" s="93"/>
      <c r="AC128"/>
      <c r="AD128"/>
      <c r="AE128"/>
      <c r="AF128"/>
      <c r="AG128"/>
      <c r="AH128"/>
      <c r="AI128"/>
      <c r="AJ128"/>
      <c r="AK128"/>
      <c r="AL128"/>
      <c r="AM128"/>
      <c r="AN128"/>
      <c r="AO128"/>
      <c r="AP128"/>
      <c r="AQ128"/>
      <c r="AR128"/>
      <c r="AS128"/>
      <c r="AT128"/>
    </row>
    <row r="129" spans="1:46" s="92" customFormat="1" ht="12.75">
      <c r="A129" s="113"/>
      <c r="B129" s="114"/>
      <c r="C129" s="114"/>
      <c r="D129" s="113"/>
      <c r="E129" s="114"/>
      <c r="F129" s="114"/>
      <c r="G129" s="113"/>
      <c r="H129" s="115"/>
      <c r="I129" s="114"/>
      <c r="Y129" s="93"/>
      <c r="Z129" s="93"/>
      <c r="AA129" s="93"/>
      <c r="AB129" s="93"/>
      <c r="AC129"/>
      <c r="AD129"/>
      <c r="AE129"/>
      <c r="AF129"/>
      <c r="AG129"/>
      <c r="AH129"/>
      <c r="AI129"/>
      <c r="AJ129"/>
      <c r="AK129"/>
      <c r="AL129"/>
      <c r="AM129"/>
      <c r="AN129"/>
      <c r="AO129"/>
      <c r="AP129"/>
      <c r="AQ129"/>
      <c r="AR129"/>
      <c r="AS129"/>
      <c r="AT129"/>
    </row>
    <row r="130" spans="1:46" s="92" customFormat="1" ht="12.75">
      <c r="A130" s="113"/>
      <c r="B130" s="114"/>
      <c r="C130" s="114"/>
      <c r="D130" s="113"/>
      <c r="E130" s="114"/>
      <c r="F130" s="114"/>
      <c r="G130" s="113"/>
      <c r="H130" s="115"/>
      <c r="I130" s="114"/>
      <c r="Y130" s="93"/>
      <c r="Z130" s="93"/>
      <c r="AA130" s="93"/>
      <c r="AB130" s="93"/>
      <c r="AC130"/>
      <c r="AD130"/>
      <c r="AE130"/>
      <c r="AF130"/>
      <c r="AG130"/>
      <c r="AH130"/>
      <c r="AI130"/>
      <c r="AJ130"/>
      <c r="AK130"/>
      <c r="AL130"/>
      <c r="AM130"/>
      <c r="AN130"/>
      <c r="AO130"/>
      <c r="AP130"/>
      <c r="AQ130"/>
      <c r="AR130"/>
      <c r="AS130"/>
      <c r="AT130"/>
    </row>
    <row r="131" spans="1:46" s="92" customFormat="1" ht="12.75">
      <c r="A131" s="113"/>
      <c r="B131" s="114"/>
      <c r="C131" s="114"/>
      <c r="D131" s="113"/>
      <c r="E131" s="114"/>
      <c r="F131" s="114"/>
      <c r="G131" s="113"/>
      <c r="H131" s="115"/>
      <c r="I131" s="114"/>
      <c r="Y131" s="93"/>
      <c r="Z131" s="93"/>
      <c r="AA131" s="93"/>
      <c r="AB131" s="93"/>
      <c r="AC131"/>
      <c r="AD131"/>
      <c r="AE131"/>
      <c r="AF131"/>
      <c r="AG131"/>
      <c r="AH131"/>
      <c r="AI131"/>
      <c r="AJ131"/>
      <c r="AK131"/>
      <c r="AL131"/>
      <c r="AM131"/>
      <c r="AN131"/>
      <c r="AO131"/>
      <c r="AP131"/>
      <c r="AQ131"/>
      <c r="AR131"/>
      <c r="AS131"/>
      <c r="AT131"/>
    </row>
    <row r="132" spans="1:46" s="92" customFormat="1" ht="12.75">
      <c r="A132" s="113"/>
      <c r="B132" s="114"/>
      <c r="C132" s="114"/>
      <c r="D132" s="113"/>
      <c r="E132" s="114"/>
      <c r="F132" s="114"/>
      <c r="G132" s="113"/>
      <c r="H132" s="115"/>
      <c r="I132" s="114"/>
      <c r="Y132" s="93"/>
      <c r="Z132" s="93"/>
      <c r="AA132" s="93"/>
      <c r="AB132" s="93"/>
      <c r="AC132"/>
      <c r="AD132"/>
      <c r="AE132"/>
      <c r="AF132"/>
      <c r="AG132"/>
      <c r="AH132"/>
      <c r="AI132"/>
      <c r="AJ132"/>
      <c r="AK132"/>
      <c r="AL132"/>
      <c r="AM132"/>
      <c r="AN132"/>
      <c r="AO132"/>
      <c r="AP132"/>
      <c r="AQ132"/>
      <c r="AR132"/>
      <c r="AS132"/>
      <c r="AT132"/>
    </row>
    <row r="133" spans="1:46" s="92" customFormat="1" ht="12.75">
      <c r="A133" s="113"/>
      <c r="B133" s="114"/>
      <c r="C133" s="114"/>
      <c r="D133" s="113"/>
      <c r="E133" s="114"/>
      <c r="F133" s="114"/>
      <c r="G133" s="113"/>
      <c r="H133" s="115"/>
      <c r="I133" s="114"/>
      <c r="Y133" s="93"/>
      <c r="Z133" s="93"/>
      <c r="AA133" s="93"/>
      <c r="AB133" s="93"/>
      <c r="AC133"/>
      <c r="AD133"/>
      <c r="AE133"/>
      <c r="AF133"/>
      <c r="AG133"/>
      <c r="AH133"/>
      <c r="AI133"/>
      <c r="AJ133"/>
      <c r="AK133"/>
      <c r="AL133"/>
      <c r="AM133"/>
      <c r="AN133"/>
      <c r="AO133"/>
      <c r="AP133"/>
      <c r="AQ133"/>
      <c r="AR133"/>
      <c r="AS133"/>
      <c r="AT133"/>
    </row>
    <row r="134" spans="1:46" s="92" customFormat="1" ht="12.75">
      <c r="A134" s="113"/>
      <c r="B134" s="114"/>
      <c r="C134" s="114"/>
      <c r="D134" s="113"/>
      <c r="E134" s="114"/>
      <c r="F134" s="114"/>
      <c r="G134" s="113"/>
      <c r="H134" s="115"/>
      <c r="I134" s="114"/>
      <c r="Y134" s="93"/>
      <c r="Z134" s="93"/>
      <c r="AA134" s="93"/>
      <c r="AB134" s="93"/>
      <c r="AC134"/>
      <c r="AD134"/>
      <c r="AE134"/>
      <c r="AF134"/>
      <c r="AG134"/>
      <c r="AH134"/>
      <c r="AI134"/>
      <c r="AJ134"/>
      <c r="AK134"/>
      <c r="AL134"/>
      <c r="AM134"/>
      <c r="AN134"/>
      <c r="AO134"/>
      <c r="AP134"/>
      <c r="AQ134"/>
      <c r="AR134"/>
      <c r="AS134"/>
      <c r="AT134"/>
    </row>
    <row r="135" spans="1:46" s="92" customFormat="1" ht="12.75">
      <c r="A135" s="116"/>
      <c r="B135" s="118"/>
      <c r="C135" s="118"/>
      <c r="D135" s="116"/>
      <c r="E135" s="118"/>
      <c r="F135" s="118"/>
      <c r="G135" s="116"/>
      <c r="H135" s="119"/>
      <c r="I135" s="118"/>
      <c r="Y135" s="93"/>
      <c r="Z135" s="93"/>
      <c r="AA135" s="93"/>
      <c r="AB135" s="93"/>
      <c r="AC135"/>
      <c r="AD135"/>
      <c r="AE135"/>
      <c r="AF135"/>
      <c r="AG135"/>
      <c r="AH135"/>
      <c r="AI135"/>
      <c r="AJ135"/>
      <c r="AK135"/>
      <c r="AL135"/>
      <c r="AM135"/>
      <c r="AN135"/>
      <c r="AO135"/>
      <c r="AP135"/>
      <c r="AQ135"/>
      <c r="AR135"/>
      <c r="AS135"/>
      <c r="AT135"/>
    </row>
    <row r="136" spans="1:46" s="92" customFormat="1" ht="12.75">
      <c r="A136" s="116"/>
      <c r="B136" s="118"/>
      <c r="C136" s="118"/>
      <c r="D136" s="116"/>
      <c r="E136" s="118"/>
      <c r="F136" s="118"/>
      <c r="G136" s="116"/>
      <c r="H136" s="119"/>
      <c r="I136" s="118"/>
      <c r="Y136" s="93"/>
      <c r="Z136" s="93"/>
      <c r="AA136" s="93"/>
      <c r="AB136" s="93"/>
      <c r="AC136"/>
      <c r="AD136"/>
      <c r="AE136"/>
      <c r="AF136"/>
      <c r="AG136"/>
      <c r="AH136"/>
      <c r="AI136"/>
      <c r="AJ136"/>
      <c r="AK136"/>
      <c r="AL136"/>
      <c r="AM136"/>
      <c r="AN136"/>
      <c r="AO136"/>
      <c r="AP136"/>
      <c r="AQ136"/>
      <c r="AR136"/>
      <c r="AS136"/>
      <c r="AT136"/>
    </row>
    <row r="137" spans="1:46" s="92" customFormat="1" ht="12.75">
      <c r="A137" s="116"/>
      <c r="B137" s="118"/>
      <c r="C137" s="118"/>
      <c r="D137" s="116"/>
      <c r="E137" s="118"/>
      <c r="F137" s="118"/>
      <c r="G137" s="116"/>
      <c r="H137" s="119"/>
      <c r="I137" s="118"/>
      <c r="Y137" s="93"/>
      <c r="Z137" s="93"/>
      <c r="AA137" s="93"/>
      <c r="AB137" s="93"/>
      <c r="AC137"/>
      <c r="AD137"/>
      <c r="AE137"/>
      <c r="AF137"/>
      <c r="AG137"/>
      <c r="AH137"/>
      <c r="AI137"/>
      <c r="AJ137"/>
      <c r="AK137"/>
      <c r="AL137"/>
      <c r="AM137"/>
      <c r="AN137"/>
      <c r="AO137"/>
      <c r="AP137"/>
      <c r="AQ137"/>
      <c r="AR137"/>
      <c r="AS137"/>
      <c r="AT137"/>
    </row>
    <row r="138" spans="1:46" s="92" customFormat="1" ht="12.75">
      <c r="A138" s="116"/>
      <c r="B138" s="118"/>
      <c r="C138" s="118"/>
      <c r="D138" s="116"/>
      <c r="E138" s="118"/>
      <c r="F138" s="118"/>
      <c r="G138" s="116"/>
      <c r="H138" s="119"/>
      <c r="I138" s="118"/>
      <c r="Y138" s="93"/>
      <c r="Z138" s="93"/>
      <c r="AA138" s="93"/>
      <c r="AB138" s="93"/>
      <c r="AC138"/>
      <c r="AD138"/>
      <c r="AE138"/>
      <c r="AF138"/>
      <c r="AG138"/>
      <c r="AH138"/>
      <c r="AI138"/>
      <c r="AJ138"/>
      <c r="AK138"/>
      <c r="AL138"/>
      <c r="AM138"/>
      <c r="AN138"/>
      <c r="AO138"/>
      <c r="AP138"/>
      <c r="AQ138"/>
      <c r="AR138"/>
      <c r="AS138"/>
      <c r="AT138"/>
    </row>
    <row r="139" spans="1:46" s="92" customFormat="1" ht="12.75">
      <c r="A139" s="116"/>
      <c r="B139" s="118"/>
      <c r="C139" s="118"/>
      <c r="D139" s="116"/>
      <c r="E139" s="118"/>
      <c r="F139" s="118"/>
      <c r="G139" s="116"/>
      <c r="H139" s="119"/>
      <c r="I139" s="118"/>
      <c r="Y139" s="93"/>
      <c r="Z139" s="93"/>
      <c r="AA139" s="93"/>
      <c r="AB139" s="93"/>
      <c r="AC139"/>
      <c r="AD139"/>
      <c r="AE139"/>
      <c r="AF139"/>
      <c r="AG139"/>
      <c r="AH139"/>
      <c r="AI139"/>
      <c r="AJ139"/>
      <c r="AK139"/>
      <c r="AL139"/>
      <c r="AM139"/>
      <c r="AN139"/>
      <c r="AO139"/>
      <c r="AP139"/>
      <c r="AQ139"/>
      <c r="AR139"/>
      <c r="AS139"/>
      <c r="AT139"/>
    </row>
    <row r="140" spans="1:46" s="92" customFormat="1" ht="12.75">
      <c r="A140" s="116"/>
      <c r="B140" s="118"/>
      <c r="C140" s="118"/>
      <c r="D140" s="116"/>
      <c r="E140" s="118"/>
      <c r="F140" s="118"/>
      <c r="G140" s="116"/>
      <c r="H140" s="119"/>
      <c r="I140" s="118"/>
      <c r="Y140" s="93"/>
      <c r="Z140" s="93"/>
      <c r="AA140" s="93"/>
      <c r="AB140" s="93"/>
      <c r="AC140"/>
      <c r="AD140"/>
      <c r="AE140"/>
      <c r="AF140"/>
      <c r="AG140"/>
      <c r="AH140"/>
      <c r="AI140"/>
      <c r="AJ140"/>
      <c r="AK140"/>
      <c r="AL140"/>
      <c r="AM140"/>
      <c r="AN140"/>
      <c r="AO140"/>
      <c r="AP140"/>
      <c r="AQ140"/>
      <c r="AR140"/>
      <c r="AS140"/>
      <c r="AT140"/>
    </row>
    <row r="141" spans="1:46" s="92" customFormat="1" ht="12.75">
      <c r="A141" s="116"/>
      <c r="B141" s="118"/>
      <c r="C141" s="118"/>
      <c r="D141" s="116"/>
      <c r="E141" s="118"/>
      <c r="F141" s="118"/>
      <c r="G141" s="116"/>
      <c r="H141" s="119"/>
      <c r="I141" s="118"/>
      <c r="Y141" s="93"/>
      <c r="Z141" s="93"/>
      <c r="AA141" s="93"/>
      <c r="AB141" s="93"/>
      <c r="AC141"/>
      <c r="AD141"/>
      <c r="AE141"/>
      <c r="AF141"/>
      <c r="AG141"/>
      <c r="AH141"/>
      <c r="AI141"/>
      <c r="AJ141"/>
      <c r="AK141"/>
      <c r="AL141"/>
      <c r="AM141"/>
      <c r="AN141"/>
      <c r="AO141"/>
      <c r="AP141"/>
      <c r="AQ141"/>
      <c r="AR141"/>
      <c r="AS141"/>
      <c r="AT141"/>
    </row>
    <row r="142" spans="1:46" s="92" customFormat="1" ht="12.75">
      <c r="A142" s="116"/>
      <c r="B142" s="118"/>
      <c r="C142" s="118"/>
      <c r="D142" s="116"/>
      <c r="E142" s="118"/>
      <c r="F142" s="118"/>
      <c r="G142" s="116"/>
      <c r="H142" s="119"/>
      <c r="I142" s="118"/>
      <c r="Y142" s="93"/>
      <c r="Z142" s="93"/>
      <c r="AA142" s="93"/>
      <c r="AB142" s="93"/>
      <c r="AC142"/>
      <c r="AD142"/>
      <c r="AE142"/>
      <c r="AF142"/>
      <c r="AG142"/>
      <c r="AH142"/>
      <c r="AI142"/>
      <c r="AJ142"/>
      <c r="AK142"/>
      <c r="AL142"/>
      <c r="AM142"/>
      <c r="AN142"/>
      <c r="AO142"/>
      <c r="AP142"/>
      <c r="AQ142"/>
      <c r="AR142"/>
      <c r="AS142"/>
      <c r="AT142"/>
    </row>
    <row r="143" spans="1:46" s="92" customFormat="1" ht="12.75">
      <c r="A143" s="116"/>
      <c r="B143" s="118"/>
      <c r="C143" s="118"/>
      <c r="D143" s="116"/>
      <c r="E143" s="118"/>
      <c r="F143" s="118"/>
      <c r="G143" s="116"/>
      <c r="H143" s="119"/>
      <c r="I143" s="118"/>
      <c r="Y143" s="93"/>
      <c r="Z143" s="93"/>
      <c r="AA143" s="93"/>
      <c r="AB143" s="93"/>
      <c r="AC143"/>
      <c r="AD143"/>
      <c r="AE143"/>
      <c r="AF143"/>
      <c r="AG143"/>
      <c r="AH143"/>
      <c r="AI143"/>
      <c r="AJ143"/>
      <c r="AK143"/>
      <c r="AL143"/>
      <c r="AM143"/>
      <c r="AN143"/>
      <c r="AO143"/>
      <c r="AP143"/>
      <c r="AQ143"/>
      <c r="AR143"/>
      <c r="AS143"/>
      <c r="AT143"/>
    </row>
    <row r="144" spans="1:46" s="92" customFormat="1" ht="12.75">
      <c r="A144" s="116"/>
      <c r="B144" s="118"/>
      <c r="C144" s="118"/>
      <c r="D144" s="116"/>
      <c r="E144" s="118"/>
      <c r="F144" s="118"/>
      <c r="G144" s="116"/>
      <c r="H144" s="119"/>
      <c r="I144" s="118"/>
      <c r="Y144" s="93"/>
      <c r="Z144" s="93"/>
      <c r="AA144" s="93"/>
      <c r="AB144" s="93"/>
      <c r="AC144"/>
      <c r="AD144"/>
      <c r="AE144"/>
      <c r="AF144"/>
      <c r="AG144"/>
      <c r="AH144"/>
      <c r="AI144"/>
      <c r="AJ144"/>
      <c r="AK144"/>
      <c r="AL144"/>
      <c r="AM144"/>
      <c r="AN144"/>
      <c r="AO144"/>
      <c r="AP144"/>
      <c r="AQ144"/>
      <c r="AR144"/>
      <c r="AS144"/>
      <c r="AT144"/>
    </row>
    <row r="145" spans="1:46" s="92" customFormat="1" ht="12.75">
      <c r="A145" s="116"/>
      <c r="B145" s="118"/>
      <c r="C145" s="118"/>
      <c r="D145" s="116"/>
      <c r="E145" s="118"/>
      <c r="F145" s="118"/>
      <c r="G145" s="116"/>
      <c r="H145" s="119"/>
      <c r="I145" s="118"/>
      <c r="Y145" s="93"/>
      <c r="Z145" s="93"/>
      <c r="AA145" s="93"/>
      <c r="AB145" s="93"/>
      <c r="AC145"/>
      <c r="AD145"/>
      <c r="AE145"/>
      <c r="AF145"/>
      <c r="AG145"/>
      <c r="AH145"/>
      <c r="AI145"/>
      <c r="AJ145"/>
      <c r="AK145"/>
      <c r="AL145"/>
      <c r="AM145"/>
      <c r="AN145"/>
      <c r="AO145"/>
      <c r="AP145"/>
      <c r="AQ145"/>
      <c r="AR145"/>
      <c r="AS145"/>
      <c r="AT145"/>
    </row>
    <row r="146" spans="1:46" s="92" customFormat="1" ht="12.75">
      <c r="A146" s="116"/>
      <c r="B146" s="118"/>
      <c r="C146" s="118"/>
      <c r="D146" s="116"/>
      <c r="E146" s="118"/>
      <c r="F146" s="118"/>
      <c r="G146" s="116"/>
      <c r="H146" s="119"/>
      <c r="I146" s="118"/>
      <c r="Y146" s="93"/>
      <c r="Z146" s="93"/>
      <c r="AA146" s="93"/>
      <c r="AB146" s="93"/>
      <c r="AC146"/>
      <c r="AD146"/>
      <c r="AE146"/>
      <c r="AF146"/>
      <c r="AG146"/>
      <c r="AH146"/>
      <c r="AI146"/>
      <c r="AJ146"/>
      <c r="AK146"/>
      <c r="AL146"/>
      <c r="AM146"/>
      <c r="AN146"/>
      <c r="AO146"/>
      <c r="AP146"/>
      <c r="AQ146"/>
      <c r="AR146"/>
      <c r="AS146"/>
      <c r="AT146"/>
    </row>
    <row r="147" spans="1:46" s="92" customFormat="1" ht="12.75">
      <c r="A147" s="116"/>
      <c r="B147" s="118"/>
      <c r="C147" s="118"/>
      <c r="D147" s="116"/>
      <c r="E147" s="118"/>
      <c r="F147" s="118"/>
      <c r="G147" s="116"/>
      <c r="H147" s="119"/>
      <c r="I147" s="118"/>
      <c r="Y147" s="93"/>
      <c r="Z147" s="93"/>
      <c r="AA147" s="93"/>
      <c r="AB147" s="93"/>
      <c r="AC147"/>
      <c r="AD147"/>
      <c r="AE147"/>
      <c r="AF147"/>
      <c r="AG147"/>
      <c r="AH147"/>
      <c r="AI147"/>
      <c r="AJ147"/>
      <c r="AK147"/>
      <c r="AL147"/>
      <c r="AM147"/>
      <c r="AN147"/>
      <c r="AO147"/>
      <c r="AP147"/>
      <c r="AQ147"/>
      <c r="AR147"/>
      <c r="AS147"/>
      <c r="AT147"/>
    </row>
    <row r="148" spans="1:46" s="92" customFormat="1" ht="12.75">
      <c r="A148" s="116"/>
      <c r="B148" s="118"/>
      <c r="C148" s="118"/>
      <c r="D148" s="116"/>
      <c r="E148" s="118"/>
      <c r="F148" s="118"/>
      <c r="G148" s="116"/>
      <c r="H148" s="119"/>
      <c r="I148" s="118"/>
      <c r="Y148" s="93"/>
      <c r="Z148" s="93"/>
      <c r="AA148" s="93"/>
      <c r="AB148" s="93"/>
      <c r="AC148"/>
      <c r="AD148"/>
      <c r="AE148"/>
      <c r="AF148"/>
      <c r="AG148"/>
      <c r="AH148"/>
      <c r="AI148"/>
      <c r="AJ148"/>
      <c r="AK148"/>
      <c r="AL148"/>
      <c r="AM148"/>
      <c r="AN148"/>
      <c r="AO148"/>
      <c r="AP148"/>
      <c r="AQ148"/>
      <c r="AR148"/>
      <c r="AS148"/>
      <c r="AT148"/>
    </row>
    <row r="149" spans="1:46" s="92" customFormat="1" ht="12.75">
      <c r="A149" s="116"/>
      <c r="B149" s="118"/>
      <c r="C149" s="118"/>
      <c r="D149" s="116"/>
      <c r="E149" s="118"/>
      <c r="F149" s="118"/>
      <c r="G149" s="116"/>
      <c r="H149" s="119"/>
      <c r="I149" s="118"/>
      <c r="Y149" s="93"/>
      <c r="Z149" s="93"/>
      <c r="AA149" s="93"/>
      <c r="AB149" s="93"/>
      <c r="AC149"/>
      <c r="AD149"/>
      <c r="AE149"/>
      <c r="AF149"/>
      <c r="AG149"/>
      <c r="AH149"/>
      <c r="AI149"/>
      <c r="AJ149"/>
      <c r="AK149"/>
      <c r="AL149"/>
      <c r="AM149"/>
      <c r="AN149"/>
      <c r="AO149"/>
      <c r="AP149"/>
      <c r="AQ149"/>
      <c r="AR149"/>
      <c r="AS149"/>
      <c r="AT149"/>
    </row>
    <row r="150" spans="1:46" s="92" customFormat="1" ht="12.75">
      <c r="A150" s="116"/>
      <c r="B150" s="118"/>
      <c r="C150" s="118"/>
      <c r="D150" s="116"/>
      <c r="E150" s="118"/>
      <c r="F150" s="118"/>
      <c r="G150" s="116"/>
      <c r="H150" s="119"/>
      <c r="I150" s="118"/>
      <c r="Y150" s="93"/>
      <c r="Z150" s="93"/>
      <c r="AA150" s="93"/>
      <c r="AB150" s="93"/>
      <c r="AC150"/>
      <c r="AD150"/>
      <c r="AE150"/>
      <c r="AF150"/>
      <c r="AG150"/>
      <c r="AH150"/>
      <c r="AI150"/>
      <c r="AJ150"/>
      <c r="AK150"/>
      <c r="AL150"/>
      <c r="AM150"/>
      <c r="AN150"/>
      <c r="AO150"/>
      <c r="AP150"/>
      <c r="AQ150"/>
      <c r="AR150"/>
      <c r="AS150"/>
      <c r="AT150"/>
    </row>
    <row r="151" spans="1:46" s="92" customFormat="1" ht="12.75">
      <c r="A151" s="116"/>
      <c r="B151" s="118"/>
      <c r="C151" s="118"/>
      <c r="D151" s="116"/>
      <c r="E151" s="118"/>
      <c r="F151" s="118"/>
      <c r="G151" s="116"/>
      <c r="H151" s="119"/>
      <c r="I151" s="118"/>
      <c r="Y151" s="93"/>
      <c r="Z151" s="93"/>
      <c r="AA151" s="93"/>
      <c r="AB151" s="93"/>
      <c r="AC151"/>
      <c r="AD151"/>
      <c r="AE151"/>
      <c r="AF151"/>
      <c r="AG151"/>
      <c r="AH151"/>
      <c r="AI151"/>
      <c r="AJ151"/>
      <c r="AK151"/>
      <c r="AL151"/>
      <c r="AM151"/>
      <c r="AN151"/>
      <c r="AO151"/>
      <c r="AP151"/>
      <c r="AQ151"/>
      <c r="AR151"/>
      <c r="AS151"/>
      <c r="AT151"/>
    </row>
    <row r="152" spans="1:46" s="92" customFormat="1" ht="12.75">
      <c r="A152" s="116"/>
      <c r="B152" s="118"/>
      <c r="C152" s="118"/>
      <c r="D152" s="116"/>
      <c r="E152" s="118"/>
      <c r="F152" s="118"/>
      <c r="G152" s="116"/>
      <c r="H152" s="119"/>
      <c r="I152" s="118"/>
      <c r="Y152" s="93"/>
      <c r="Z152" s="93"/>
      <c r="AA152" s="93"/>
      <c r="AB152" s="93"/>
      <c r="AC152"/>
      <c r="AD152"/>
      <c r="AE152"/>
      <c r="AF152"/>
      <c r="AG152"/>
      <c r="AH152"/>
      <c r="AI152"/>
      <c r="AJ152"/>
      <c r="AK152"/>
      <c r="AL152"/>
      <c r="AM152"/>
      <c r="AN152"/>
      <c r="AO152"/>
      <c r="AP152"/>
      <c r="AQ152"/>
      <c r="AR152"/>
      <c r="AS152"/>
      <c r="AT152"/>
    </row>
    <row r="153" spans="1:46" s="92" customFormat="1" ht="12.75">
      <c r="A153" s="116"/>
      <c r="B153" s="118"/>
      <c r="C153" s="118"/>
      <c r="D153" s="116"/>
      <c r="E153" s="118"/>
      <c r="F153" s="118"/>
      <c r="G153" s="116"/>
      <c r="H153" s="119"/>
      <c r="I153" s="118"/>
      <c r="Y153" s="93"/>
      <c r="Z153" s="93"/>
      <c r="AA153" s="93"/>
      <c r="AB153" s="93"/>
      <c r="AC153"/>
      <c r="AD153"/>
      <c r="AE153"/>
      <c r="AF153"/>
      <c r="AG153"/>
      <c r="AH153"/>
      <c r="AI153"/>
      <c r="AJ153"/>
      <c r="AK153"/>
      <c r="AL153"/>
      <c r="AM153"/>
      <c r="AN153"/>
      <c r="AO153"/>
      <c r="AP153"/>
      <c r="AQ153"/>
      <c r="AR153"/>
      <c r="AS153"/>
      <c r="AT153"/>
    </row>
    <row r="154" spans="1:46" s="92" customFormat="1" ht="12.75">
      <c r="A154" s="116"/>
      <c r="B154" s="118"/>
      <c r="C154" s="118"/>
      <c r="D154" s="116"/>
      <c r="E154" s="118"/>
      <c r="F154" s="118"/>
      <c r="G154" s="116"/>
      <c r="H154" s="119"/>
      <c r="I154" s="118"/>
      <c r="Y154" s="93"/>
      <c r="Z154" s="93"/>
      <c r="AA154" s="93"/>
      <c r="AB154" s="93"/>
      <c r="AC154"/>
      <c r="AD154"/>
      <c r="AE154"/>
      <c r="AF154"/>
      <c r="AG154"/>
      <c r="AH154"/>
      <c r="AI154"/>
      <c r="AJ154"/>
      <c r="AK154"/>
      <c r="AL154"/>
      <c r="AM154"/>
      <c r="AN154"/>
      <c r="AO154"/>
      <c r="AP154"/>
      <c r="AQ154"/>
      <c r="AR154"/>
      <c r="AS154"/>
      <c r="AT154"/>
    </row>
    <row r="155" spans="1:46" s="92" customFormat="1" ht="12.75">
      <c r="A155" s="116"/>
      <c r="B155" s="118"/>
      <c r="C155" s="118"/>
      <c r="D155" s="116"/>
      <c r="E155" s="118"/>
      <c r="F155" s="118"/>
      <c r="G155" s="116"/>
      <c r="H155" s="119"/>
      <c r="I155" s="118"/>
      <c r="Y155" s="93"/>
      <c r="Z155" s="93"/>
      <c r="AA155" s="93"/>
      <c r="AB155" s="93"/>
      <c r="AC155"/>
      <c r="AD155"/>
      <c r="AE155"/>
      <c r="AF155"/>
      <c r="AG155"/>
      <c r="AH155"/>
      <c r="AI155"/>
      <c r="AJ155"/>
      <c r="AK155"/>
      <c r="AL155"/>
      <c r="AM155"/>
      <c r="AN155"/>
      <c r="AO155"/>
      <c r="AP155"/>
      <c r="AQ155"/>
      <c r="AR155"/>
      <c r="AS155"/>
      <c r="AT155"/>
    </row>
    <row r="156" spans="1:46" s="92" customFormat="1" ht="12.75">
      <c r="A156" s="116"/>
      <c r="B156" s="118"/>
      <c r="C156" s="118"/>
      <c r="D156" s="116"/>
      <c r="E156" s="118"/>
      <c r="F156" s="118"/>
      <c r="G156" s="116"/>
      <c r="H156" s="119"/>
      <c r="I156" s="118"/>
      <c r="Y156" s="93"/>
      <c r="Z156" s="93"/>
      <c r="AA156" s="93"/>
      <c r="AB156" s="93"/>
      <c r="AC156"/>
      <c r="AD156"/>
      <c r="AE156"/>
      <c r="AF156"/>
      <c r="AG156"/>
      <c r="AH156"/>
      <c r="AI156"/>
      <c r="AJ156"/>
      <c r="AK156"/>
      <c r="AL156"/>
      <c r="AM156"/>
      <c r="AN156"/>
      <c r="AO156"/>
      <c r="AP156"/>
      <c r="AQ156"/>
      <c r="AR156"/>
      <c r="AS156"/>
      <c r="AT156"/>
    </row>
    <row r="157" spans="1:46" s="92" customFormat="1" ht="12.75">
      <c r="A157" s="116"/>
      <c r="B157" s="118"/>
      <c r="C157" s="118"/>
      <c r="D157" s="116"/>
      <c r="E157" s="118"/>
      <c r="F157" s="118"/>
      <c r="G157" s="116"/>
      <c r="H157" s="119"/>
      <c r="I157" s="118"/>
      <c r="Y157" s="93"/>
      <c r="Z157" s="93"/>
      <c r="AA157" s="93"/>
      <c r="AB157" s="93"/>
      <c r="AC157"/>
      <c r="AD157"/>
      <c r="AE157"/>
      <c r="AF157"/>
      <c r="AG157"/>
      <c r="AH157"/>
      <c r="AI157"/>
      <c r="AJ157"/>
      <c r="AK157"/>
      <c r="AL157"/>
      <c r="AM157"/>
      <c r="AN157"/>
      <c r="AO157"/>
      <c r="AP157"/>
      <c r="AQ157"/>
      <c r="AR157"/>
      <c r="AS157"/>
      <c r="AT157"/>
    </row>
    <row r="158" spans="1:46" s="92" customFormat="1" ht="12.75">
      <c r="A158" s="116"/>
      <c r="B158" s="118"/>
      <c r="C158" s="118"/>
      <c r="D158" s="116"/>
      <c r="E158" s="118"/>
      <c r="F158" s="118"/>
      <c r="G158" s="116"/>
      <c r="H158" s="119"/>
      <c r="I158" s="118"/>
      <c r="Y158" s="93"/>
      <c r="Z158" s="93"/>
      <c r="AA158" s="93"/>
      <c r="AB158" s="93"/>
      <c r="AC158"/>
      <c r="AD158"/>
      <c r="AE158"/>
      <c r="AF158"/>
      <c r="AG158"/>
      <c r="AH158"/>
      <c r="AI158"/>
      <c r="AJ158"/>
      <c r="AK158"/>
      <c r="AL158"/>
      <c r="AM158"/>
      <c r="AN158"/>
      <c r="AO158"/>
      <c r="AP158"/>
      <c r="AQ158"/>
      <c r="AR158"/>
      <c r="AS158"/>
      <c r="AT158"/>
    </row>
    <row r="159" spans="1:46" s="92" customFormat="1" ht="12.75">
      <c r="A159" s="116"/>
      <c r="B159" s="118"/>
      <c r="C159" s="118"/>
      <c r="D159" s="116"/>
      <c r="E159" s="118"/>
      <c r="F159" s="118"/>
      <c r="G159" s="116"/>
      <c r="H159" s="119"/>
      <c r="I159" s="118"/>
      <c r="Y159" s="93"/>
      <c r="Z159" s="93"/>
      <c r="AA159" s="93"/>
      <c r="AB159" s="93"/>
      <c r="AC159"/>
      <c r="AD159"/>
      <c r="AE159"/>
      <c r="AF159"/>
      <c r="AG159"/>
      <c r="AH159"/>
      <c r="AI159"/>
      <c r="AJ159"/>
      <c r="AK159"/>
      <c r="AL159"/>
      <c r="AM159"/>
      <c r="AN159"/>
      <c r="AO159"/>
      <c r="AP159"/>
      <c r="AQ159"/>
      <c r="AR159"/>
      <c r="AS159"/>
      <c r="AT159"/>
    </row>
    <row r="160" spans="1:46" s="92" customFormat="1" ht="12.75">
      <c r="A160" s="116"/>
      <c r="B160" s="118"/>
      <c r="C160" s="118"/>
      <c r="D160" s="116"/>
      <c r="E160" s="118"/>
      <c r="F160" s="118"/>
      <c r="G160" s="116"/>
      <c r="H160" s="119"/>
      <c r="I160" s="118"/>
      <c r="Y160" s="93"/>
      <c r="Z160" s="93"/>
      <c r="AA160" s="93"/>
      <c r="AB160" s="93"/>
      <c r="AC160"/>
      <c r="AD160"/>
      <c r="AE160"/>
      <c r="AF160"/>
      <c r="AG160"/>
      <c r="AH160"/>
      <c r="AI160"/>
      <c r="AJ160"/>
      <c r="AK160"/>
      <c r="AL160"/>
      <c r="AM160"/>
      <c r="AN160"/>
      <c r="AO160"/>
      <c r="AP160"/>
      <c r="AQ160"/>
      <c r="AR160"/>
      <c r="AS160"/>
      <c r="AT160"/>
    </row>
    <row r="161" spans="1:46" s="92" customFormat="1" ht="12.75">
      <c r="A161" s="116"/>
      <c r="B161" s="118"/>
      <c r="C161" s="118"/>
      <c r="D161" s="116"/>
      <c r="E161" s="118"/>
      <c r="F161" s="118"/>
      <c r="G161" s="116"/>
      <c r="H161" s="119"/>
      <c r="I161" s="118"/>
      <c r="Y161" s="93"/>
      <c r="Z161" s="93"/>
      <c r="AA161" s="93"/>
      <c r="AB161" s="93"/>
      <c r="AC161"/>
      <c r="AD161"/>
      <c r="AE161"/>
      <c r="AF161"/>
      <c r="AG161"/>
      <c r="AH161"/>
      <c r="AI161"/>
      <c r="AJ161"/>
      <c r="AK161"/>
      <c r="AL161"/>
      <c r="AM161"/>
      <c r="AN161"/>
      <c r="AO161"/>
      <c r="AP161"/>
      <c r="AQ161"/>
      <c r="AR161"/>
      <c r="AS161"/>
      <c r="AT161"/>
    </row>
    <row r="162" spans="1:46" s="92" customFormat="1" ht="12.75">
      <c r="A162" s="116"/>
      <c r="B162" s="118"/>
      <c r="C162" s="118"/>
      <c r="D162" s="116"/>
      <c r="E162" s="118"/>
      <c r="F162" s="118"/>
      <c r="G162" s="116"/>
      <c r="H162" s="119"/>
      <c r="I162" s="118"/>
      <c r="Y162" s="93"/>
      <c r="Z162" s="93"/>
      <c r="AA162" s="93"/>
      <c r="AB162" s="93"/>
      <c r="AC162"/>
      <c r="AD162"/>
      <c r="AE162"/>
      <c r="AF162"/>
      <c r="AG162"/>
      <c r="AH162"/>
      <c r="AI162"/>
      <c r="AJ162"/>
      <c r="AK162"/>
      <c r="AL162"/>
      <c r="AM162"/>
      <c r="AN162"/>
      <c r="AO162"/>
      <c r="AP162"/>
      <c r="AQ162"/>
      <c r="AR162"/>
      <c r="AS162"/>
      <c r="AT162"/>
    </row>
    <row r="163" spans="1:46" s="92" customFormat="1" ht="12.75">
      <c r="A163" s="116"/>
      <c r="B163" s="118"/>
      <c r="C163" s="118"/>
      <c r="D163" s="116"/>
      <c r="E163" s="118"/>
      <c r="F163" s="118"/>
      <c r="G163" s="116"/>
      <c r="H163" s="119"/>
      <c r="I163" s="118"/>
      <c r="Y163" s="93"/>
      <c r="Z163" s="93"/>
      <c r="AA163" s="93"/>
      <c r="AB163" s="93"/>
      <c r="AC163"/>
      <c r="AD163"/>
      <c r="AE163"/>
      <c r="AF163"/>
      <c r="AG163"/>
      <c r="AH163"/>
      <c r="AI163"/>
      <c r="AJ163"/>
      <c r="AK163"/>
      <c r="AL163"/>
      <c r="AM163"/>
      <c r="AN163"/>
      <c r="AO163"/>
      <c r="AP163"/>
      <c r="AQ163"/>
      <c r="AR163"/>
      <c r="AS163"/>
      <c r="AT163"/>
    </row>
    <row r="164" spans="1:46" s="92" customFormat="1" ht="12.75">
      <c r="A164" s="116"/>
      <c r="B164" s="118"/>
      <c r="C164" s="118"/>
      <c r="D164" s="116"/>
      <c r="E164" s="118"/>
      <c r="F164" s="118"/>
      <c r="G164" s="116"/>
      <c r="H164" s="119"/>
      <c r="I164" s="118"/>
      <c r="Y164" s="93"/>
      <c r="Z164" s="93"/>
      <c r="AA164" s="93"/>
      <c r="AB164" s="93"/>
      <c r="AC164"/>
      <c r="AD164"/>
      <c r="AE164"/>
      <c r="AF164"/>
      <c r="AG164"/>
      <c r="AH164"/>
      <c r="AI164"/>
      <c r="AJ164"/>
      <c r="AK164"/>
      <c r="AL164"/>
      <c r="AM164"/>
      <c r="AN164"/>
      <c r="AO164"/>
      <c r="AP164"/>
      <c r="AQ164"/>
      <c r="AR164"/>
      <c r="AS164"/>
      <c r="AT164"/>
    </row>
    <row r="165" spans="1:46" s="92" customFormat="1" ht="12.75">
      <c r="A165" s="116"/>
      <c r="B165" s="118"/>
      <c r="C165" s="118"/>
      <c r="D165" s="116"/>
      <c r="E165" s="118"/>
      <c r="F165" s="118"/>
      <c r="G165" s="116"/>
      <c r="H165" s="119"/>
      <c r="I165" s="118"/>
      <c r="Y165" s="93"/>
      <c r="Z165" s="93"/>
      <c r="AA165" s="93"/>
      <c r="AB165" s="93"/>
      <c r="AC165"/>
      <c r="AD165"/>
      <c r="AE165"/>
      <c r="AF165"/>
      <c r="AG165"/>
      <c r="AH165"/>
      <c r="AI165"/>
      <c r="AJ165"/>
      <c r="AK165"/>
      <c r="AL165"/>
      <c r="AM165"/>
      <c r="AN165"/>
      <c r="AO165"/>
      <c r="AP165"/>
      <c r="AQ165"/>
      <c r="AR165"/>
      <c r="AS165"/>
      <c r="AT165"/>
    </row>
    <row r="166" spans="1:46" s="92" customFormat="1" ht="12.75">
      <c r="A166" s="116"/>
      <c r="B166" s="118"/>
      <c r="C166" s="118"/>
      <c r="D166" s="116"/>
      <c r="E166" s="118"/>
      <c r="F166" s="118"/>
      <c r="G166" s="116"/>
      <c r="H166" s="119"/>
      <c r="I166" s="118"/>
      <c r="Y166" s="93"/>
      <c r="Z166" s="93"/>
      <c r="AA166" s="93"/>
      <c r="AB166" s="93"/>
      <c r="AC166"/>
      <c r="AD166"/>
      <c r="AE166"/>
      <c r="AF166"/>
      <c r="AG166"/>
      <c r="AH166"/>
      <c r="AI166"/>
      <c r="AJ166"/>
      <c r="AK166"/>
      <c r="AL166"/>
      <c r="AM166"/>
      <c r="AN166"/>
      <c r="AO166"/>
      <c r="AP166"/>
      <c r="AQ166"/>
      <c r="AR166"/>
      <c r="AS166"/>
      <c r="AT166"/>
    </row>
    <row r="167" spans="1:46" s="92" customFormat="1" ht="12.75">
      <c r="A167" s="116"/>
      <c r="B167" s="118"/>
      <c r="C167" s="118"/>
      <c r="D167" s="116"/>
      <c r="E167" s="118"/>
      <c r="F167" s="118"/>
      <c r="G167" s="116"/>
      <c r="H167" s="119"/>
      <c r="I167" s="118"/>
      <c r="Y167" s="93"/>
      <c r="Z167" s="93"/>
      <c r="AA167" s="93"/>
      <c r="AB167" s="93"/>
      <c r="AC167"/>
      <c r="AD167"/>
      <c r="AE167"/>
      <c r="AF167"/>
      <c r="AG167"/>
      <c r="AH167"/>
      <c r="AI167"/>
      <c r="AJ167"/>
      <c r="AK167"/>
      <c r="AL167"/>
      <c r="AM167"/>
      <c r="AN167"/>
      <c r="AO167"/>
      <c r="AP167"/>
      <c r="AQ167"/>
      <c r="AR167"/>
      <c r="AS167"/>
      <c r="AT167"/>
    </row>
    <row r="168" spans="1:46" s="92" customFormat="1" ht="12.75">
      <c r="A168" s="116"/>
      <c r="B168" s="118"/>
      <c r="C168" s="118"/>
      <c r="D168" s="116"/>
      <c r="E168" s="118"/>
      <c r="F168" s="118"/>
      <c r="G168" s="116"/>
      <c r="H168" s="119"/>
      <c r="I168" s="118"/>
      <c r="Y168" s="93"/>
      <c r="Z168" s="93"/>
      <c r="AA168" s="93"/>
      <c r="AB168" s="93"/>
      <c r="AC168"/>
      <c r="AD168"/>
      <c r="AE168"/>
      <c r="AF168"/>
      <c r="AG168"/>
      <c r="AH168"/>
      <c r="AI168"/>
      <c r="AJ168"/>
      <c r="AK168"/>
      <c r="AL168"/>
      <c r="AM168"/>
      <c r="AN168"/>
      <c r="AO168"/>
      <c r="AP168"/>
      <c r="AQ168"/>
      <c r="AR168"/>
      <c r="AS168"/>
      <c r="AT168"/>
    </row>
    <row r="169" spans="1:46" s="92" customFormat="1" ht="12.75">
      <c r="A169" s="116"/>
      <c r="B169" s="118"/>
      <c r="C169" s="118"/>
      <c r="D169" s="116"/>
      <c r="E169" s="118"/>
      <c r="F169" s="118"/>
      <c r="G169" s="116"/>
      <c r="H169" s="119"/>
      <c r="I169" s="118"/>
      <c r="Y169" s="93"/>
      <c r="Z169" s="93"/>
      <c r="AA169" s="93"/>
      <c r="AB169" s="93"/>
      <c r="AC169"/>
      <c r="AD169"/>
      <c r="AE169"/>
      <c r="AF169"/>
      <c r="AG169"/>
      <c r="AH169"/>
      <c r="AI169"/>
      <c r="AJ169"/>
      <c r="AK169"/>
      <c r="AL169"/>
      <c r="AM169"/>
      <c r="AN169"/>
      <c r="AO169"/>
      <c r="AP169"/>
      <c r="AQ169"/>
      <c r="AR169"/>
      <c r="AS169"/>
      <c r="AT169"/>
    </row>
    <row r="170" spans="1:46" s="92" customFormat="1" ht="12.75">
      <c r="A170" s="116"/>
      <c r="B170" s="118"/>
      <c r="C170" s="118"/>
      <c r="D170" s="116"/>
      <c r="E170" s="118"/>
      <c r="F170" s="118"/>
      <c r="G170" s="116"/>
      <c r="H170" s="119"/>
      <c r="I170" s="118"/>
      <c r="Y170" s="93"/>
      <c r="Z170" s="93"/>
      <c r="AA170" s="93"/>
      <c r="AB170" s="93"/>
      <c r="AC170"/>
      <c r="AD170"/>
      <c r="AE170"/>
      <c r="AF170"/>
      <c r="AG170"/>
      <c r="AH170"/>
      <c r="AI170"/>
      <c r="AJ170"/>
      <c r="AK170"/>
      <c r="AL170"/>
      <c r="AM170"/>
      <c r="AN170"/>
      <c r="AO170"/>
      <c r="AP170"/>
      <c r="AQ170"/>
      <c r="AR170"/>
      <c r="AS170"/>
      <c r="AT170"/>
    </row>
    <row r="171" spans="1:46" s="92" customFormat="1" ht="12.75">
      <c r="A171" s="116"/>
      <c r="B171" s="118"/>
      <c r="C171" s="118"/>
      <c r="D171" s="116"/>
      <c r="E171" s="118"/>
      <c r="F171" s="118"/>
      <c r="G171" s="116"/>
      <c r="H171" s="119"/>
      <c r="I171" s="118"/>
      <c r="Y171" s="93"/>
      <c r="Z171" s="93"/>
      <c r="AA171" s="93"/>
      <c r="AB171" s="93"/>
      <c r="AC171"/>
      <c r="AD171"/>
      <c r="AE171"/>
      <c r="AF171"/>
      <c r="AG171"/>
      <c r="AH171"/>
      <c r="AI171"/>
      <c r="AJ171"/>
      <c r="AK171"/>
      <c r="AL171"/>
      <c r="AM171"/>
      <c r="AN171"/>
      <c r="AO171"/>
      <c r="AP171"/>
      <c r="AQ171"/>
      <c r="AR171"/>
      <c r="AS171"/>
      <c r="AT171"/>
    </row>
    <row r="172" spans="1:46" s="92" customFormat="1" ht="12.75">
      <c r="A172" s="116"/>
      <c r="B172" s="118"/>
      <c r="C172" s="118"/>
      <c r="D172" s="116"/>
      <c r="E172" s="118"/>
      <c r="F172" s="118"/>
      <c r="G172" s="116"/>
      <c r="H172" s="119"/>
      <c r="I172" s="118"/>
      <c r="Y172" s="93"/>
      <c r="Z172" s="93"/>
      <c r="AA172" s="93"/>
      <c r="AB172" s="93"/>
      <c r="AC172"/>
      <c r="AD172"/>
      <c r="AE172"/>
      <c r="AF172"/>
      <c r="AG172"/>
      <c r="AH172"/>
      <c r="AI172"/>
      <c r="AJ172"/>
      <c r="AK172"/>
      <c r="AL172"/>
      <c r="AM172"/>
      <c r="AN172"/>
      <c r="AO172"/>
      <c r="AP172"/>
      <c r="AQ172"/>
      <c r="AR172"/>
      <c r="AS172"/>
      <c r="AT172"/>
    </row>
    <row r="173" spans="1:46" s="92" customFormat="1" ht="12.75">
      <c r="A173" s="116"/>
      <c r="B173" s="118"/>
      <c r="C173" s="118"/>
      <c r="D173" s="116"/>
      <c r="E173" s="118"/>
      <c r="F173" s="118"/>
      <c r="G173" s="116"/>
      <c r="H173" s="119"/>
      <c r="I173" s="118"/>
      <c r="Y173" s="93"/>
      <c r="Z173" s="93"/>
      <c r="AA173" s="93"/>
      <c r="AB173" s="93"/>
      <c r="AC173"/>
      <c r="AD173"/>
      <c r="AE173"/>
      <c r="AF173"/>
      <c r="AG173"/>
      <c r="AH173"/>
      <c r="AI173"/>
      <c r="AJ173"/>
      <c r="AK173"/>
      <c r="AL173"/>
      <c r="AM173"/>
      <c r="AN173"/>
      <c r="AO173"/>
      <c r="AP173"/>
      <c r="AQ173"/>
      <c r="AR173"/>
      <c r="AS173"/>
      <c r="AT173"/>
    </row>
    <row r="174" spans="1:46" s="92" customFormat="1" ht="12.75">
      <c r="A174" s="116"/>
      <c r="B174" s="118"/>
      <c r="C174" s="118"/>
      <c r="D174" s="116"/>
      <c r="E174" s="118"/>
      <c r="F174" s="118"/>
      <c r="G174" s="116"/>
      <c r="H174" s="119"/>
      <c r="I174" s="118"/>
      <c r="Y174" s="93"/>
      <c r="Z174" s="93"/>
      <c r="AA174" s="93"/>
      <c r="AB174" s="93"/>
      <c r="AC174"/>
      <c r="AD174"/>
      <c r="AE174"/>
      <c r="AF174"/>
      <c r="AG174"/>
      <c r="AH174"/>
      <c r="AI174"/>
      <c r="AJ174"/>
      <c r="AK174"/>
      <c r="AL174"/>
      <c r="AM174"/>
      <c r="AN174"/>
      <c r="AO174"/>
      <c r="AP174"/>
      <c r="AQ174"/>
      <c r="AR174"/>
      <c r="AS174"/>
      <c r="AT174"/>
    </row>
    <row r="175" spans="1:46" s="92" customFormat="1" ht="12.75">
      <c r="A175" s="116"/>
      <c r="B175" s="118"/>
      <c r="C175" s="118"/>
      <c r="D175" s="116"/>
      <c r="E175" s="118"/>
      <c r="F175" s="118"/>
      <c r="G175" s="116"/>
      <c r="H175" s="119"/>
      <c r="I175" s="118"/>
      <c r="Y175" s="93"/>
      <c r="Z175" s="93"/>
      <c r="AA175" s="93"/>
      <c r="AB175" s="93"/>
      <c r="AC175"/>
      <c r="AD175"/>
      <c r="AE175"/>
      <c r="AF175"/>
      <c r="AG175"/>
      <c r="AH175"/>
      <c r="AI175"/>
      <c r="AJ175"/>
      <c r="AK175"/>
      <c r="AL175"/>
      <c r="AM175"/>
      <c r="AN175"/>
      <c r="AO175"/>
      <c r="AP175"/>
      <c r="AQ175"/>
      <c r="AR175"/>
      <c r="AS175"/>
      <c r="AT175"/>
    </row>
    <row r="176" spans="1:46" s="92" customFormat="1" ht="12.75">
      <c r="A176" s="116"/>
      <c r="B176" s="118"/>
      <c r="C176" s="118"/>
      <c r="D176" s="116"/>
      <c r="E176" s="118"/>
      <c r="F176" s="118"/>
      <c r="G176" s="116"/>
      <c r="H176" s="119"/>
      <c r="I176" s="118"/>
      <c r="Y176" s="93"/>
      <c r="Z176" s="93"/>
      <c r="AA176" s="93"/>
      <c r="AB176" s="93"/>
      <c r="AC176"/>
      <c r="AD176"/>
      <c r="AE176"/>
      <c r="AF176"/>
      <c r="AG176"/>
      <c r="AH176"/>
      <c r="AI176"/>
      <c r="AJ176"/>
      <c r="AK176"/>
      <c r="AL176"/>
      <c r="AM176"/>
      <c r="AN176"/>
      <c r="AO176"/>
      <c r="AP176"/>
      <c r="AQ176"/>
      <c r="AR176"/>
      <c r="AS176"/>
      <c r="AT176"/>
    </row>
    <row r="177" spans="1:46" s="92" customFormat="1" ht="12.75">
      <c r="A177" s="116"/>
      <c r="B177" s="118"/>
      <c r="C177" s="118"/>
      <c r="D177" s="116"/>
      <c r="E177" s="118"/>
      <c r="F177" s="118"/>
      <c r="G177" s="116"/>
      <c r="H177" s="119"/>
      <c r="I177" s="118"/>
      <c r="Y177" s="93"/>
      <c r="Z177" s="93"/>
      <c r="AA177" s="93"/>
      <c r="AB177" s="93"/>
      <c r="AC177"/>
      <c r="AD177"/>
      <c r="AE177"/>
      <c r="AF177"/>
      <c r="AG177"/>
      <c r="AH177"/>
      <c r="AI177"/>
      <c r="AJ177"/>
      <c r="AK177"/>
      <c r="AL177"/>
      <c r="AM177"/>
      <c r="AN177"/>
      <c r="AO177"/>
      <c r="AP177"/>
      <c r="AQ177"/>
      <c r="AR177"/>
      <c r="AS177"/>
      <c r="AT177"/>
    </row>
    <row r="178" spans="1:46" s="92" customFormat="1" ht="12.75">
      <c r="A178" s="116"/>
      <c r="B178" s="118"/>
      <c r="C178" s="118"/>
      <c r="D178" s="116"/>
      <c r="E178" s="118"/>
      <c r="F178" s="118"/>
      <c r="G178" s="116"/>
      <c r="H178" s="119"/>
      <c r="I178" s="118"/>
      <c r="Y178" s="93"/>
      <c r="Z178" s="93"/>
      <c r="AA178" s="93"/>
      <c r="AB178" s="93"/>
      <c r="AC178"/>
      <c r="AD178"/>
      <c r="AE178"/>
      <c r="AF178"/>
      <c r="AG178"/>
      <c r="AH178"/>
      <c r="AI178"/>
      <c r="AJ178"/>
      <c r="AK178"/>
      <c r="AL178"/>
      <c r="AM178"/>
      <c r="AN178"/>
      <c r="AO178"/>
      <c r="AP178"/>
      <c r="AQ178"/>
      <c r="AR178"/>
      <c r="AS178"/>
      <c r="AT178"/>
    </row>
    <row r="179" spans="1:46" s="92" customFormat="1" ht="12.75">
      <c r="A179" s="116"/>
      <c r="B179" s="118"/>
      <c r="C179" s="118"/>
      <c r="D179" s="116"/>
      <c r="E179" s="118"/>
      <c r="F179" s="118"/>
      <c r="G179" s="116"/>
      <c r="H179" s="119"/>
      <c r="I179" s="118"/>
      <c r="Y179" s="93"/>
      <c r="Z179" s="93"/>
      <c r="AA179" s="93"/>
      <c r="AB179" s="93"/>
      <c r="AC179"/>
      <c r="AD179"/>
      <c r="AE179"/>
      <c r="AF179"/>
      <c r="AG179"/>
      <c r="AH179"/>
      <c r="AI179"/>
      <c r="AJ179"/>
      <c r="AK179"/>
      <c r="AL179"/>
      <c r="AM179"/>
      <c r="AN179"/>
      <c r="AO179"/>
      <c r="AP179"/>
      <c r="AQ179"/>
      <c r="AR179"/>
      <c r="AS179"/>
      <c r="AT179"/>
    </row>
    <row r="180" spans="1:46" s="92" customFormat="1" ht="12.75">
      <c r="A180" s="116"/>
      <c r="B180" s="118"/>
      <c r="C180" s="118"/>
      <c r="D180" s="116"/>
      <c r="E180" s="118"/>
      <c r="F180" s="118"/>
      <c r="G180" s="116"/>
      <c r="H180" s="119"/>
      <c r="I180" s="118"/>
      <c r="Y180" s="93"/>
      <c r="Z180" s="93"/>
      <c r="AA180" s="93"/>
      <c r="AB180" s="93"/>
      <c r="AC180"/>
      <c r="AD180"/>
      <c r="AE180"/>
      <c r="AF180"/>
      <c r="AG180"/>
      <c r="AH180"/>
      <c r="AI180"/>
      <c r="AJ180"/>
      <c r="AK180"/>
      <c r="AL180"/>
      <c r="AM180"/>
      <c r="AN180"/>
      <c r="AO180"/>
      <c r="AP180"/>
      <c r="AQ180"/>
      <c r="AR180"/>
      <c r="AS180"/>
      <c r="AT180"/>
    </row>
    <row r="181" spans="1:46" s="92" customFormat="1" ht="12.75">
      <c r="A181" s="116"/>
      <c r="B181" s="118"/>
      <c r="C181" s="118"/>
      <c r="D181" s="116"/>
      <c r="E181" s="118"/>
      <c r="F181" s="118"/>
      <c r="G181" s="116"/>
      <c r="H181" s="119"/>
      <c r="I181" s="118"/>
      <c r="Y181" s="93"/>
      <c r="Z181" s="93"/>
      <c r="AA181" s="93"/>
      <c r="AB181" s="93"/>
      <c r="AC181"/>
      <c r="AD181"/>
      <c r="AE181"/>
      <c r="AF181"/>
      <c r="AG181"/>
      <c r="AH181"/>
      <c r="AI181"/>
      <c r="AJ181"/>
      <c r="AK181"/>
      <c r="AL181"/>
      <c r="AM181"/>
      <c r="AN181"/>
      <c r="AO181"/>
      <c r="AP181"/>
      <c r="AQ181"/>
      <c r="AR181"/>
      <c r="AS181"/>
      <c r="AT181"/>
    </row>
    <row r="182" spans="1:46" s="92" customFormat="1" ht="12.75">
      <c r="A182" s="116"/>
      <c r="B182" s="118"/>
      <c r="C182" s="118"/>
      <c r="D182" s="116"/>
      <c r="E182" s="118"/>
      <c r="F182" s="118"/>
      <c r="G182" s="116"/>
      <c r="H182" s="119"/>
      <c r="I182" s="118"/>
      <c r="Y182" s="93"/>
      <c r="Z182" s="93"/>
      <c r="AA182" s="93"/>
      <c r="AB182" s="93"/>
      <c r="AC182"/>
      <c r="AD182"/>
      <c r="AE182"/>
      <c r="AF182"/>
      <c r="AG182"/>
      <c r="AH182"/>
      <c r="AI182"/>
      <c r="AJ182"/>
      <c r="AK182"/>
      <c r="AL182"/>
      <c r="AM182"/>
      <c r="AN182"/>
      <c r="AO182"/>
      <c r="AP182"/>
      <c r="AQ182"/>
      <c r="AR182"/>
      <c r="AS182"/>
      <c r="AT182"/>
    </row>
    <row r="183" spans="1:46" s="92" customFormat="1" ht="12.75">
      <c r="A183" s="116"/>
      <c r="B183" s="118"/>
      <c r="C183" s="118"/>
      <c r="D183" s="116"/>
      <c r="E183" s="118"/>
      <c r="F183" s="118"/>
      <c r="G183" s="116"/>
      <c r="H183" s="119"/>
      <c r="I183" s="118"/>
      <c r="Y183" s="93"/>
      <c r="Z183" s="93"/>
      <c r="AA183" s="93"/>
      <c r="AB183" s="93"/>
      <c r="AC183"/>
      <c r="AD183"/>
      <c r="AE183"/>
      <c r="AF183"/>
      <c r="AG183"/>
      <c r="AH183"/>
      <c r="AI183"/>
      <c r="AJ183"/>
      <c r="AK183"/>
      <c r="AL183"/>
      <c r="AM183"/>
      <c r="AN183"/>
      <c r="AO183"/>
      <c r="AP183"/>
      <c r="AQ183"/>
      <c r="AR183"/>
      <c r="AS183"/>
      <c r="AT183"/>
    </row>
    <row r="184" spans="1:46" s="92" customFormat="1" ht="12.75">
      <c r="A184" s="116"/>
      <c r="B184" s="118"/>
      <c r="C184" s="118"/>
      <c r="D184" s="116"/>
      <c r="E184" s="118"/>
      <c r="F184" s="118"/>
      <c r="G184" s="116"/>
      <c r="H184" s="119"/>
      <c r="I184" s="118"/>
      <c r="Y184" s="93"/>
      <c r="Z184" s="93"/>
      <c r="AA184" s="93"/>
      <c r="AB184" s="93"/>
      <c r="AC184"/>
      <c r="AD184"/>
      <c r="AE184"/>
      <c r="AF184"/>
      <c r="AG184"/>
      <c r="AH184"/>
      <c r="AI184"/>
      <c r="AJ184"/>
      <c r="AK184"/>
      <c r="AL184"/>
      <c r="AM184"/>
      <c r="AN184"/>
      <c r="AO184"/>
      <c r="AP184"/>
      <c r="AQ184"/>
      <c r="AR184"/>
      <c r="AS184"/>
      <c r="AT184"/>
    </row>
    <row r="185" spans="1:46" s="92" customFormat="1" ht="12.75">
      <c r="A185" s="116"/>
      <c r="B185" s="118"/>
      <c r="C185" s="118"/>
      <c r="D185" s="116"/>
      <c r="E185" s="118"/>
      <c r="F185" s="118"/>
      <c r="G185" s="116"/>
      <c r="H185" s="119"/>
      <c r="I185" s="118"/>
      <c r="X185" s="90"/>
      <c r="Y185" s="90"/>
      <c r="Z185" s="90"/>
      <c r="AA185" s="90"/>
      <c r="AB185" s="90"/>
      <c r="AC185"/>
      <c r="AD185"/>
      <c r="AE185"/>
      <c r="AF185"/>
      <c r="AG185"/>
      <c r="AH185"/>
      <c r="AI185"/>
      <c r="AJ185"/>
      <c r="AK185"/>
      <c r="AL185"/>
      <c r="AM185"/>
      <c r="AN185"/>
      <c r="AO185"/>
      <c r="AP185"/>
      <c r="AQ185"/>
      <c r="AR185"/>
      <c r="AS185"/>
      <c r="AT185"/>
    </row>
    <row r="186" spans="1:46" s="92" customFormat="1" ht="12.75">
      <c r="A186" s="116"/>
      <c r="B186" s="118"/>
      <c r="C186" s="118"/>
      <c r="D186" s="116"/>
      <c r="E186" s="118"/>
      <c r="F186" s="118"/>
      <c r="G186" s="116"/>
      <c r="H186" s="119"/>
      <c r="I186" s="118"/>
      <c r="X186" s="90"/>
      <c r="Y186" s="90"/>
      <c r="Z186" s="90"/>
      <c r="AA186" s="90"/>
      <c r="AB186" s="90"/>
      <c r="AC186"/>
      <c r="AD186"/>
      <c r="AE186"/>
      <c r="AF186"/>
      <c r="AG186"/>
      <c r="AH186"/>
      <c r="AI186"/>
      <c r="AJ186"/>
      <c r="AK186"/>
      <c r="AL186"/>
      <c r="AM186"/>
      <c r="AN186"/>
      <c r="AO186"/>
      <c r="AP186"/>
      <c r="AQ186"/>
      <c r="AR186"/>
      <c r="AS186"/>
      <c r="AT186"/>
    </row>
    <row r="187" spans="1:46" s="92" customFormat="1" ht="12.75">
      <c r="A187" s="116"/>
      <c r="B187" s="118"/>
      <c r="C187" s="118"/>
      <c r="D187" s="116"/>
      <c r="E187" s="118"/>
      <c r="F187" s="118"/>
      <c r="G187" s="116"/>
      <c r="H187" s="119"/>
      <c r="I187" s="118"/>
      <c r="X187" s="90"/>
      <c r="Y187" s="90"/>
      <c r="Z187" s="90"/>
      <c r="AA187" s="90"/>
      <c r="AB187" s="90"/>
      <c r="AC187"/>
      <c r="AD187"/>
      <c r="AE187"/>
      <c r="AF187"/>
      <c r="AG187"/>
      <c r="AH187"/>
      <c r="AI187"/>
      <c r="AJ187"/>
      <c r="AK187"/>
      <c r="AL187"/>
      <c r="AM187"/>
      <c r="AN187"/>
      <c r="AO187"/>
      <c r="AP187"/>
      <c r="AQ187"/>
      <c r="AR187"/>
      <c r="AS187"/>
      <c r="AT187"/>
    </row>
    <row r="188" spans="1:46" s="92" customFormat="1" ht="12.75">
      <c r="A188" s="116"/>
      <c r="B188" s="118"/>
      <c r="C188" s="118"/>
      <c r="D188" s="116"/>
      <c r="E188" s="118"/>
      <c r="F188" s="118"/>
      <c r="G188" s="116"/>
      <c r="H188" s="119"/>
      <c r="I188" s="118"/>
      <c r="X188" s="90"/>
      <c r="Y188" s="90"/>
      <c r="Z188" s="90"/>
      <c r="AA188" s="90"/>
      <c r="AB188" s="90"/>
      <c r="AC188"/>
      <c r="AD188"/>
      <c r="AE188"/>
      <c r="AF188"/>
      <c r="AG188"/>
      <c r="AH188"/>
      <c r="AI188"/>
      <c r="AJ188"/>
      <c r="AK188"/>
      <c r="AL188"/>
      <c r="AM188"/>
      <c r="AN188"/>
      <c r="AO188"/>
      <c r="AP188"/>
      <c r="AQ188"/>
      <c r="AR188"/>
      <c r="AS188"/>
      <c r="AT188"/>
    </row>
    <row r="189" spans="1:46" s="92" customFormat="1" ht="12.75">
      <c r="A189" s="116"/>
      <c r="B189" s="118"/>
      <c r="C189" s="118"/>
      <c r="D189" s="116"/>
      <c r="E189" s="118"/>
      <c r="F189" s="118"/>
      <c r="G189" s="116"/>
      <c r="H189" s="119"/>
      <c r="I189" s="118"/>
      <c r="X189" s="90"/>
      <c r="Y189" s="90"/>
      <c r="Z189" s="90"/>
      <c r="AA189" s="90"/>
      <c r="AB189" s="90"/>
      <c r="AC189"/>
      <c r="AD189"/>
      <c r="AE189"/>
      <c r="AF189"/>
      <c r="AG189"/>
      <c r="AH189"/>
      <c r="AI189"/>
      <c r="AJ189"/>
      <c r="AK189"/>
      <c r="AL189"/>
      <c r="AM189"/>
      <c r="AN189"/>
      <c r="AO189"/>
      <c r="AP189"/>
      <c r="AQ189"/>
      <c r="AR189"/>
      <c r="AS189"/>
      <c r="AT189"/>
    </row>
    <row r="190" spans="1:46" s="92" customFormat="1" ht="12.75">
      <c r="A190" s="78"/>
      <c r="B190" s="78"/>
      <c r="C190" s="78"/>
      <c r="D190" s="78"/>
      <c r="E190" s="78"/>
      <c r="F190" s="78"/>
      <c r="G190" s="78"/>
      <c r="H190" s="120"/>
      <c r="I190" s="78"/>
      <c r="X190" s="90"/>
      <c r="Y190" s="90"/>
      <c r="Z190" s="90"/>
      <c r="AA190" s="90"/>
      <c r="AB190" s="90"/>
      <c r="AC190"/>
      <c r="AD190"/>
      <c r="AE190"/>
      <c r="AF190"/>
      <c r="AG190"/>
      <c r="AH190"/>
      <c r="AI190"/>
      <c r="AJ190"/>
      <c r="AK190"/>
      <c r="AL190"/>
      <c r="AM190"/>
      <c r="AN190"/>
      <c r="AO190"/>
      <c r="AP190"/>
      <c r="AQ190"/>
      <c r="AR190"/>
      <c r="AS190"/>
      <c r="AT190"/>
    </row>
    <row r="191" spans="1:46" s="92" customFormat="1" ht="12.75">
      <c r="A191" s="78"/>
      <c r="B191" s="78"/>
      <c r="C191" s="78"/>
      <c r="D191" s="78"/>
      <c r="E191" s="81"/>
      <c r="F191" s="78"/>
      <c r="G191" s="78"/>
      <c r="H191" s="120"/>
      <c r="I191" s="78"/>
      <c r="X191" s="90"/>
      <c r="Y191" s="90"/>
      <c r="Z191" s="90"/>
      <c r="AA191" s="90"/>
      <c r="AB191" s="90"/>
      <c r="AC191"/>
      <c r="AD191"/>
      <c r="AE191"/>
      <c r="AF191"/>
      <c r="AG191"/>
      <c r="AH191"/>
      <c r="AI191"/>
      <c r="AJ191"/>
      <c r="AK191"/>
      <c r="AL191"/>
      <c r="AM191"/>
      <c r="AN191"/>
      <c r="AO191"/>
      <c r="AP191"/>
      <c r="AQ191"/>
      <c r="AR191"/>
      <c r="AS191"/>
      <c r="AT191"/>
    </row>
    <row r="192" spans="1:46" s="92" customFormat="1" ht="12.75">
      <c r="A192" s="78"/>
      <c r="B192" s="78"/>
      <c r="C192" s="78"/>
      <c r="D192" s="78"/>
      <c r="E192" s="78"/>
      <c r="F192" s="78"/>
      <c r="G192" s="78"/>
      <c r="H192" s="120"/>
      <c r="I192" s="78"/>
      <c r="X192" s="90"/>
      <c r="Y192" s="90"/>
      <c r="Z192" s="90"/>
      <c r="AA192" s="90"/>
      <c r="AB192" s="90"/>
      <c r="AC192"/>
      <c r="AD192"/>
      <c r="AE192"/>
      <c r="AF192"/>
      <c r="AG192"/>
      <c r="AH192"/>
      <c r="AI192"/>
      <c r="AJ192"/>
      <c r="AK192"/>
      <c r="AL192"/>
      <c r="AM192"/>
      <c r="AN192"/>
      <c r="AO192"/>
      <c r="AP192"/>
      <c r="AQ192"/>
      <c r="AR192"/>
      <c r="AS192"/>
      <c r="AT192"/>
    </row>
    <row r="193" spans="1:46" s="92" customFormat="1" ht="12.75">
      <c r="A193" s="78"/>
      <c r="B193" s="78"/>
      <c r="C193" s="78"/>
      <c r="D193" s="78"/>
      <c r="E193" s="78"/>
      <c r="F193" s="78"/>
      <c r="G193" s="78"/>
      <c r="H193" s="120"/>
      <c r="I193" s="78"/>
      <c r="X193" s="90"/>
      <c r="Y193" s="90"/>
      <c r="Z193" s="90"/>
      <c r="AA193" s="90"/>
      <c r="AB193" s="90"/>
      <c r="AC193"/>
      <c r="AD193"/>
      <c r="AE193"/>
      <c r="AF193"/>
      <c r="AG193"/>
      <c r="AH193"/>
      <c r="AI193"/>
      <c r="AJ193"/>
      <c r="AK193"/>
      <c r="AL193"/>
      <c r="AM193"/>
      <c r="AN193"/>
      <c r="AO193"/>
      <c r="AP193"/>
      <c r="AQ193"/>
      <c r="AR193"/>
      <c r="AS193"/>
      <c r="AT193"/>
    </row>
    <row r="194" spans="1:46" s="92" customFormat="1" ht="12.75">
      <c r="A194" s="78"/>
      <c r="B194" s="78"/>
      <c r="C194" s="78"/>
      <c r="D194" s="78"/>
      <c r="E194" s="78"/>
      <c r="F194" s="78"/>
      <c r="G194" s="78"/>
      <c r="H194" s="120"/>
      <c r="I194" s="78"/>
      <c r="X194" s="90"/>
      <c r="Y194" s="90"/>
      <c r="Z194" s="90"/>
      <c r="AA194" s="90"/>
      <c r="AB194" s="90"/>
      <c r="AC194"/>
      <c r="AD194"/>
      <c r="AE194"/>
      <c r="AF194"/>
      <c r="AG194"/>
      <c r="AH194"/>
      <c r="AI194"/>
      <c r="AJ194"/>
      <c r="AK194"/>
      <c r="AL194"/>
      <c r="AM194"/>
      <c r="AN194"/>
      <c r="AO194"/>
      <c r="AP194"/>
      <c r="AQ194"/>
      <c r="AR194"/>
      <c r="AS194"/>
      <c r="AT194"/>
    </row>
    <row r="195" spans="1:46" s="92" customFormat="1" ht="12.75">
      <c r="A195" s="78"/>
      <c r="B195" s="78"/>
      <c r="C195" s="78"/>
      <c r="D195" s="78"/>
      <c r="E195" s="78"/>
      <c r="F195" s="78"/>
      <c r="G195" s="78"/>
      <c r="H195" s="120"/>
      <c r="I195" s="78"/>
      <c r="X195" s="90"/>
      <c r="Y195" s="90"/>
      <c r="Z195" s="90"/>
      <c r="AA195" s="90"/>
      <c r="AB195" s="90"/>
      <c r="AC195"/>
      <c r="AD195"/>
      <c r="AE195"/>
      <c r="AF195"/>
      <c r="AG195"/>
      <c r="AH195"/>
      <c r="AI195"/>
      <c r="AJ195"/>
      <c r="AK195"/>
      <c r="AL195"/>
      <c r="AM195"/>
      <c r="AN195"/>
      <c r="AO195"/>
      <c r="AP195"/>
      <c r="AQ195"/>
      <c r="AR195"/>
      <c r="AS195"/>
      <c r="AT195"/>
    </row>
    <row r="196" spans="1:46" s="92" customFormat="1" ht="12.75">
      <c r="A196" s="78"/>
      <c r="B196" s="81"/>
      <c r="C196" s="81"/>
      <c r="D196" s="78"/>
      <c r="E196" s="81"/>
      <c r="F196" s="81"/>
      <c r="G196" s="78"/>
      <c r="H196" s="120"/>
      <c r="I196" s="78"/>
      <c r="X196" s="90"/>
      <c r="Y196" s="90"/>
      <c r="Z196" s="90"/>
      <c r="AA196" s="90"/>
      <c r="AB196" s="90"/>
      <c r="AC196"/>
      <c r="AD196"/>
      <c r="AE196"/>
      <c r="AF196"/>
      <c r="AG196"/>
      <c r="AH196"/>
      <c r="AI196"/>
      <c r="AJ196"/>
      <c r="AK196"/>
      <c r="AL196"/>
      <c r="AM196"/>
      <c r="AN196"/>
      <c r="AO196"/>
      <c r="AP196"/>
      <c r="AQ196"/>
      <c r="AR196"/>
      <c r="AS196"/>
      <c r="AT196"/>
    </row>
    <row r="197" spans="1:46" s="92" customFormat="1" ht="12.75">
      <c r="A197" s="78"/>
      <c r="B197" s="81"/>
      <c r="C197" s="81"/>
      <c r="D197" s="78"/>
      <c r="E197" s="81"/>
      <c r="F197" s="81"/>
      <c r="G197" s="78"/>
      <c r="H197" s="120"/>
      <c r="I197" s="78"/>
      <c r="X197" s="90"/>
      <c r="Y197" s="90"/>
      <c r="Z197" s="90"/>
      <c r="AA197" s="90"/>
      <c r="AB197" s="90"/>
      <c r="AC197"/>
      <c r="AD197"/>
      <c r="AE197"/>
      <c r="AF197"/>
      <c r="AG197"/>
      <c r="AH197"/>
      <c r="AI197"/>
      <c r="AJ197"/>
      <c r="AK197"/>
      <c r="AL197"/>
      <c r="AM197"/>
      <c r="AN197"/>
      <c r="AO197"/>
      <c r="AP197"/>
      <c r="AQ197"/>
      <c r="AR197"/>
      <c r="AS197"/>
      <c r="AT197"/>
    </row>
    <row r="198" spans="1:46" s="92" customFormat="1" ht="12.75">
      <c r="A198" s="78"/>
      <c r="B198" s="81"/>
      <c r="C198" s="81"/>
      <c r="D198" s="78"/>
      <c r="E198" s="81"/>
      <c r="F198" s="81"/>
      <c r="G198" s="78"/>
      <c r="H198" s="120"/>
      <c r="I198" s="81"/>
      <c r="X198" s="90"/>
      <c r="Y198" s="90"/>
      <c r="Z198" s="90"/>
      <c r="AA198" s="90"/>
      <c r="AB198" s="90"/>
      <c r="AC198"/>
      <c r="AD198"/>
      <c r="AE198"/>
      <c r="AF198"/>
      <c r="AG198"/>
      <c r="AH198"/>
      <c r="AI198"/>
      <c r="AJ198"/>
      <c r="AK198"/>
      <c r="AL198"/>
      <c r="AM198"/>
      <c r="AN198"/>
      <c r="AO198"/>
      <c r="AP198"/>
      <c r="AQ198"/>
      <c r="AR198"/>
      <c r="AS198"/>
      <c r="AT198"/>
    </row>
    <row r="199" spans="24:46" s="92" customFormat="1" ht="12.75">
      <c r="X199" s="90"/>
      <c r="Y199" s="90"/>
      <c r="Z199" s="90"/>
      <c r="AA199" s="90"/>
      <c r="AB199" s="90"/>
      <c r="AC199"/>
      <c r="AD199"/>
      <c r="AE199"/>
      <c r="AF199"/>
      <c r="AG199"/>
      <c r="AH199"/>
      <c r="AI199"/>
      <c r="AJ199"/>
      <c r="AK199"/>
      <c r="AL199"/>
      <c r="AM199"/>
      <c r="AN199"/>
      <c r="AO199"/>
      <c r="AP199"/>
      <c r="AQ199"/>
      <c r="AR199"/>
      <c r="AS199"/>
      <c r="AT199"/>
    </row>
  </sheetData>
  <mergeCells count="5">
    <mergeCell ref="A103:A104"/>
    <mergeCell ref="B103:B104"/>
    <mergeCell ref="C103:C104"/>
    <mergeCell ref="D103:F103"/>
    <mergeCell ref="G103:I103"/>
  </mergeCells>
  <hyperlinks>
    <hyperlink ref="B3"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A11" sqref="A11:A26"/>
    </sheetView>
  </sheetViews>
  <sheetFormatPr defaultColWidth="9.140625" defaultRowHeight="12.75"/>
  <cols>
    <col min="1" max="1" width="9.28125" style="7" customWidth="1"/>
    <col min="2" max="2" width="24.8515625" style="7" customWidth="1"/>
    <col min="3" max="3" width="25.00390625" style="7" customWidth="1"/>
    <col min="4" max="4" width="13.57421875" style="7" bestFit="1" customWidth="1"/>
    <col min="5" max="16384" width="9.28125" style="7" customWidth="1"/>
  </cols>
  <sheetData>
    <row r="1" ht="20.6">
      <c r="A1" s="5" t="s">
        <v>359</v>
      </c>
    </row>
    <row r="3" spans="1:10" ht="12.75">
      <c r="A3" s="7" t="s">
        <v>48</v>
      </c>
      <c r="B3" s="7" t="s">
        <v>190</v>
      </c>
      <c r="C3" s="75" t="s">
        <v>193</v>
      </c>
      <c r="D3" s="88"/>
      <c r="E3" s="88"/>
      <c r="F3" s="69"/>
      <c r="G3" s="69"/>
      <c r="H3" s="69"/>
      <c r="I3" s="69"/>
      <c r="J3" s="69"/>
    </row>
    <row r="4" spans="3:10" ht="12.75">
      <c r="C4" s="75" t="s">
        <v>360</v>
      </c>
      <c r="D4" s="88"/>
      <c r="E4" s="88"/>
      <c r="F4" s="69"/>
      <c r="G4" s="69"/>
      <c r="H4" s="69"/>
      <c r="I4" s="69"/>
      <c r="J4" s="69"/>
    </row>
    <row r="5" spans="3:5" ht="12.75">
      <c r="C5" s="1"/>
      <c r="D5" s="88"/>
      <c r="E5" s="88"/>
    </row>
    <row r="6" spans="1:3" ht="12.75">
      <c r="A6" s="7" t="s">
        <v>307</v>
      </c>
      <c r="B6" s="7" t="s">
        <v>63</v>
      </c>
      <c r="C6" s="6" t="s">
        <v>442</v>
      </c>
    </row>
    <row r="7" spans="1:2" ht="12.75">
      <c r="A7" s="88"/>
      <c r="B7" s="88"/>
    </row>
    <row r="8" spans="1:3" ht="12.75">
      <c r="A8" s="88" t="s">
        <v>218</v>
      </c>
      <c r="B8" s="88" t="s">
        <v>63</v>
      </c>
      <c r="C8" s="7" t="s">
        <v>191</v>
      </c>
    </row>
    <row r="9" spans="1:2" ht="12.75">
      <c r="A9" s="88"/>
      <c r="B9" s="88"/>
    </row>
    <row r="10" spans="1:7" ht="12.75">
      <c r="A10" s="88"/>
      <c r="B10" s="87" t="s">
        <v>308</v>
      </c>
      <c r="C10" s="8" t="s">
        <v>309</v>
      </c>
      <c r="D10" s="8" t="s">
        <v>310</v>
      </c>
      <c r="G10" s="67" t="s">
        <v>361</v>
      </c>
    </row>
    <row r="11" spans="1:4" ht="12.75">
      <c r="A11" s="335">
        <v>2001</v>
      </c>
      <c r="B11" s="132">
        <v>455</v>
      </c>
      <c r="C11" s="132">
        <v>2538732</v>
      </c>
      <c r="D11" s="133">
        <v>2684137</v>
      </c>
    </row>
    <row r="12" spans="1:4" ht="12.75">
      <c r="A12" s="335">
        <v>2002</v>
      </c>
      <c r="B12" s="132">
        <v>405</v>
      </c>
      <c r="C12" s="132">
        <v>2638989</v>
      </c>
      <c r="D12" s="133">
        <v>2755710.0000000005</v>
      </c>
    </row>
    <row r="13" spans="1:4" ht="12.75">
      <c r="A13" s="335">
        <v>2003</v>
      </c>
      <c r="B13" s="132">
        <v>461</v>
      </c>
      <c r="C13" s="132">
        <v>2743604</v>
      </c>
      <c r="D13" s="133">
        <v>2846129.9999999995</v>
      </c>
    </row>
    <row r="14" spans="1:4" ht="12.75">
      <c r="A14" s="335">
        <v>2004</v>
      </c>
      <c r="B14" s="132">
        <v>435</v>
      </c>
      <c r="C14" s="132">
        <v>2836691</v>
      </c>
      <c r="D14" s="133">
        <v>2966410</v>
      </c>
    </row>
    <row r="15" spans="1:4" ht="12.75">
      <c r="A15" s="335">
        <v>2005</v>
      </c>
      <c r="B15" s="132">
        <v>405</v>
      </c>
      <c r="C15" s="132">
        <v>2943527</v>
      </c>
      <c r="D15" s="133">
        <v>3086703.0000000005</v>
      </c>
    </row>
    <row r="16" spans="1:4" ht="12.75">
      <c r="A16" s="335">
        <v>2006</v>
      </c>
      <c r="B16" s="132">
        <v>393</v>
      </c>
      <c r="C16" s="132">
        <v>3004179</v>
      </c>
      <c r="D16" s="133">
        <v>3202701</v>
      </c>
    </row>
    <row r="17" spans="1:4" ht="12.75">
      <c r="A17" s="335">
        <v>2007</v>
      </c>
      <c r="B17" s="132">
        <v>421</v>
      </c>
      <c r="C17" s="132">
        <v>3076113</v>
      </c>
      <c r="D17" s="133">
        <v>3280784</v>
      </c>
    </row>
    <row r="18" spans="1:4" ht="12.75">
      <c r="A18" s="335">
        <v>2008</v>
      </c>
      <c r="B18" s="132">
        <v>366</v>
      </c>
      <c r="C18" s="132">
        <v>3150533</v>
      </c>
      <c r="D18" s="133">
        <v>3356561.9999999995</v>
      </c>
    </row>
    <row r="19" spans="1:4" ht="12.75">
      <c r="A19" s="335">
        <v>2009</v>
      </c>
      <c r="B19" s="132">
        <v>384</v>
      </c>
      <c r="C19" s="132">
        <v>3225524</v>
      </c>
      <c r="D19" s="133">
        <v>3393395.9999999995</v>
      </c>
    </row>
    <row r="20" spans="1:4" ht="12.75">
      <c r="A20" s="335">
        <v>2010</v>
      </c>
      <c r="B20" s="132">
        <v>375</v>
      </c>
      <c r="C20" s="132">
        <v>3234454</v>
      </c>
      <c r="D20" s="133">
        <v>3388759</v>
      </c>
    </row>
    <row r="21" spans="1:4" ht="12.75">
      <c r="A21" s="335">
        <v>2011</v>
      </c>
      <c r="B21" s="132">
        <v>284</v>
      </c>
      <c r="C21" s="132">
        <v>3260977</v>
      </c>
      <c r="D21" s="133">
        <v>3411230.9999999995</v>
      </c>
    </row>
    <row r="22" spans="1:4" ht="12.75">
      <c r="A22" s="335">
        <v>2012</v>
      </c>
      <c r="B22" s="132">
        <v>308</v>
      </c>
      <c r="C22" s="132">
        <v>3265769</v>
      </c>
      <c r="D22" s="133">
        <v>3405728.9999999995</v>
      </c>
    </row>
    <row r="23" spans="1:4" ht="12.75">
      <c r="A23" s="335">
        <v>2013</v>
      </c>
      <c r="B23" s="132">
        <v>253</v>
      </c>
      <c r="C23" s="132">
        <v>3280603</v>
      </c>
      <c r="D23" s="133">
        <v>3457504</v>
      </c>
    </row>
    <row r="24" spans="1:4" ht="12.75">
      <c r="A24" s="335">
        <v>2014</v>
      </c>
      <c r="B24" s="132">
        <v>293</v>
      </c>
      <c r="C24" s="132">
        <v>3323443</v>
      </c>
      <c r="D24" s="133">
        <v>3543086</v>
      </c>
    </row>
    <row r="25" spans="1:4" ht="12.75">
      <c r="A25" s="335">
        <v>2015</v>
      </c>
      <c r="B25" s="132">
        <v>319</v>
      </c>
      <c r="C25" s="132">
        <v>3391651</v>
      </c>
      <c r="D25" s="133">
        <v>3674569.999999999</v>
      </c>
    </row>
    <row r="26" spans="1:4" ht="12.75">
      <c r="A26" s="335">
        <v>2016</v>
      </c>
      <c r="B26" s="132">
        <v>328</v>
      </c>
      <c r="C26" s="132">
        <v>3462630</v>
      </c>
      <c r="D26" s="133">
        <v>3857628</v>
      </c>
    </row>
  </sheetData>
  <hyperlinks>
    <hyperlink ref="C3" r:id="rId1" display="http://www.transport.govt.nz/research/roadtoll/annualroadtollhistoricalinformation/"/>
    <hyperlink ref="C4" r:id="rId2" display="http://www.transport.govt.nz/research/roadtoll/"/>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A1:T26"/>
  <sheetViews>
    <sheetView workbookViewId="0" topLeftCell="A10">
      <selection activeCell="I7" sqref="I7"/>
    </sheetView>
  </sheetViews>
  <sheetFormatPr defaultColWidth="9.140625" defaultRowHeight="12.75"/>
  <cols>
    <col min="1" max="1" width="44.140625" style="7" customWidth="1"/>
    <col min="2" max="2" width="12.8515625" style="7" customWidth="1"/>
    <col min="3" max="4" width="11.00390625" style="7" customWidth="1"/>
    <col min="5" max="5" width="11.7109375" style="7" customWidth="1"/>
    <col min="6" max="6" width="11.28125" style="7" customWidth="1"/>
    <col min="7" max="7" width="11.57421875" style="7" customWidth="1"/>
    <col min="8" max="8" width="11.140625" style="7" customWidth="1"/>
    <col min="9" max="9" width="11.421875" style="7" customWidth="1"/>
    <col min="10" max="10" width="10.7109375" style="7" customWidth="1"/>
    <col min="11" max="11" width="11.28125" style="7" customWidth="1"/>
    <col min="12" max="12" width="11.421875" style="7" customWidth="1"/>
    <col min="13" max="13" width="11.57421875" style="7" customWidth="1"/>
    <col min="14" max="14" width="12.421875" style="7" customWidth="1"/>
    <col min="15" max="15" width="11.28125" style="7" customWidth="1"/>
    <col min="16" max="17" width="11.57421875" style="7" customWidth="1"/>
    <col min="18" max="16384" width="9.28125" style="7" customWidth="1"/>
  </cols>
  <sheetData>
    <row r="1" ht="20.6">
      <c r="A1" s="5" t="s">
        <v>362</v>
      </c>
    </row>
    <row r="3" spans="1:4" ht="12.75">
      <c r="A3" s="7" t="s">
        <v>29</v>
      </c>
      <c r="B3" s="7" t="s">
        <v>266</v>
      </c>
      <c r="D3" s="6" t="s">
        <v>442</v>
      </c>
    </row>
    <row r="4" spans="2:20" ht="12.75">
      <c r="B4" s="7" t="s">
        <v>170</v>
      </c>
      <c r="D4" s="75" t="s">
        <v>193</v>
      </c>
      <c r="E4" s="88"/>
      <c r="F4" s="88"/>
      <c r="G4" s="88"/>
      <c r="H4" s="88"/>
      <c r="I4" s="88"/>
      <c r="J4" s="88"/>
      <c r="K4" s="88"/>
      <c r="L4" s="88"/>
      <c r="M4" s="88"/>
      <c r="N4" s="88"/>
      <c r="O4" s="88"/>
      <c r="P4" s="88"/>
      <c r="Q4" s="88"/>
      <c r="R4" s="88"/>
      <c r="S4" s="88"/>
      <c r="T4" s="88"/>
    </row>
    <row r="5" spans="4:20" ht="12.75">
      <c r="D5" s="75" t="s">
        <v>360</v>
      </c>
      <c r="E5" s="88"/>
      <c r="F5" s="88"/>
      <c r="G5" s="88"/>
      <c r="H5" s="88"/>
      <c r="I5" s="88"/>
      <c r="J5" s="88"/>
      <c r="K5" s="88"/>
      <c r="L5" s="88"/>
      <c r="M5" s="88"/>
      <c r="N5" s="88"/>
      <c r="O5" s="88"/>
      <c r="P5" s="88"/>
      <c r="Q5" s="88"/>
      <c r="R5" s="88"/>
      <c r="S5" s="88"/>
      <c r="T5" s="88"/>
    </row>
    <row r="7" spans="1:15" s="90" customFormat="1" ht="12.75">
      <c r="A7" s="89" t="s">
        <v>266</v>
      </c>
      <c r="C7" s="127"/>
      <c r="D7" s="127"/>
      <c r="E7" s="127"/>
      <c r="H7" s="7"/>
      <c r="I7" s="7"/>
      <c r="J7" s="7"/>
      <c r="K7" s="7"/>
      <c r="L7" s="7"/>
      <c r="M7" s="7"/>
      <c r="N7" s="7"/>
      <c r="O7" s="7"/>
    </row>
    <row r="8" spans="1:17" s="90" customFormat="1" ht="12.75">
      <c r="A8" s="134"/>
      <c r="B8" s="137">
        <v>2001</v>
      </c>
      <c r="C8" s="137">
        <v>2002</v>
      </c>
      <c r="D8" s="137">
        <v>2003</v>
      </c>
      <c r="E8" s="137">
        <v>2004</v>
      </c>
      <c r="F8" s="137">
        <v>2005</v>
      </c>
      <c r="G8" s="137">
        <v>2006</v>
      </c>
      <c r="H8" s="137">
        <v>2007</v>
      </c>
      <c r="I8" s="137">
        <v>2008</v>
      </c>
      <c r="J8" s="137">
        <v>2009</v>
      </c>
      <c r="K8" s="137">
        <v>2010</v>
      </c>
      <c r="L8" s="137">
        <v>2011</v>
      </c>
      <c r="M8" s="137">
        <v>2012</v>
      </c>
      <c r="N8" s="137">
        <v>2013</v>
      </c>
      <c r="O8" s="137">
        <v>2014</v>
      </c>
      <c r="P8" s="137">
        <v>2015</v>
      </c>
      <c r="Q8" s="137">
        <v>2016</v>
      </c>
    </row>
    <row r="9" spans="1:17" s="90" customFormat="1" ht="12.75">
      <c r="A9" s="135"/>
      <c r="B9" s="130">
        <v>2538732</v>
      </c>
      <c r="C9" s="130">
        <v>2638989</v>
      </c>
      <c r="D9" s="130">
        <v>2743604</v>
      </c>
      <c r="E9" s="130">
        <v>2836691</v>
      </c>
      <c r="F9" s="130">
        <v>2943527</v>
      </c>
      <c r="G9" s="130">
        <v>3004179</v>
      </c>
      <c r="H9" s="130">
        <v>3076113</v>
      </c>
      <c r="I9" s="130">
        <v>3150533</v>
      </c>
      <c r="J9" s="130">
        <v>3225524</v>
      </c>
      <c r="K9" s="130">
        <v>3234454</v>
      </c>
      <c r="L9" s="130">
        <v>3260977</v>
      </c>
      <c r="M9" s="130">
        <v>3265769</v>
      </c>
      <c r="N9" s="130">
        <v>3280603</v>
      </c>
      <c r="O9" s="130">
        <v>3323443</v>
      </c>
      <c r="P9" s="130">
        <v>3391651</v>
      </c>
      <c r="Q9" s="130">
        <v>3462630</v>
      </c>
    </row>
    <row r="10" spans="1:17" ht="12.75">
      <c r="A10" s="6"/>
      <c r="B10" s="54"/>
      <c r="C10" s="54"/>
      <c r="D10" s="54"/>
      <c r="E10" s="54"/>
      <c r="F10" s="54"/>
      <c r="G10" s="54"/>
      <c r="H10" s="54"/>
      <c r="I10" s="54"/>
      <c r="J10" s="54"/>
      <c r="K10" s="54"/>
      <c r="L10" s="54"/>
      <c r="M10" s="54"/>
      <c r="N10" s="54"/>
      <c r="O10" s="54"/>
      <c r="P10" s="54"/>
      <c r="Q10" s="54"/>
    </row>
    <row r="11" spans="1:17" ht="12.75">
      <c r="A11" s="52" t="s">
        <v>170</v>
      </c>
      <c r="B11" s="54"/>
      <c r="C11" s="54"/>
      <c r="D11" s="54"/>
      <c r="E11" s="54"/>
      <c r="F11" s="54"/>
      <c r="G11" s="54"/>
      <c r="H11" s="54"/>
      <c r="I11" s="54"/>
      <c r="J11" s="54"/>
      <c r="K11" s="54"/>
      <c r="L11" s="54"/>
      <c r="M11" s="54"/>
      <c r="N11" s="54"/>
      <c r="O11" s="54"/>
      <c r="P11" s="54"/>
      <c r="Q11" s="54"/>
    </row>
    <row r="12" spans="1:17" ht="12.75">
      <c r="A12" s="6"/>
      <c r="B12" s="137">
        <v>2001</v>
      </c>
      <c r="C12" s="137">
        <v>2002</v>
      </c>
      <c r="D12" s="137">
        <v>2003</v>
      </c>
      <c r="E12" s="137">
        <v>2004</v>
      </c>
      <c r="F12" s="137">
        <v>2005</v>
      </c>
      <c r="G12" s="137">
        <v>2006</v>
      </c>
      <c r="H12" s="137">
        <v>2007</v>
      </c>
      <c r="I12" s="137">
        <v>2008</v>
      </c>
      <c r="J12" s="137">
        <v>2009</v>
      </c>
      <c r="K12" s="137">
        <v>2010</v>
      </c>
      <c r="L12" s="137">
        <v>2011</v>
      </c>
      <c r="M12" s="137">
        <v>2012</v>
      </c>
      <c r="N12" s="137">
        <v>2013</v>
      </c>
      <c r="O12" s="137">
        <v>2014</v>
      </c>
      <c r="P12" s="137">
        <v>2015</v>
      </c>
      <c r="Q12" s="137">
        <v>2016</v>
      </c>
    </row>
    <row r="13" spans="1:17" ht="12.75">
      <c r="A13" s="6" t="s">
        <v>48</v>
      </c>
      <c r="B13" s="54">
        <v>455</v>
      </c>
      <c r="C13" s="54">
        <v>405</v>
      </c>
      <c r="D13" s="54">
        <v>461</v>
      </c>
      <c r="E13" s="54">
        <v>435</v>
      </c>
      <c r="F13" s="54">
        <v>405</v>
      </c>
      <c r="G13" s="54">
        <v>393</v>
      </c>
      <c r="H13" s="54">
        <v>421</v>
      </c>
      <c r="I13" s="54">
        <v>366</v>
      </c>
      <c r="J13" s="54">
        <v>384</v>
      </c>
      <c r="K13" s="54">
        <v>375</v>
      </c>
      <c r="L13" s="54">
        <v>284</v>
      </c>
      <c r="M13" s="54">
        <v>308</v>
      </c>
      <c r="N13" s="54">
        <v>253</v>
      </c>
      <c r="O13" s="54">
        <v>293</v>
      </c>
      <c r="P13" s="54">
        <v>319</v>
      </c>
      <c r="Q13" s="54">
        <v>328</v>
      </c>
    </row>
    <row r="14" spans="1:17" ht="12.75">
      <c r="A14" s="6" t="s">
        <v>49</v>
      </c>
      <c r="B14" s="54">
        <v>12368</v>
      </c>
      <c r="C14" s="54">
        <v>13918</v>
      </c>
      <c r="D14" s="54">
        <v>14372</v>
      </c>
      <c r="E14" s="54">
        <v>13890</v>
      </c>
      <c r="F14" s="54">
        <v>14451</v>
      </c>
      <c r="G14" s="54">
        <v>15174</v>
      </c>
      <c r="H14" s="54">
        <v>16013</v>
      </c>
      <c r="I14" s="54">
        <v>15174</v>
      </c>
      <c r="J14" s="54">
        <v>14541</v>
      </c>
      <c r="K14" s="54">
        <v>14031</v>
      </c>
      <c r="L14" s="54">
        <v>12574</v>
      </c>
      <c r="M14" s="54">
        <v>12122</v>
      </c>
      <c r="N14" s="54">
        <v>11781</v>
      </c>
      <c r="O14" s="54">
        <v>11219</v>
      </c>
      <c r="P14" s="54">
        <v>12270</v>
      </c>
      <c r="Q14" s="54"/>
    </row>
    <row r="15" spans="1:17" ht="12.75">
      <c r="A15" s="6"/>
      <c r="B15" s="54"/>
      <c r="C15" s="54"/>
      <c r="D15" s="54"/>
      <c r="E15" s="54"/>
      <c r="F15" s="54"/>
      <c r="G15" s="54"/>
      <c r="H15" s="54"/>
      <c r="I15" s="54"/>
      <c r="J15" s="54"/>
      <c r="K15" s="54"/>
      <c r="L15" s="54"/>
      <c r="M15" s="54"/>
      <c r="N15" s="54"/>
      <c r="O15" s="54"/>
      <c r="P15" s="54"/>
      <c r="Q15" s="54"/>
    </row>
    <row r="16" spans="1:17" ht="12.75">
      <c r="A16" s="6"/>
      <c r="B16" s="137">
        <v>2001</v>
      </c>
      <c r="C16" s="137">
        <v>2002</v>
      </c>
      <c r="D16" s="137">
        <v>2003</v>
      </c>
      <c r="E16" s="137">
        <v>2004</v>
      </c>
      <c r="F16" s="137">
        <v>2005</v>
      </c>
      <c r="G16" s="137">
        <v>2006</v>
      </c>
      <c r="H16" s="137">
        <v>2007</v>
      </c>
      <c r="I16" s="137">
        <v>2008</v>
      </c>
      <c r="J16" s="137">
        <v>2009</v>
      </c>
      <c r="K16" s="137">
        <v>2010</v>
      </c>
      <c r="L16" s="137">
        <v>2011</v>
      </c>
      <c r="M16" s="137">
        <v>2012</v>
      </c>
      <c r="N16" s="137">
        <v>2013</v>
      </c>
      <c r="O16" s="137">
        <v>2014</v>
      </c>
      <c r="P16" s="137">
        <v>2015</v>
      </c>
      <c r="Q16" s="137">
        <v>2016</v>
      </c>
    </row>
    <row r="17" spans="1:17" ht="12.75">
      <c r="A17" s="6" t="s">
        <v>364</v>
      </c>
      <c r="B17" s="130">
        <f>(B13/B9)*1000000</f>
        <v>179.22332881139087</v>
      </c>
      <c r="C17" s="130">
        <f aca="true" t="shared" si="0" ref="C17:Q17">(C13/C9)*1000000</f>
        <v>153.46786212447265</v>
      </c>
      <c r="D17" s="130">
        <f t="shared" si="0"/>
        <v>168.0271642700623</v>
      </c>
      <c r="E17" s="130">
        <f t="shared" si="0"/>
        <v>153.34768573665585</v>
      </c>
      <c r="F17" s="130">
        <f t="shared" si="0"/>
        <v>137.5900407912005</v>
      </c>
      <c r="G17" s="130">
        <f t="shared" si="0"/>
        <v>130.8177708452126</v>
      </c>
      <c r="H17" s="130">
        <f t="shared" si="0"/>
        <v>136.86103208822303</v>
      </c>
      <c r="I17" s="130">
        <f t="shared" si="0"/>
        <v>116.17081935024963</v>
      </c>
      <c r="J17" s="130">
        <f t="shared" si="0"/>
        <v>119.05042405513026</v>
      </c>
      <c r="K17" s="130">
        <f t="shared" si="0"/>
        <v>115.93919715661437</v>
      </c>
      <c r="L17" s="130">
        <f t="shared" si="0"/>
        <v>87.09046399284631</v>
      </c>
      <c r="M17" s="130">
        <f t="shared" si="0"/>
        <v>94.31163073689535</v>
      </c>
      <c r="N17" s="130">
        <f t="shared" si="0"/>
        <v>77.11996849359707</v>
      </c>
      <c r="O17" s="130">
        <f t="shared" si="0"/>
        <v>88.16158423658838</v>
      </c>
      <c r="P17" s="130">
        <f t="shared" si="0"/>
        <v>94.05448850721965</v>
      </c>
      <c r="Q17" s="130">
        <f t="shared" si="0"/>
        <v>94.72568538942943</v>
      </c>
    </row>
    <row r="18" spans="1:17" ht="12.75">
      <c r="A18" s="6" t="s">
        <v>363</v>
      </c>
      <c r="B18" s="130">
        <f>(B14/B9)*1000000</f>
        <v>4871.7233642621595</v>
      </c>
      <c r="C18" s="130">
        <f aca="true" t="shared" si="1" ref="C18:P18">(C14/C9)*1000000</f>
        <v>5273.989395181261</v>
      </c>
      <c r="D18" s="130">
        <f t="shared" si="1"/>
        <v>5238.365303447582</v>
      </c>
      <c r="E18" s="130">
        <f t="shared" si="1"/>
        <v>4896.55024110839</v>
      </c>
      <c r="F18" s="130">
        <f t="shared" si="1"/>
        <v>4909.416492527502</v>
      </c>
      <c r="G18" s="130">
        <f t="shared" si="1"/>
        <v>5050.964007138056</v>
      </c>
      <c r="H18" s="130">
        <f t="shared" si="1"/>
        <v>5205.595503156093</v>
      </c>
      <c r="I18" s="130">
        <f t="shared" si="1"/>
        <v>4816.327903881661</v>
      </c>
      <c r="J18" s="130">
        <f t="shared" si="1"/>
        <v>4508.104729650128</v>
      </c>
      <c r="K18" s="130">
        <f t="shared" si="1"/>
        <v>4337.981000811884</v>
      </c>
      <c r="L18" s="130">
        <f t="shared" si="1"/>
        <v>3855.899627626935</v>
      </c>
      <c r="M18" s="130">
        <f t="shared" si="1"/>
        <v>3711.836324002096</v>
      </c>
      <c r="N18" s="130">
        <f t="shared" si="1"/>
        <v>3591.1080981148893</v>
      </c>
      <c r="O18" s="130">
        <f t="shared" si="1"/>
        <v>3375.7160872023383</v>
      </c>
      <c r="P18" s="130">
        <f t="shared" si="1"/>
        <v>3617.707128475188</v>
      </c>
      <c r="Q18" s="130"/>
    </row>
    <row r="19" spans="2:3" ht="12.75">
      <c r="B19" s="88"/>
      <c r="C19" s="106"/>
    </row>
    <row r="20" spans="2:3" ht="12.75">
      <c r="B20" s="67" t="s">
        <v>365</v>
      </c>
      <c r="C20" s="126"/>
    </row>
    <row r="21" spans="2:3" ht="12.75">
      <c r="B21" s="88"/>
      <c r="C21" s="136"/>
    </row>
    <row r="22" spans="2:3" ht="12.75">
      <c r="B22" s="88"/>
      <c r="C22" s="126"/>
    </row>
    <row r="23" spans="2:3" ht="12.75">
      <c r="B23" s="88"/>
      <c r="C23" s="21"/>
    </row>
    <row r="24" spans="2:3" ht="12.75">
      <c r="B24" s="88"/>
      <c r="C24" s="21"/>
    </row>
    <row r="25" spans="2:3" ht="12.75">
      <c r="B25" s="88"/>
      <c r="C25" s="106"/>
    </row>
    <row r="26" spans="2:3" ht="12.75">
      <c r="B26" s="88"/>
      <c r="C26" s="88"/>
    </row>
  </sheetData>
  <hyperlinks>
    <hyperlink ref="D4"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R200"/>
  <sheetViews>
    <sheetView workbookViewId="0" topLeftCell="A1">
      <selection activeCell="AA21" sqref="AA21"/>
    </sheetView>
  </sheetViews>
  <sheetFormatPr defaultColWidth="9.140625" defaultRowHeight="12.75"/>
  <cols>
    <col min="1" max="1" width="9.28125" style="88" customWidth="1"/>
    <col min="2" max="2" width="9.7109375" style="90" customWidth="1"/>
    <col min="3" max="3" width="11.00390625" style="90" hidden="1" customWidth="1"/>
    <col min="4" max="4" width="11.00390625" style="90" customWidth="1"/>
    <col min="5" max="5" width="13.00390625" style="90" customWidth="1"/>
    <col min="6" max="6" width="4.57421875" style="88"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90"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G1" s="89"/>
      <c r="K1" s="89"/>
    </row>
    <row r="2" spans="2:18" ht="12.75">
      <c r="B2" s="92"/>
      <c r="C2" s="92"/>
      <c r="D2" s="92"/>
      <c r="E2" s="93"/>
      <c r="F2" s="92"/>
      <c r="G2" s="92"/>
      <c r="H2" s="92"/>
      <c r="I2" s="92"/>
      <c r="J2" s="92"/>
      <c r="K2" s="92"/>
      <c r="L2" s="92"/>
      <c r="M2" s="92"/>
      <c r="N2" s="92"/>
      <c r="O2" s="92"/>
      <c r="P2" s="92"/>
      <c r="Q2" s="92"/>
      <c r="R2" s="92"/>
    </row>
    <row r="3" spans="1:18" ht="12.75">
      <c r="A3" s="88" t="s">
        <v>63</v>
      </c>
      <c r="B3" s="92" t="s">
        <v>193</v>
      </c>
      <c r="C3" s="92"/>
      <c r="D3" s="92"/>
      <c r="E3" s="92"/>
      <c r="F3" s="92"/>
      <c r="G3" s="92"/>
      <c r="H3" s="92"/>
      <c r="I3" s="92"/>
      <c r="J3" s="92"/>
      <c r="K3" s="88"/>
      <c r="L3" s="88"/>
      <c r="M3" s="88"/>
      <c r="N3" s="88"/>
      <c r="O3" s="88"/>
      <c r="P3" s="88"/>
      <c r="Q3" s="88"/>
      <c r="R3" s="88"/>
    </row>
    <row r="4" spans="2:18" ht="12.75">
      <c r="B4" s="92"/>
      <c r="C4" s="92"/>
      <c r="D4" s="92"/>
      <c r="E4" s="93"/>
      <c r="F4" s="92"/>
      <c r="G4" s="92"/>
      <c r="H4" s="92"/>
      <c r="I4" s="92"/>
      <c r="J4" s="92"/>
      <c r="K4" s="92"/>
      <c r="L4" s="92"/>
      <c r="M4" s="92"/>
      <c r="N4" s="92"/>
      <c r="O4" s="92"/>
      <c r="P4" s="92"/>
      <c r="Q4" s="92"/>
      <c r="R4" s="92"/>
    </row>
    <row r="5" spans="3:18" ht="47.6">
      <c r="C5" s="97" t="s">
        <v>107</v>
      </c>
      <c r="D5" s="97" t="s">
        <v>108</v>
      </c>
      <c r="E5" s="97" t="s">
        <v>109</v>
      </c>
      <c r="F5" s="92"/>
      <c r="G5" s="92"/>
      <c r="H5" s="92"/>
      <c r="I5" s="92"/>
      <c r="J5" s="92"/>
      <c r="K5" s="92"/>
      <c r="L5" s="92"/>
      <c r="M5" s="92"/>
      <c r="N5" s="92"/>
      <c r="O5" s="92"/>
      <c r="P5" s="92"/>
      <c r="Q5" s="98"/>
      <c r="R5" s="98"/>
    </row>
    <row r="6" spans="2:18" ht="12.75">
      <c r="B6" s="90">
        <v>1936</v>
      </c>
      <c r="C6" s="90">
        <v>203</v>
      </c>
      <c r="D6" s="105">
        <v>12.810803988388237</v>
      </c>
      <c r="E6" s="105">
        <v>8.55457227138643</v>
      </c>
      <c r="F6" s="92"/>
      <c r="G6" s="92"/>
      <c r="H6" s="92"/>
      <c r="I6" s="92"/>
      <c r="J6" s="67" t="s">
        <v>385</v>
      </c>
      <c r="K6" s="92"/>
      <c r="L6" s="92"/>
      <c r="M6" s="92"/>
      <c r="N6" s="96"/>
      <c r="O6" s="96"/>
      <c r="P6" s="96"/>
      <c r="Q6" s="96"/>
      <c r="R6" s="96"/>
    </row>
    <row r="7" spans="2:18" ht="12.75">
      <c r="B7" s="90">
        <v>1937</v>
      </c>
      <c r="C7" s="90">
        <v>213</v>
      </c>
      <c r="D7" s="105">
        <v>13.297540267199402</v>
      </c>
      <c r="E7" s="105">
        <v>8.160919540229886</v>
      </c>
      <c r="F7" s="92"/>
      <c r="G7" s="92"/>
      <c r="H7" s="92"/>
      <c r="I7" s="92"/>
      <c r="J7" s="92"/>
      <c r="K7" s="92"/>
      <c r="L7" s="92"/>
      <c r="M7" s="92"/>
      <c r="N7" s="96"/>
      <c r="O7" s="96"/>
      <c r="P7" s="96"/>
      <c r="Q7" s="96"/>
      <c r="R7" s="96"/>
    </row>
    <row r="8" spans="2:18" ht="12.75">
      <c r="B8" s="90">
        <v>1938</v>
      </c>
      <c r="C8" s="90">
        <v>243</v>
      </c>
      <c r="D8" s="105">
        <v>15.01575727615399</v>
      </c>
      <c r="E8" s="105">
        <v>8.52930852930853</v>
      </c>
      <c r="F8" s="92"/>
      <c r="G8" s="92"/>
      <c r="H8" s="92"/>
      <c r="I8" s="92"/>
      <c r="J8" s="92"/>
      <c r="K8" s="92"/>
      <c r="L8" s="92"/>
      <c r="M8" s="92"/>
      <c r="N8" s="96"/>
      <c r="O8" s="96"/>
      <c r="P8" s="96"/>
      <c r="Q8" s="96"/>
      <c r="R8" s="96"/>
    </row>
    <row r="9" spans="2:18" ht="12.75">
      <c r="B9" s="90">
        <v>1939</v>
      </c>
      <c r="C9" s="90">
        <v>246</v>
      </c>
      <c r="D9" s="105">
        <v>14.985380116959066</v>
      </c>
      <c r="E9" s="105">
        <v>8.263352368155862</v>
      </c>
      <c r="F9" s="92"/>
      <c r="G9" s="92"/>
      <c r="H9" s="92"/>
      <c r="I9" s="92"/>
      <c r="J9" s="92"/>
      <c r="K9" s="92"/>
      <c r="L9" s="92"/>
      <c r="M9" s="92"/>
      <c r="N9" s="96"/>
      <c r="O9" s="96"/>
      <c r="P9" s="96"/>
      <c r="Q9" s="96"/>
      <c r="R9" s="96"/>
    </row>
    <row r="10" spans="2:18" ht="12.75">
      <c r="B10" s="90">
        <v>1940</v>
      </c>
      <c r="C10" s="90">
        <v>205</v>
      </c>
      <c r="D10" s="105">
        <v>12.548971596474045</v>
      </c>
      <c r="E10" s="105">
        <v>6.9941999317639025</v>
      </c>
      <c r="F10" s="92"/>
      <c r="G10" s="92"/>
      <c r="H10" s="92"/>
      <c r="I10" s="92"/>
      <c r="J10" s="92"/>
      <c r="K10" s="92"/>
      <c r="L10" s="92"/>
      <c r="M10" s="92"/>
      <c r="N10" s="96"/>
      <c r="O10" s="96"/>
      <c r="P10" s="96"/>
      <c r="Q10" s="96"/>
      <c r="R10" s="96"/>
    </row>
    <row r="11" spans="2:18" ht="12.75">
      <c r="B11" s="90">
        <v>1941</v>
      </c>
      <c r="C11" s="90">
        <v>174</v>
      </c>
      <c r="D11" s="105">
        <v>10.666339729050451</v>
      </c>
      <c r="E11" s="105">
        <v>5.8350100603621735</v>
      </c>
      <c r="F11" s="92"/>
      <c r="G11" s="92"/>
      <c r="H11" s="92"/>
      <c r="I11" s="92"/>
      <c r="J11" s="92"/>
      <c r="K11" s="92"/>
      <c r="L11" s="92"/>
      <c r="M11" s="92"/>
      <c r="N11" s="96"/>
      <c r="O11" s="96"/>
      <c r="P11" s="96"/>
      <c r="Q11" s="96"/>
      <c r="R11" s="96"/>
    </row>
    <row r="12" spans="2:18" ht="12.75">
      <c r="B12" s="90">
        <v>1942</v>
      </c>
      <c r="C12" s="90">
        <v>164</v>
      </c>
      <c r="D12" s="105">
        <v>10.021999511121974</v>
      </c>
      <c r="E12" s="105">
        <v>5.718270571827057</v>
      </c>
      <c r="F12" s="92"/>
      <c r="G12" s="92"/>
      <c r="H12" s="92"/>
      <c r="I12" s="92"/>
      <c r="J12" s="92"/>
      <c r="K12" s="92"/>
      <c r="L12" s="92"/>
      <c r="M12" s="92"/>
      <c r="N12" s="96"/>
      <c r="O12" s="96"/>
      <c r="P12" s="96"/>
      <c r="Q12" s="96"/>
      <c r="R12" s="96"/>
    </row>
    <row r="13" spans="2:18" ht="12.75">
      <c r="B13" s="90">
        <v>1943</v>
      </c>
      <c r="C13" s="90">
        <v>152</v>
      </c>
      <c r="D13" s="105">
        <v>9.257003654080389</v>
      </c>
      <c r="E13" s="105">
        <v>5.640074211502783</v>
      </c>
      <c r="F13" s="92"/>
      <c r="G13" s="92"/>
      <c r="H13" s="92"/>
      <c r="I13" s="92"/>
      <c r="J13" s="92"/>
      <c r="K13" s="92"/>
      <c r="L13" s="92"/>
      <c r="M13" s="92"/>
      <c r="N13" s="96"/>
      <c r="O13" s="96"/>
      <c r="P13" s="96"/>
      <c r="Q13" s="96"/>
      <c r="R13" s="96"/>
    </row>
    <row r="14" spans="2:18" ht="12.75">
      <c r="B14" s="90">
        <v>1944</v>
      </c>
      <c r="C14" s="90">
        <v>142</v>
      </c>
      <c r="D14" s="105">
        <v>8.471037403806001</v>
      </c>
      <c r="E14" s="105">
        <v>5.109751709247932</v>
      </c>
      <c r="F14" s="92"/>
      <c r="G14" s="92"/>
      <c r="H14" s="92"/>
      <c r="I14" s="92"/>
      <c r="J14" s="92"/>
      <c r="K14" s="92"/>
      <c r="L14" s="92"/>
      <c r="M14" s="92"/>
      <c r="N14" s="96"/>
      <c r="O14" s="96"/>
      <c r="P14" s="96"/>
      <c r="Q14" s="96"/>
      <c r="R14" s="96"/>
    </row>
    <row r="15" spans="2:18" ht="12.75">
      <c r="B15" s="90">
        <v>1945</v>
      </c>
      <c r="C15" s="90">
        <v>128</v>
      </c>
      <c r="D15" s="105">
        <v>7.408264845468226</v>
      </c>
      <c r="E15" s="105">
        <v>4.433668167648078</v>
      </c>
      <c r="F15" s="92"/>
      <c r="G15" s="92"/>
      <c r="H15" s="92"/>
      <c r="I15" s="92"/>
      <c r="J15" s="92"/>
      <c r="K15" s="92"/>
      <c r="L15" s="92"/>
      <c r="M15" s="92"/>
      <c r="N15" s="96"/>
      <c r="O15" s="96"/>
      <c r="P15" s="96"/>
      <c r="Q15" s="96"/>
      <c r="R15" s="96"/>
    </row>
    <row r="16" spans="2:18" ht="12.75">
      <c r="B16" s="90">
        <v>1946</v>
      </c>
      <c r="C16" s="90">
        <v>191</v>
      </c>
      <c r="D16" s="105">
        <v>10.723108017067146</v>
      </c>
      <c r="E16" s="105">
        <v>6.37516688918558</v>
      </c>
      <c r="F16" s="92"/>
      <c r="G16" s="92"/>
      <c r="H16" s="92"/>
      <c r="I16" s="92"/>
      <c r="J16" s="92"/>
      <c r="K16" s="92"/>
      <c r="L16" s="92"/>
      <c r="M16" s="92"/>
      <c r="N16" s="96"/>
      <c r="O16" s="96"/>
      <c r="P16" s="96"/>
      <c r="Q16" s="96"/>
      <c r="R16" s="96"/>
    </row>
    <row r="17" spans="2:18" ht="12.75">
      <c r="B17" s="90">
        <v>1947</v>
      </c>
      <c r="C17" s="90">
        <v>206</v>
      </c>
      <c r="D17" s="105">
        <v>11.334250343878955</v>
      </c>
      <c r="E17" s="105">
        <v>6.381660470879802</v>
      </c>
      <c r="F17" s="92"/>
      <c r="G17" s="92"/>
      <c r="H17" s="92"/>
      <c r="I17" s="92"/>
      <c r="J17" s="92"/>
      <c r="K17" s="92"/>
      <c r="L17" s="92"/>
      <c r="M17" s="92"/>
      <c r="N17" s="96"/>
      <c r="O17" s="96"/>
      <c r="P17" s="96"/>
      <c r="Q17" s="96"/>
      <c r="R17" s="96"/>
    </row>
    <row r="18" spans="2:18" ht="12.75">
      <c r="B18" s="90">
        <v>1948</v>
      </c>
      <c r="C18" s="90">
        <v>196</v>
      </c>
      <c r="D18" s="105">
        <v>10.572877333045636</v>
      </c>
      <c r="E18" s="105">
        <v>5.596801827527128</v>
      </c>
      <c r="F18" s="92"/>
      <c r="G18" s="92"/>
      <c r="H18" s="92"/>
      <c r="I18" s="92"/>
      <c r="J18" s="92"/>
      <c r="K18" s="92"/>
      <c r="L18" s="92"/>
      <c r="M18" s="92"/>
      <c r="N18" s="96"/>
      <c r="O18" s="96"/>
      <c r="P18" s="96"/>
      <c r="Q18" s="96"/>
      <c r="R18" s="96"/>
    </row>
    <row r="19" spans="2:18" ht="12.75">
      <c r="B19" s="90">
        <v>1949</v>
      </c>
      <c r="C19" s="90">
        <v>218</v>
      </c>
      <c r="D19" s="105">
        <v>11.522198731501057</v>
      </c>
      <c r="E19" s="105">
        <v>5.877595039094095</v>
      </c>
      <c r="F19" s="92"/>
      <c r="G19" s="92"/>
      <c r="H19" s="92"/>
      <c r="I19" s="92"/>
      <c r="J19" s="92"/>
      <c r="K19" s="92"/>
      <c r="L19" s="92"/>
      <c r="M19" s="92"/>
      <c r="N19" s="96"/>
      <c r="O19" s="96"/>
      <c r="P19" s="96"/>
      <c r="Q19" s="96"/>
      <c r="R19" s="96"/>
    </row>
    <row r="20" spans="2:18" ht="12.75">
      <c r="B20" s="90">
        <v>1950</v>
      </c>
      <c r="C20" s="90">
        <v>232</v>
      </c>
      <c r="D20" s="105">
        <v>12.035692052293008</v>
      </c>
      <c r="E20" s="105">
        <v>5.768274490303332</v>
      </c>
      <c r="F20" s="92"/>
      <c r="G20" s="92"/>
      <c r="H20" s="92"/>
      <c r="I20" s="92"/>
      <c r="J20" s="92"/>
      <c r="K20" s="92"/>
      <c r="L20" s="92"/>
      <c r="M20" s="92"/>
      <c r="N20" s="96"/>
      <c r="O20" s="96"/>
      <c r="P20" s="96"/>
      <c r="Q20" s="96"/>
      <c r="R20" s="96"/>
    </row>
    <row r="21" spans="2:18" ht="12.75">
      <c r="B21" s="90">
        <v>1951</v>
      </c>
      <c r="C21" s="90">
        <v>292</v>
      </c>
      <c r="D21" s="105">
        <v>14.8</v>
      </c>
      <c r="E21" s="105">
        <v>6.5</v>
      </c>
      <c r="F21" s="92"/>
      <c r="G21" s="92"/>
      <c r="H21" s="92"/>
      <c r="I21" s="92"/>
      <c r="J21" s="92"/>
      <c r="K21" s="92"/>
      <c r="L21" s="92"/>
      <c r="M21" s="92"/>
      <c r="N21" s="96"/>
      <c r="O21" s="96"/>
      <c r="P21" s="96"/>
      <c r="Q21" s="96"/>
      <c r="R21" s="96"/>
    </row>
    <row r="22" spans="2:18" ht="12.75">
      <c r="B22" s="90">
        <v>1952</v>
      </c>
      <c r="C22" s="90">
        <v>272</v>
      </c>
      <c r="D22" s="105">
        <v>13.4</v>
      </c>
      <c r="E22" s="105">
        <v>5.5</v>
      </c>
      <c r="F22" s="92"/>
      <c r="G22" s="92"/>
      <c r="H22" s="92"/>
      <c r="I22" s="92"/>
      <c r="J22" s="92"/>
      <c r="K22" s="92"/>
      <c r="L22" s="92"/>
      <c r="M22" s="92"/>
      <c r="N22" s="96"/>
      <c r="O22" s="96"/>
      <c r="P22" s="96"/>
      <c r="Q22" s="96"/>
      <c r="R22" s="96"/>
    </row>
    <row r="23" spans="2:18" ht="12.75">
      <c r="B23" s="90">
        <v>1953</v>
      </c>
      <c r="C23" s="90">
        <v>313</v>
      </c>
      <c r="D23" s="105">
        <v>15.1</v>
      </c>
      <c r="E23" s="105">
        <v>6.1</v>
      </c>
      <c r="F23" s="92"/>
      <c r="G23" s="92"/>
      <c r="H23" s="92"/>
      <c r="I23" s="92"/>
      <c r="J23" s="92"/>
      <c r="K23" s="92"/>
      <c r="L23" s="92"/>
      <c r="M23" s="92"/>
      <c r="N23" s="96"/>
      <c r="O23" s="96"/>
      <c r="P23" s="96"/>
      <c r="Q23" s="96"/>
      <c r="R23" s="96"/>
    </row>
    <row r="24" spans="2:18" ht="12.75">
      <c r="B24" s="90">
        <v>1954</v>
      </c>
      <c r="C24" s="90">
        <v>360</v>
      </c>
      <c r="D24" s="105">
        <v>17</v>
      </c>
      <c r="E24" s="105">
        <v>6.5</v>
      </c>
      <c r="F24" s="92"/>
      <c r="G24" s="92"/>
      <c r="H24" s="92"/>
      <c r="I24" s="92"/>
      <c r="J24" s="92"/>
      <c r="K24" s="92"/>
      <c r="L24" s="92"/>
      <c r="M24" s="92"/>
      <c r="N24" s="96"/>
      <c r="O24" s="96"/>
      <c r="P24" s="96"/>
      <c r="Q24" s="96"/>
      <c r="R24" s="96"/>
    </row>
    <row r="25" spans="2:18" ht="12.75">
      <c r="B25" s="90">
        <v>1955</v>
      </c>
      <c r="C25" s="90">
        <v>333</v>
      </c>
      <c r="D25" s="105">
        <v>15.4</v>
      </c>
      <c r="E25" s="105">
        <v>5.5</v>
      </c>
      <c r="F25" s="92"/>
      <c r="G25" s="92"/>
      <c r="H25" s="92"/>
      <c r="I25" s="92"/>
      <c r="J25" s="92"/>
      <c r="K25" s="92"/>
      <c r="L25" s="92"/>
      <c r="M25" s="92"/>
      <c r="N25" s="96"/>
      <c r="O25" s="96"/>
      <c r="P25" s="96"/>
      <c r="Q25" s="96"/>
      <c r="R25" s="96"/>
    </row>
    <row r="26" spans="2:18" ht="12.75">
      <c r="B26" s="90">
        <v>1956</v>
      </c>
      <c r="C26" s="90">
        <v>329</v>
      </c>
      <c r="D26" s="105">
        <v>14.9</v>
      </c>
      <c r="E26" s="105">
        <v>5.2</v>
      </c>
      <c r="F26" s="92"/>
      <c r="G26" s="92"/>
      <c r="H26" s="92"/>
      <c r="I26" s="92"/>
      <c r="J26" s="92"/>
      <c r="K26" s="92"/>
      <c r="L26" s="92"/>
      <c r="M26" s="92"/>
      <c r="N26" s="96"/>
      <c r="O26" s="96"/>
      <c r="P26" s="96"/>
      <c r="Q26" s="96"/>
      <c r="R26" s="96"/>
    </row>
    <row r="27" spans="2:18" ht="12.75">
      <c r="B27" s="90">
        <v>1957</v>
      </c>
      <c r="C27" s="90">
        <v>384</v>
      </c>
      <c r="D27" s="105">
        <v>17</v>
      </c>
      <c r="E27" s="105">
        <v>5.7</v>
      </c>
      <c r="F27" s="92"/>
      <c r="G27" s="92"/>
      <c r="H27" s="92"/>
      <c r="I27" s="92"/>
      <c r="J27" s="92"/>
      <c r="K27" s="92"/>
      <c r="L27" s="92"/>
      <c r="M27" s="92"/>
      <c r="N27" s="96"/>
      <c r="O27" s="96"/>
      <c r="P27" s="96"/>
      <c r="Q27" s="96"/>
      <c r="R27" s="96"/>
    </row>
    <row r="28" spans="2:18" ht="12.75">
      <c r="B28" s="90">
        <v>1958</v>
      </c>
      <c r="C28" s="90">
        <v>379</v>
      </c>
      <c r="D28" s="105">
        <v>16.1</v>
      </c>
      <c r="E28" s="105">
        <v>5.4</v>
      </c>
      <c r="F28" s="92"/>
      <c r="G28" s="92"/>
      <c r="H28" s="92"/>
      <c r="I28" s="92"/>
      <c r="J28" s="92"/>
      <c r="K28" s="92"/>
      <c r="L28" s="92"/>
      <c r="M28" s="92"/>
      <c r="N28" s="96"/>
      <c r="O28" s="96"/>
      <c r="P28" s="96"/>
      <c r="Q28" s="96"/>
      <c r="R28" s="96"/>
    </row>
    <row r="29" spans="2:18" ht="12.75">
      <c r="B29" s="90">
        <v>1959</v>
      </c>
      <c r="C29" s="90">
        <v>349</v>
      </c>
      <c r="D29" s="105">
        <v>14.8</v>
      </c>
      <c r="E29" s="105">
        <v>4.8</v>
      </c>
      <c r="F29" s="92"/>
      <c r="G29" s="92"/>
      <c r="H29" s="92"/>
      <c r="I29" s="92"/>
      <c r="J29" s="92"/>
      <c r="K29" s="92"/>
      <c r="L29" s="92"/>
      <c r="M29" s="92"/>
      <c r="N29" s="96"/>
      <c r="O29" s="96"/>
      <c r="P29" s="96"/>
      <c r="Q29" s="96"/>
      <c r="R29" s="96"/>
    </row>
    <row r="30" spans="2:18" ht="12.75">
      <c r="B30" s="90">
        <v>1960</v>
      </c>
      <c r="C30" s="90">
        <v>374</v>
      </c>
      <c r="D30" s="105">
        <v>15.6</v>
      </c>
      <c r="E30" s="105">
        <v>4.9</v>
      </c>
      <c r="F30" s="92"/>
      <c r="G30" s="92"/>
      <c r="H30" s="92"/>
      <c r="I30" s="92"/>
      <c r="J30" s="92"/>
      <c r="K30" s="92"/>
      <c r="L30" s="92"/>
      <c r="M30" s="92"/>
      <c r="N30" s="96"/>
      <c r="O30" s="96"/>
      <c r="P30" s="96"/>
      <c r="Q30" s="96"/>
      <c r="R30" s="96"/>
    </row>
    <row r="31" spans="2:18" ht="12.75">
      <c r="B31" s="90">
        <v>1961</v>
      </c>
      <c r="C31" s="90">
        <v>393</v>
      </c>
      <c r="D31" s="105">
        <v>16</v>
      </c>
      <c r="E31" s="105">
        <v>4.9</v>
      </c>
      <c r="F31" s="92"/>
      <c r="G31" s="92"/>
      <c r="H31" s="92"/>
      <c r="I31" s="92"/>
      <c r="J31" s="92"/>
      <c r="K31" s="92"/>
      <c r="L31" s="92"/>
      <c r="M31" s="92"/>
      <c r="N31" s="96"/>
      <c r="O31" s="96"/>
      <c r="P31" s="96"/>
      <c r="Q31" s="96"/>
      <c r="R31" s="96"/>
    </row>
    <row r="32" spans="2:18" ht="12.75">
      <c r="B32" s="90">
        <v>1962</v>
      </c>
      <c r="C32" s="90">
        <v>398</v>
      </c>
      <c r="D32" s="105">
        <v>15.8</v>
      </c>
      <c r="E32" s="105">
        <v>4.7</v>
      </c>
      <c r="F32" s="92"/>
      <c r="G32" s="92"/>
      <c r="H32" s="92"/>
      <c r="I32" s="92"/>
      <c r="J32" s="92"/>
      <c r="K32" s="92"/>
      <c r="L32" s="92"/>
      <c r="M32" s="92"/>
      <c r="N32" s="96"/>
      <c r="O32" s="96"/>
      <c r="P32" s="96"/>
      <c r="Q32" s="96"/>
      <c r="R32" s="96"/>
    </row>
    <row r="33" spans="2:18" ht="12.75">
      <c r="B33" s="90">
        <v>1963</v>
      </c>
      <c r="C33" s="90">
        <v>394</v>
      </c>
      <c r="D33" s="105">
        <v>15.3</v>
      </c>
      <c r="E33" s="105">
        <v>4.4</v>
      </c>
      <c r="F33" s="92"/>
      <c r="G33" s="92"/>
      <c r="H33" s="92"/>
      <c r="I33" s="92"/>
      <c r="J33" s="92"/>
      <c r="K33" s="92"/>
      <c r="L33" s="92"/>
      <c r="M33" s="92"/>
      <c r="N33" s="96"/>
      <c r="O33" s="96"/>
      <c r="P33" s="96"/>
      <c r="Q33" s="96"/>
      <c r="R33" s="96"/>
    </row>
    <row r="34" spans="2:18" ht="12.75">
      <c r="B34" s="90">
        <v>1964</v>
      </c>
      <c r="C34" s="90">
        <v>428</v>
      </c>
      <c r="D34" s="105">
        <v>16.4</v>
      </c>
      <c r="E34" s="105">
        <v>4.4</v>
      </c>
      <c r="F34" s="92"/>
      <c r="G34" s="92"/>
      <c r="H34" s="92"/>
      <c r="I34" s="92"/>
      <c r="J34" s="92"/>
      <c r="K34" s="92"/>
      <c r="L34" s="92"/>
      <c r="M34" s="92"/>
      <c r="N34" s="96"/>
      <c r="O34" s="96"/>
      <c r="P34" s="96"/>
      <c r="Q34" s="96"/>
      <c r="R34" s="96"/>
    </row>
    <row r="35" spans="2:18" ht="12.75">
      <c r="B35" s="90">
        <v>1965</v>
      </c>
      <c r="C35" s="90">
        <v>559</v>
      </c>
      <c r="D35" s="105">
        <v>21</v>
      </c>
      <c r="E35" s="105">
        <v>5.5</v>
      </c>
      <c r="F35" s="92"/>
      <c r="G35" s="92"/>
      <c r="H35" s="92"/>
      <c r="I35" s="92"/>
      <c r="J35" s="92"/>
      <c r="K35" s="92"/>
      <c r="L35" s="92"/>
      <c r="M35" s="92"/>
      <c r="N35" s="96"/>
      <c r="O35" s="96"/>
      <c r="P35" s="96"/>
      <c r="Q35" s="96"/>
      <c r="R35" s="96"/>
    </row>
    <row r="36" spans="2:18" ht="12.75">
      <c r="B36" s="90">
        <v>1966</v>
      </c>
      <c r="C36" s="90">
        <v>549</v>
      </c>
      <c r="D36" s="105">
        <v>20.2</v>
      </c>
      <c r="E36" s="105">
        <v>5.2</v>
      </c>
      <c r="F36" s="92"/>
      <c r="G36" s="92"/>
      <c r="H36" s="92"/>
      <c r="I36" s="92"/>
      <c r="J36" s="92"/>
      <c r="K36" s="92"/>
      <c r="L36" s="92"/>
      <c r="M36" s="92"/>
      <c r="N36" s="96"/>
      <c r="O36" s="96"/>
      <c r="P36" s="96"/>
      <c r="Q36" s="96"/>
      <c r="R36" s="96"/>
    </row>
    <row r="37" spans="2:18" ht="12.75">
      <c r="B37" s="90">
        <v>1967</v>
      </c>
      <c r="C37" s="90">
        <v>570</v>
      </c>
      <c r="D37" s="105">
        <v>20.8</v>
      </c>
      <c r="E37" s="105">
        <v>5.2</v>
      </c>
      <c r="F37" s="92"/>
      <c r="G37" s="92"/>
      <c r="H37" s="92"/>
      <c r="I37" s="92"/>
      <c r="J37" s="92"/>
      <c r="K37" s="92"/>
      <c r="L37" s="92"/>
      <c r="M37" s="92"/>
      <c r="N37" s="96"/>
      <c r="O37" s="96"/>
      <c r="P37" s="96"/>
      <c r="Q37" s="96"/>
      <c r="R37" s="96"/>
    </row>
    <row r="38" spans="2:18" ht="12.75">
      <c r="B38" s="90">
        <v>1968</v>
      </c>
      <c r="C38" s="90">
        <v>522</v>
      </c>
      <c r="D38" s="105">
        <v>18.8</v>
      </c>
      <c r="E38" s="105">
        <v>4.7</v>
      </c>
      <c r="F38" s="92"/>
      <c r="G38" s="92"/>
      <c r="H38" s="92"/>
      <c r="I38" s="92"/>
      <c r="J38" s="92"/>
      <c r="K38" s="92"/>
      <c r="L38" s="92"/>
      <c r="M38" s="92"/>
      <c r="N38" s="96"/>
      <c r="O38" s="96"/>
      <c r="P38" s="96"/>
      <c r="Q38" s="96"/>
      <c r="R38" s="96"/>
    </row>
    <row r="39" spans="2:18" ht="12.75">
      <c r="B39" s="90">
        <v>1969</v>
      </c>
      <c r="C39" s="90">
        <v>570</v>
      </c>
      <c r="D39" s="105">
        <v>20.3</v>
      </c>
      <c r="E39" s="105">
        <v>5</v>
      </c>
      <c r="F39" s="92"/>
      <c r="G39" s="92"/>
      <c r="H39" s="92"/>
      <c r="I39" s="92"/>
      <c r="J39" s="92"/>
      <c r="K39" s="92"/>
      <c r="L39" s="92"/>
      <c r="M39" s="92"/>
      <c r="N39" s="96"/>
      <c r="O39" s="96"/>
      <c r="P39" s="96"/>
      <c r="Q39" s="96"/>
      <c r="R39" s="96"/>
    </row>
    <row r="40" spans="2:18" ht="12.75">
      <c r="B40" s="90">
        <v>1970</v>
      </c>
      <c r="C40" s="90">
        <v>655</v>
      </c>
      <c r="D40" s="105">
        <v>23</v>
      </c>
      <c r="E40" s="105">
        <v>5.4</v>
      </c>
      <c r="F40" s="92"/>
      <c r="G40" s="92"/>
      <c r="H40" s="92"/>
      <c r="I40" s="92"/>
      <c r="J40" s="92"/>
      <c r="K40" s="92"/>
      <c r="L40" s="92"/>
      <c r="M40" s="92"/>
      <c r="N40" s="96"/>
      <c r="O40" s="96"/>
      <c r="P40" s="96"/>
      <c r="Q40" s="96"/>
      <c r="R40" s="96"/>
    </row>
    <row r="41" spans="2:18" ht="12.75">
      <c r="B41" s="90">
        <v>1971</v>
      </c>
      <c r="C41" s="90">
        <v>677</v>
      </c>
      <c r="D41" s="105">
        <v>23.4</v>
      </c>
      <c r="E41" s="105">
        <v>5.3</v>
      </c>
      <c r="F41" s="92"/>
      <c r="G41" s="92"/>
      <c r="H41" s="92"/>
      <c r="I41" s="92"/>
      <c r="J41" s="92"/>
      <c r="K41" s="92"/>
      <c r="L41" s="92"/>
      <c r="M41" s="92"/>
      <c r="N41" s="96"/>
      <c r="O41" s="96"/>
      <c r="P41" s="96"/>
      <c r="Q41" s="96"/>
      <c r="R41" s="96"/>
    </row>
    <row r="42" spans="2:18" ht="12.75">
      <c r="B42" s="90">
        <v>1972</v>
      </c>
      <c r="C42" s="90">
        <v>713</v>
      </c>
      <c r="D42" s="105">
        <v>24.1</v>
      </c>
      <c r="E42" s="105">
        <v>5.3</v>
      </c>
      <c r="F42" s="92"/>
      <c r="G42" s="92"/>
      <c r="H42" s="92"/>
      <c r="I42" s="92"/>
      <c r="J42" s="92"/>
      <c r="K42" s="92"/>
      <c r="L42" s="92"/>
      <c r="M42" s="92"/>
      <c r="N42" s="96"/>
      <c r="O42" s="96"/>
      <c r="P42" s="96"/>
      <c r="Q42" s="96"/>
      <c r="R42" s="96"/>
    </row>
    <row r="43" spans="2:18" ht="12.75">
      <c r="B43" s="90">
        <v>1973</v>
      </c>
      <c r="C43" s="90">
        <v>843</v>
      </c>
      <c r="D43" s="105">
        <v>27.9</v>
      </c>
      <c r="E43" s="105">
        <v>5.9</v>
      </c>
      <c r="F43" s="92"/>
      <c r="G43" s="92"/>
      <c r="H43" s="92"/>
      <c r="I43" s="92"/>
      <c r="J43" s="92"/>
      <c r="K43" s="92"/>
      <c r="L43" s="92"/>
      <c r="M43" s="92"/>
      <c r="N43" s="96"/>
      <c r="O43" s="96"/>
      <c r="P43" s="96"/>
      <c r="Q43" s="96"/>
      <c r="R43" s="96"/>
    </row>
    <row r="44" spans="2:18" ht="12.75">
      <c r="B44" s="90">
        <v>1974</v>
      </c>
      <c r="C44" s="90">
        <v>676</v>
      </c>
      <c r="D44" s="105">
        <v>21.9</v>
      </c>
      <c r="E44" s="105">
        <v>4.5</v>
      </c>
      <c r="F44" s="92"/>
      <c r="G44" s="92"/>
      <c r="H44" s="92"/>
      <c r="I44" s="92"/>
      <c r="J44" s="92"/>
      <c r="K44" s="92"/>
      <c r="L44" s="92"/>
      <c r="M44" s="92"/>
      <c r="N44" s="96"/>
      <c r="O44" s="96"/>
      <c r="P44" s="96"/>
      <c r="Q44" s="96"/>
      <c r="R44" s="96"/>
    </row>
    <row r="45" spans="2:18" ht="12.75">
      <c r="B45" s="90">
        <v>1975</v>
      </c>
      <c r="C45" s="90">
        <v>628</v>
      </c>
      <c r="D45" s="105">
        <v>20</v>
      </c>
      <c r="E45" s="105">
        <v>4</v>
      </c>
      <c r="F45" s="92"/>
      <c r="G45" s="92"/>
      <c r="H45" s="92"/>
      <c r="I45" s="92"/>
      <c r="J45" s="92"/>
      <c r="K45" s="92"/>
      <c r="L45" s="92"/>
      <c r="M45" s="92"/>
      <c r="N45" s="96"/>
      <c r="O45" s="96"/>
      <c r="P45" s="96"/>
      <c r="Q45" s="96"/>
      <c r="R45" s="96"/>
    </row>
    <row r="46" spans="2:18" ht="12.75">
      <c r="B46" s="90">
        <v>1976</v>
      </c>
      <c r="C46" s="90">
        <v>609</v>
      </c>
      <c r="D46" s="105">
        <v>19.3</v>
      </c>
      <c r="E46" s="105">
        <v>3.7</v>
      </c>
      <c r="F46" s="92"/>
      <c r="G46" s="92"/>
      <c r="H46" s="92"/>
      <c r="I46" s="92"/>
      <c r="J46" s="92"/>
      <c r="K46" s="92"/>
      <c r="L46" s="92"/>
      <c r="M46" s="92"/>
      <c r="N46" s="96"/>
      <c r="O46" s="96"/>
      <c r="P46" s="96"/>
      <c r="Q46" s="96"/>
      <c r="R46" s="96"/>
    </row>
    <row r="47" spans="2:18" ht="12.75">
      <c r="B47" s="90">
        <v>1977</v>
      </c>
      <c r="C47" s="90">
        <v>702</v>
      </c>
      <c r="D47" s="105">
        <v>22.2</v>
      </c>
      <c r="E47" s="105">
        <v>4.3</v>
      </c>
      <c r="F47" s="92"/>
      <c r="G47" s="92"/>
      <c r="H47" s="92"/>
      <c r="I47" s="92"/>
      <c r="J47" s="92"/>
      <c r="K47" s="92"/>
      <c r="L47" s="92"/>
      <c r="M47" s="92"/>
      <c r="N47" s="96"/>
      <c r="O47" s="96"/>
      <c r="P47" s="96"/>
      <c r="Q47" s="96"/>
      <c r="R47" s="96"/>
    </row>
    <row r="48" spans="2:18" ht="12.75">
      <c r="B48" s="90">
        <v>1978</v>
      </c>
      <c r="C48" s="90">
        <v>654</v>
      </c>
      <c r="D48" s="105">
        <v>20.7</v>
      </c>
      <c r="E48" s="105">
        <v>3.9</v>
      </c>
      <c r="F48" s="92"/>
      <c r="G48" s="92"/>
      <c r="H48" s="92"/>
      <c r="I48" s="92"/>
      <c r="J48" s="92"/>
      <c r="K48" s="92"/>
      <c r="L48" s="92"/>
      <c r="M48" s="92"/>
      <c r="N48" s="96"/>
      <c r="O48" s="96"/>
      <c r="P48" s="96"/>
      <c r="Q48" s="96"/>
      <c r="R48" s="96"/>
    </row>
    <row r="49" spans="2:18" ht="12.75">
      <c r="B49" s="90">
        <v>1979</v>
      </c>
      <c r="C49" s="90">
        <v>554</v>
      </c>
      <c r="D49" s="105">
        <v>17.5</v>
      </c>
      <c r="E49" s="105">
        <v>3.2</v>
      </c>
      <c r="F49" s="92"/>
      <c r="G49" s="92"/>
      <c r="H49" s="92"/>
      <c r="I49" s="92"/>
      <c r="J49" s="92"/>
      <c r="K49" s="92"/>
      <c r="L49" s="92"/>
      <c r="M49" s="92"/>
      <c r="N49" s="96"/>
      <c r="O49" s="96"/>
      <c r="P49" s="96"/>
      <c r="Q49" s="96"/>
      <c r="R49" s="96"/>
    </row>
    <row r="50" spans="2:18" ht="12.75">
      <c r="B50" s="90">
        <v>1980</v>
      </c>
      <c r="C50" s="90">
        <v>599</v>
      </c>
      <c r="D50" s="105">
        <v>18.9</v>
      </c>
      <c r="E50" s="105">
        <v>3.3</v>
      </c>
      <c r="F50" s="92"/>
      <c r="G50" s="92"/>
      <c r="H50" s="92"/>
      <c r="I50" s="92"/>
      <c r="J50" s="92"/>
      <c r="K50" s="92"/>
      <c r="L50" s="92"/>
      <c r="M50" s="92"/>
      <c r="N50" s="96"/>
      <c r="O50" s="96"/>
      <c r="P50" s="96"/>
      <c r="Q50" s="96"/>
      <c r="R50" s="96"/>
    </row>
    <row r="51" spans="2:18" ht="12.75">
      <c r="B51" s="90">
        <v>1981</v>
      </c>
      <c r="C51" s="90">
        <v>669</v>
      </c>
      <c r="D51" s="105">
        <v>20.9</v>
      </c>
      <c r="E51" s="105">
        <v>3.6</v>
      </c>
      <c r="F51" s="92"/>
      <c r="G51" s="92"/>
      <c r="H51" s="92"/>
      <c r="I51" s="92"/>
      <c r="J51" s="92"/>
      <c r="K51" s="92"/>
      <c r="L51" s="92"/>
      <c r="M51" s="92"/>
      <c r="N51" s="96"/>
      <c r="O51" s="96"/>
      <c r="P51" s="96"/>
      <c r="Q51" s="96"/>
      <c r="R51" s="96"/>
    </row>
    <row r="52" spans="2:18" ht="12.75">
      <c r="B52" s="90">
        <v>1982</v>
      </c>
      <c r="C52" s="90">
        <v>673</v>
      </c>
      <c r="D52" s="105">
        <v>20.9</v>
      </c>
      <c r="E52" s="105">
        <v>3.6</v>
      </c>
      <c r="F52" s="92"/>
      <c r="G52" s="92"/>
      <c r="H52" s="92"/>
      <c r="I52" s="92"/>
      <c r="J52" s="92"/>
      <c r="K52" s="92"/>
      <c r="L52" s="92"/>
      <c r="M52" s="92"/>
      <c r="N52" s="96"/>
      <c r="O52" s="96"/>
      <c r="P52" s="96"/>
      <c r="Q52" s="96"/>
      <c r="R52" s="96"/>
    </row>
    <row r="53" spans="2:18" ht="12.75">
      <c r="B53" s="90">
        <v>1983</v>
      </c>
      <c r="C53" s="90">
        <v>644</v>
      </c>
      <c r="D53" s="105">
        <v>19.7</v>
      </c>
      <c r="E53" s="105">
        <v>3.4</v>
      </c>
      <c r="F53" s="92"/>
      <c r="G53" s="92"/>
      <c r="H53" s="92"/>
      <c r="I53" s="92"/>
      <c r="J53" s="92"/>
      <c r="K53" s="92"/>
      <c r="L53" s="92"/>
      <c r="M53" s="92"/>
      <c r="N53" s="96"/>
      <c r="O53" s="96"/>
      <c r="P53" s="96"/>
      <c r="Q53" s="96"/>
      <c r="R53" s="96"/>
    </row>
    <row r="54" spans="2:18" ht="12.75">
      <c r="B54" s="90">
        <v>1984</v>
      </c>
      <c r="C54" s="90">
        <v>669</v>
      </c>
      <c r="D54" s="105">
        <v>20.3</v>
      </c>
      <c r="E54" s="105">
        <v>3.4</v>
      </c>
      <c r="F54" s="92"/>
      <c r="G54" s="92"/>
      <c r="H54" s="92"/>
      <c r="I54" s="92"/>
      <c r="J54" s="92"/>
      <c r="K54" s="92"/>
      <c r="L54" s="92"/>
      <c r="M54" s="92"/>
      <c r="N54" s="96"/>
      <c r="O54" s="96"/>
      <c r="P54" s="96"/>
      <c r="Q54" s="96"/>
      <c r="R54" s="96"/>
    </row>
    <row r="55" spans="2:18" ht="12.75">
      <c r="B55" s="90">
        <v>1985</v>
      </c>
      <c r="C55" s="90">
        <v>747</v>
      </c>
      <c r="D55" s="105">
        <v>22.6</v>
      </c>
      <c r="E55" s="105">
        <v>3.7</v>
      </c>
      <c r="F55" s="92"/>
      <c r="G55" s="92"/>
      <c r="H55" s="92"/>
      <c r="I55" s="92"/>
      <c r="J55" s="92"/>
      <c r="K55" s="92"/>
      <c r="L55" s="92"/>
      <c r="M55" s="92"/>
      <c r="N55" s="96"/>
      <c r="O55" s="96"/>
      <c r="P55" s="96"/>
      <c r="Q55" s="96"/>
      <c r="R55" s="96"/>
    </row>
    <row r="56" spans="2:18" ht="12.75">
      <c r="B56" s="90">
        <v>1986</v>
      </c>
      <c r="C56" s="90">
        <v>766</v>
      </c>
      <c r="D56" s="105">
        <v>23.1</v>
      </c>
      <c r="E56" s="105">
        <v>3.8</v>
      </c>
      <c r="F56" s="92"/>
      <c r="G56" s="92"/>
      <c r="H56" s="92"/>
      <c r="I56" s="92"/>
      <c r="J56" s="92"/>
      <c r="K56" s="92"/>
      <c r="L56" s="92"/>
      <c r="M56" s="92"/>
      <c r="N56" s="96"/>
      <c r="O56" s="96"/>
      <c r="P56" s="96"/>
      <c r="Q56" s="96"/>
      <c r="R56" s="96"/>
    </row>
    <row r="57" spans="2:18" ht="12.75">
      <c r="B57" s="90">
        <v>1987</v>
      </c>
      <c r="C57" s="90">
        <v>795</v>
      </c>
      <c r="D57" s="105">
        <v>23.8</v>
      </c>
      <c r="E57" s="105">
        <v>3.9</v>
      </c>
      <c r="F57" s="92"/>
      <c r="G57" s="92"/>
      <c r="H57" s="92"/>
      <c r="I57" s="92"/>
      <c r="J57" s="92"/>
      <c r="K57" s="92"/>
      <c r="L57" s="92"/>
      <c r="M57" s="92"/>
      <c r="N57" s="96"/>
      <c r="O57" s="96"/>
      <c r="P57" s="96"/>
      <c r="Q57" s="96"/>
      <c r="R57" s="96"/>
    </row>
    <row r="58" spans="2:18" ht="12.75">
      <c r="B58" s="90">
        <v>1988</v>
      </c>
      <c r="C58" s="90">
        <v>727</v>
      </c>
      <c r="D58" s="105">
        <v>21.7</v>
      </c>
      <c r="E58" s="105">
        <v>3.6</v>
      </c>
      <c r="F58" s="92"/>
      <c r="G58" s="92"/>
      <c r="H58" s="92"/>
      <c r="I58" s="92"/>
      <c r="J58" s="92"/>
      <c r="K58" s="92"/>
      <c r="L58" s="92"/>
      <c r="M58" s="92"/>
      <c r="N58" s="96"/>
      <c r="O58" s="96"/>
      <c r="P58" s="96"/>
      <c r="Q58" s="96"/>
      <c r="R58" s="96"/>
    </row>
    <row r="59" spans="2:18" ht="12.75">
      <c r="B59" s="90">
        <v>1989</v>
      </c>
      <c r="C59" s="90">
        <v>755</v>
      </c>
      <c r="D59" s="105">
        <v>22.4</v>
      </c>
      <c r="E59" s="105">
        <v>3.6</v>
      </c>
      <c r="F59" s="92"/>
      <c r="G59" s="92"/>
      <c r="H59" s="92"/>
      <c r="I59" s="92"/>
      <c r="J59" s="92"/>
      <c r="K59" s="92"/>
      <c r="L59" s="92"/>
      <c r="M59" s="92"/>
      <c r="N59" s="96"/>
      <c r="O59" s="96"/>
      <c r="P59" s="96"/>
      <c r="Q59" s="96"/>
      <c r="R59" s="96"/>
    </row>
    <row r="60" spans="2:18" ht="12.75">
      <c r="B60" s="90">
        <v>1990</v>
      </c>
      <c r="C60" s="90">
        <v>729</v>
      </c>
      <c r="D60" s="105">
        <v>21.4</v>
      </c>
      <c r="E60" s="105">
        <v>3.3</v>
      </c>
      <c r="F60" s="92"/>
      <c r="G60" s="92"/>
      <c r="H60" s="92"/>
      <c r="I60" s="92"/>
      <c r="J60" s="92"/>
      <c r="K60" s="92"/>
      <c r="L60" s="92"/>
      <c r="M60" s="92"/>
      <c r="N60" s="96"/>
      <c r="O60" s="96"/>
      <c r="P60" s="96"/>
      <c r="Q60" s="96"/>
      <c r="R60" s="96"/>
    </row>
    <row r="61" spans="2:18" ht="12.75">
      <c r="B61" s="90">
        <v>1991</v>
      </c>
      <c r="C61" s="90">
        <v>650</v>
      </c>
      <c r="D61" s="105">
        <v>18.8</v>
      </c>
      <c r="E61" s="105">
        <v>2.9</v>
      </c>
      <c r="F61" s="92"/>
      <c r="G61" s="92"/>
      <c r="H61" s="92"/>
      <c r="I61" s="92"/>
      <c r="J61" s="92"/>
      <c r="K61" s="92"/>
      <c r="L61" s="92"/>
      <c r="M61" s="92"/>
      <c r="N61" s="96"/>
      <c r="O61" s="96"/>
      <c r="P61" s="96"/>
      <c r="Q61" s="96"/>
      <c r="R61" s="96"/>
    </row>
    <row r="62" spans="2:18" ht="12.75">
      <c r="B62" s="90">
        <v>1992</v>
      </c>
      <c r="C62" s="90">
        <v>646</v>
      </c>
      <c r="D62" s="105">
        <v>18.5</v>
      </c>
      <c r="E62" s="105">
        <v>2.9</v>
      </c>
      <c r="F62" s="92"/>
      <c r="G62" s="92"/>
      <c r="H62" s="92"/>
      <c r="I62" s="92"/>
      <c r="J62" s="92"/>
      <c r="K62" s="92"/>
      <c r="L62" s="92"/>
      <c r="M62" s="92"/>
      <c r="N62" s="96"/>
      <c r="O62" s="96"/>
      <c r="P62" s="96"/>
      <c r="Q62" s="96"/>
      <c r="R62" s="96"/>
    </row>
    <row r="63" spans="2:18" ht="12.75">
      <c r="B63" s="90">
        <v>1993</v>
      </c>
      <c r="C63" s="90">
        <v>600</v>
      </c>
      <c r="D63" s="105">
        <v>17</v>
      </c>
      <c r="E63" s="105">
        <v>2.7</v>
      </c>
      <c r="F63" s="92"/>
      <c r="G63" s="92"/>
      <c r="H63" s="92"/>
      <c r="I63" s="92"/>
      <c r="J63" s="92"/>
      <c r="K63" s="92"/>
      <c r="L63" s="92"/>
      <c r="M63" s="92"/>
      <c r="N63" s="96"/>
      <c r="O63" s="96"/>
      <c r="P63" s="96"/>
      <c r="Q63" s="96"/>
      <c r="R63" s="96"/>
    </row>
    <row r="64" spans="2:18" ht="12.75">
      <c r="B64" s="90">
        <v>1994</v>
      </c>
      <c r="C64" s="90">
        <v>580</v>
      </c>
      <c r="D64" s="105">
        <v>16.2</v>
      </c>
      <c r="E64" s="105">
        <v>2.5</v>
      </c>
      <c r="F64" s="92"/>
      <c r="G64" s="92"/>
      <c r="H64" s="92"/>
      <c r="I64" s="92"/>
      <c r="J64" s="92"/>
      <c r="K64" s="92"/>
      <c r="L64" s="92"/>
      <c r="M64" s="92"/>
      <c r="N64" s="96"/>
      <c r="O64" s="96"/>
      <c r="P64" s="96"/>
      <c r="Q64" s="96"/>
      <c r="R64" s="96"/>
    </row>
    <row r="65" spans="2:18" ht="12.75">
      <c r="B65" s="90">
        <v>1995</v>
      </c>
      <c r="C65" s="90">
        <v>582</v>
      </c>
      <c r="D65" s="105">
        <v>16</v>
      </c>
      <c r="E65" s="105">
        <v>2.5</v>
      </c>
      <c r="F65" s="92"/>
      <c r="G65" s="92"/>
      <c r="H65" s="92"/>
      <c r="I65" s="92"/>
      <c r="J65" s="92"/>
      <c r="K65" s="92"/>
      <c r="L65" s="92"/>
      <c r="M65" s="92"/>
      <c r="N65" s="96"/>
      <c r="O65" s="96"/>
      <c r="P65" s="96"/>
      <c r="Q65" s="96"/>
      <c r="R65" s="96"/>
    </row>
    <row r="66" spans="2:18" ht="12.75">
      <c r="B66" s="90">
        <v>1996</v>
      </c>
      <c r="C66" s="90">
        <v>514</v>
      </c>
      <c r="D66" s="105">
        <v>13.8</v>
      </c>
      <c r="E66" s="105">
        <v>2.2</v>
      </c>
      <c r="F66" s="92"/>
      <c r="G66" s="92"/>
      <c r="H66" s="92"/>
      <c r="I66" s="92"/>
      <c r="J66" s="92"/>
      <c r="K66" s="92"/>
      <c r="L66" s="92"/>
      <c r="M66" s="92"/>
      <c r="N66" s="96"/>
      <c r="O66" s="96"/>
      <c r="P66" s="96"/>
      <c r="Q66" s="96"/>
      <c r="R66" s="96"/>
    </row>
    <row r="67" spans="2:18" ht="12.75">
      <c r="B67" s="90">
        <v>1997</v>
      </c>
      <c r="C67" s="90">
        <v>539</v>
      </c>
      <c r="D67" s="105">
        <v>14.3</v>
      </c>
      <c r="E67" s="105">
        <v>2.3</v>
      </c>
      <c r="F67" s="92"/>
      <c r="G67" s="92"/>
      <c r="H67" s="92"/>
      <c r="I67" s="92"/>
      <c r="J67" s="92"/>
      <c r="K67" s="92"/>
      <c r="L67" s="92"/>
      <c r="M67" s="92"/>
      <c r="N67" s="96"/>
      <c r="O67" s="96"/>
      <c r="P67" s="96"/>
      <c r="Q67" s="96"/>
      <c r="R67" s="96"/>
    </row>
    <row r="68" spans="2:18" ht="12.75">
      <c r="B68" s="90">
        <v>1998</v>
      </c>
      <c r="C68" s="90">
        <v>501</v>
      </c>
      <c r="D68" s="105">
        <v>13.2</v>
      </c>
      <c r="E68" s="105">
        <v>2.1</v>
      </c>
      <c r="F68" s="92"/>
      <c r="G68" s="92"/>
      <c r="H68" s="92"/>
      <c r="I68" s="92"/>
      <c r="J68" s="92"/>
      <c r="K68" s="92"/>
      <c r="L68" s="92"/>
      <c r="M68" s="92"/>
      <c r="N68" s="96"/>
      <c r="O68" s="96"/>
      <c r="P68" s="96"/>
      <c r="Q68" s="96"/>
      <c r="R68" s="96"/>
    </row>
    <row r="69" spans="2:18" ht="12.75">
      <c r="B69" s="90">
        <v>1999</v>
      </c>
      <c r="C69" s="90">
        <v>509</v>
      </c>
      <c r="D69" s="105">
        <v>13.4</v>
      </c>
      <c r="E69" s="105">
        <v>2</v>
      </c>
      <c r="F69" s="92"/>
      <c r="G69" s="92"/>
      <c r="H69" s="92"/>
      <c r="I69" s="92"/>
      <c r="J69" s="92"/>
      <c r="K69" s="92"/>
      <c r="L69" s="92"/>
      <c r="M69" s="92"/>
      <c r="N69" s="96"/>
      <c r="O69" s="96"/>
      <c r="P69" s="96"/>
      <c r="Q69" s="96"/>
      <c r="R69" s="96"/>
    </row>
    <row r="70" spans="2:18" ht="12.75">
      <c r="B70" s="90">
        <v>2000</v>
      </c>
      <c r="C70" s="90">
        <v>462</v>
      </c>
      <c r="D70" s="105">
        <v>12.1</v>
      </c>
      <c r="E70" s="105">
        <v>1.8</v>
      </c>
      <c r="F70" s="92"/>
      <c r="G70" s="92"/>
      <c r="H70" s="92"/>
      <c r="I70" s="92"/>
      <c r="J70" s="92"/>
      <c r="K70" s="92"/>
      <c r="L70" s="92"/>
      <c r="M70" s="92"/>
      <c r="N70" s="96"/>
      <c r="O70" s="96"/>
      <c r="P70" s="96"/>
      <c r="Q70" s="96"/>
      <c r="R70" s="96"/>
    </row>
    <row r="71" spans="2:18" ht="12.75">
      <c r="B71" s="90">
        <v>2001</v>
      </c>
      <c r="C71" s="90">
        <v>455</v>
      </c>
      <c r="D71" s="105">
        <v>11.8</v>
      </c>
      <c r="E71" s="105">
        <v>1.7</v>
      </c>
      <c r="F71" s="92"/>
      <c r="G71" s="92"/>
      <c r="H71" s="92"/>
      <c r="I71" s="92"/>
      <c r="J71" s="92"/>
      <c r="K71" s="92"/>
      <c r="L71" s="92"/>
      <c r="M71" s="92"/>
      <c r="N71" s="96"/>
      <c r="O71" s="96"/>
      <c r="P71" s="96"/>
      <c r="Q71" s="96"/>
      <c r="R71" s="96"/>
    </row>
    <row r="72" spans="2:18" ht="12.75">
      <c r="B72" s="90">
        <v>2002</v>
      </c>
      <c r="C72" s="90">
        <v>405</v>
      </c>
      <c r="D72" s="105">
        <v>10.3</v>
      </c>
      <c r="E72" s="105">
        <v>1.5</v>
      </c>
      <c r="F72" s="92"/>
      <c r="G72" s="92"/>
      <c r="H72" s="92"/>
      <c r="I72" s="92"/>
      <c r="J72" s="92"/>
      <c r="K72" s="92"/>
      <c r="L72" s="92"/>
      <c r="M72" s="92"/>
      <c r="N72" s="96"/>
      <c r="O72" s="96"/>
      <c r="P72" s="96"/>
      <c r="Q72" s="96"/>
      <c r="R72" s="96"/>
    </row>
    <row r="73" spans="2:18" ht="12.75">
      <c r="B73" s="90">
        <v>2003</v>
      </c>
      <c r="C73" s="90">
        <v>461</v>
      </c>
      <c r="D73" s="105">
        <v>11.5</v>
      </c>
      <c r="E73" s="105">
        <v>1.6</v>
      </c>
      <c r="F73" s="92"/>
      <c r="G73" s="92"/>
      <c r="H73" s="92"/>
      <c r="I73" s="92"/>
      <c r="J73" s="92"/>
      <c r="K73" s="92"/>
      <c r="L73" s="92"/>
      <c r="M73" s="92"/>
      <c r="N73" s="96"/>
      <c r="O73" s="96"/>
      <c r="P73" s="96"/>
      <c r="Q73" s="96"/>
      <c r="R73" s="96"/>
    </row>
    <row r="74" spans="2:18" ht="12.75">
      <c r="B74" s="90">
        <v>2004</v>
      </c>
      <c r="C74" s="90">
        <v>435</v>
      </c>
      <c r="D74" s="105">
        <v>10.7</v>
      </c>
      <c r="E74" s="105">
        <v>1.5</v>
      </c>
      <c r="F74" s="92"/>
      <c r="G74" s="92"/>
      <c r="H74" s="92"/>
      <c r="I74" s="92"/>
      <c r="J74" s="92"/>
      <c r="K74" s="92"/>
      <c r="L74" s="92"/>
      <c r="M74" s="92"/>
      <c r="N74" s="96"/>
      <c r="O74" s="96"/>
      <c r="P74" s="96"/>
      <c r="Q74" s="96"/>
      <c r="R74" s="96"/>
    </row>
    <row r="75" spans="2:18" ht="12.75">
      <c r="B75" s="90">
        <v>2005</v>
      </c>
      <c r="C75" s="90">
        <v>405</v>
      </c>
      <c r="D75" s="105">
        <v>9.9</v>
      </c>
      <c r="E75" s="105">
        <v>1.3</v>
      </c>
      <c r="F75" s="92"/>
      <c r="G75" s="92"/>
      <c r="H75" s="92"/>
      <c r="I75" s="92"/>
      <c r="J75" s="92"/>
      <c r="K75" s="92"/>
      <c r="L75" s="92"/>
      <c r="M75" s="92"/>
      <c r="N75" s="96"/>
      <c r="O75" s="96"/>
      <c r="P75" s="96"/>
      <c r="Q75" s="96"/>
      <c r="R75" s="96"/>
    </row>
    <row r="76" spans="2:18" ht="12.75">
      <c r="B76" s="69">
        <v>2006</v>
      </c>
      <c r="C76" s="69">
        <v>393</v>
      </c>
      <c r="D76" s="69">
        <v>9.5</v>
      </c>
      <c r="E76" s="69">
        <v>1.3</v>
      </c>
      <c r="F76" s="92"/>
      <c r="G76" s="92"/>
      <c r="H76" s="92"/>
      <c r="I76" s="92"/>
      <c r="J76" s="92"/>
      <c r="K76" s="92"/>
      <c r="L76" s="92"/>
      <c r="M76" s="92"/>
      <c r="N76" s="96"/>
      <c r="O76" s="96"/>
      <c r="P76" s="96"/>
      <c r="Q76" s="96"/>
      <c r="R76" s="96"/>
    </row>
    <row r="77" spans="2:18" ht="12.75">
      <c r="B77" s="69">
        <v>2007</v>
      </c>
      <c r="C77" s="69">
        <v>421</v>
      </c>
      <c r="D77" s="160">
        <v>10</v>
      </c>
      <c r="E77" s="160">
        <v>1.3</v>
      </c>
      <c r="F77" s="92"/>
      <c r="G77" s="92"/>
      <c r="H77" s="92"/>
      <c r="I77" s="92"/>
      <c r="J77" s="92"/>
      <c r="K77" s="92"/>
      <c r="L77" s="92"/>
      <c r="M77" s="92"/>
      <c r="N77" s="96"/>
      <c r="O77" s="96"/>
      <c r="P77" s="96"/>
      <c r="Q77" s="96"/>
      <c r="R77" s="96"/>
    </row>
    <row r="78" spans="2:18" ht="12.75">
      <c r="B78" s="69">
        <v>2008</v>
      </c>
      <c r="C78" s="69">
        <v>366</v>
      </c>
      <c r="D78" s="69">
        <v>8.6</v>
      </c>
      <c r="E78" s="160">
        <v>1.1</v>
      </c>
      <c r="F78" s="92"/>
      <c r="G78" s="92"/>
      <c r="H78" s="92"/>
      <c r="I78" s="92"/>
      <c r="J78" s="92"/>
      <c r="K78" s="92"/>
      <c r="L78" s="92"/>
      <c r="M78" s="92"/>
      <c r="N78" s="96"/>
      <c r="O78" s="96"/>
      <c r="P78" s="96"/>
      <c r="Q78" s="96"/>
      <c r="R78" s="96"/>
    </row>
    <row r="79" spans="2:18" ht="12.75">
      <c r="B79" s="69">
        <v>2009</v>
      </c>
      <c r="C79" s="69">
        <v>384</v>
      </c>
      <c r="D79" s="69">
        <v>8.9</v>
      </c>
      <c r="E79" s="160">
        <v>1.2</v>
      </c>
      <c r="F79" s="92"/>
      <c r="G79" s="92"/>
      <c r="H79" s="92"/>
      <c r="I79" s="92"/>
      <c r="J79" s="92"/>
      <c r="K79" s="92"/>
      <c r="L79" s="92"/>
      <c r="M79" s="92"/>
      <c r="N79" s="96"/>
      <c r="O79" s="96"/>
      <c r="P79" s="96"/>
      <c r="Q79" s="96"/>
      <c r="R79" s="96"/>
    </row>
    <row r="80" spans="2:18" ht="12.75">
      <c r="B80" s="69">
        <v>2010</v>
      </c>
      <c r="C80" s="69">
        <v>375</v>
      </c>
      <c r="D80" s="69">
        <v>8.6</v>
      </c>
      <c r="E80" s="160">
        <v>1.2</v>
      </c>
      <c r="F80" s="92"/>
      <c r="G80" s="92"/>
      <c r="H80" s="92"/>
      <c r="I80" s="92"/>
      <c r="J80" s="92"/>
      <c r="K80" s="92"/>
      <c r="L80" s="92"/>
      <c r="M80" s="92"/>
      <c r="N80" s="96"/>
      <c r="O80" s="96"/>
      <c r="P80" s="96"/>
      <c r="Q80" s="96"/>
      <c r="R80" s="96"/>
    </row>
    <row r="81" spans="2:18" ht="12.75">
      <c r="B81" s="69">
        <v>2011</v>
      </c>
      <c r="C81" s="69">
        <v>284</v>
      </c>
      <c r="D81" s="69">
        <v>6.4</v>
      </c>
      <c r="E81" s="160">
        <v>0.88</v>
      </c>
      <c r="F81" s="92"/>
      <c r="G81" s="92"/>
      <c r="H81" s="92"/>
      <c r="I81" s="92"/>
      <c r="J81" s="92"/>
      <c r="K81" s="92"/>
      <c r="L81" s="92"/>
      <c r="M81" s="92"/>
      <c r="N81" s="96"/>
      <c r="O81" s="96"/>
      <c r="P81" s="96"/>
      <c r="Q81" s="96"/>
      <c r="R81" s="96"/>
    </row>
    <row r="82" spans="2:18" ht="12.75">
      <c r="B82" s="90">
        <v>2012</v>
      </c>
      <c r="C82" s="90">
        <v>308</v>
      </c>
      <c r="D82" s="105">
        <v>6.9</v>
      </c>
      <c r="E82" s="160">
        <v>0.95</v>
      </c>
      <c r="F82" s="92"/>
      <c r="G82" s="92"/>
      <c r="H82" s="92"/>
      <c r="I82" s="92"/>
      <c r="J82" s="92"/>
      <c r="K82" s="92"/>
      <c r="L82" s="92"/>
      <c r="M82" s="92"/>
      <c r="N82" s="96"/>
      <c r="O82" s="96"/>
      <c r="P82" s="96"/>
      <c r="Q82" s="96"/>
      <c r="R82" s="96"/>
    </row>
    <row r="83" spans="2:18" ht="12.75">
      <c r="B83" s="90">
        <v>2013</v>
      </c>
      <c r="C83" s="90">
        <v>253</v>
      </c>
      <c r="D83" s="105">
        <v>5.7</v>
      </c>
      <c r="E83" s="160">
        <v>0.77</v>
      </c>
      <c r="F83"/>
      <c r="G83"/>
      <c r="H83"/>
      <c r="I83"/>
      <c r="J83"/>
      <c r="K83"/>
      <c r="L83"/>
      <c r="M83"/>
      <c r="N83"/>
      <c r="O83"/>
      <c r="P83"/>
      <c r="Q83"/>
      <c r="R83" s="96"/>
    </row>
    <row r="84" spans="2:18" ht="12.75">
      <c r="B84" s="90">
        <v>2014</v>
      </c>
      <c r="C84" s="90">
        <v>294</v>
      </c>
      <c r="D84" s="105">
        <v>6.5</v>
      </c>
      <c r="E84" s="160">
        <v>0.87</v>
      </c>
      <c r="F84"/>
      <c r="G84"/>
      <c r="H84"/>
      <c r="I84"/>
      <c r="J84"/>
      <c r="K84"/>
      <c r="L84"/>
      <c r="M84"/>
      <c r="N84"/>
      <c r="O84"/>
      <c r="P84"/>
      <c r="Q84"/>
      <c r="R84" s="96"/>
    </row>
    <row r="85" spans="2:18" ht="12.75">
      <c r="B85" s="93">
        <v>2015</v>
      </c>
      <c r="C85" s="93"/>
      <c r="D85" s="93">
        <v>6.9</v>
      </c>
      <c r="E85" s="105">
        <v>0.9</v>
      </c>
      <c r="F85"/>
      <c r="G85"/>
      <c r="H85"/>
      <c r="I85"/>
      <c r="J85"/>
      <c r="K85"/>
      <c r="L85"/>
      <c r="M85"/>
      <c r="N85"/>
      <c r="O85"/>
      <c r="P85"/>
      <c r="Q85"/>
      <c r="R85" s="109"/>
    </row>
    <row r="86" spans="1:18" ht="12.75">
      <c r="A86" s="128"/>
      <c r="B86" s="93">
        <v>2016</v>
      </c>
      <c r="C86" s="93"/>
      <c r="D86" s="159">
        <v>7</v>
      </c>
      <c r="E86" s="127">
        <v>0.9</v>
      </c>
      <c r="F86"/>
      <c r="G86"/>
      <c r="H86"/>
      <c r="I86"/>
      <c r="J86"/>
      <c r="K86"/>
      <c r="L86"/>
      <c r="M86"/>
      <c r="N86"/>
      <c r="O86"/>
      <c r="P86"/>
      <c r="Q86"/>
      <c r="R86" s="88"/>
    </row>
    <row r="87" spans="2:18" ht="12.75">
      <c r="B87" s="93"/>
      <c r="C87" s="93"/>
      <c r="D87" s="93"/>
      <c r="F87"/>
      <c r="G87"/>
      <c r="H87"/>
      <c r="I87"/>
      <c r="J87"/>
      <c r="K87"/>
      <c r="L87"/>
      <c r="M87"/>
      <c r="N87"/>
      <c r="O87"/>
      <c r="P87"/>
      <c r="Q87"/>
      <c r="R87" s="91"/>
    </row>
    <row r="88" spans="2:18" ht="12.75">
      <c r="B88" s="93"/>
      <c r="C88" s="93"/>
      <c r="D88" s="93"/>
      <c r="F88"/>
      <c r="G88"/>
      <c r="H88"/>
      <c r="I88"/>
      <c r="J88"/>
      <c r="K88"/>
      <c r="L88"/>
      <c r="M88"/>
      <c r="N88"/>
      <c r="O88"/>
      <c r="P88"/>
      <c r="Q88"/>
      <c r="R88" s="95"/>
    </row>
    <row r="89" spans="2:18" ht="12.75">
      <c r="B89" s="93"/>
      <c r="C89" s="93"/>
      <c r="D89" s="93"/>
      <c r="E89" s="93"/>
      <c r="F89" s="92"/>
      <c r="G89" s="93"/>
      <c r="H89" s="93"/>
      <c r="I89" s="93"/>
      <c r="J89" s="91"/>
      <c r="K89" s="91"/>
      <c r="L89" s="91"/>
      <c r="M89" s="91"/>
      <c r="N89" s="91"/>
      <c r="O89" s="91"/>
      <c r="P89" s="91"/>
      <c r="Q89" s="91"/>
      <c r="R89" s="91"/>
    </row>
    <row r="90" spans="2:18" ht="12.75">
      <c r="B90" s="93"/>
      <c r="C90" s="93"/>
      <c r="D90" s="93"/>
      <c r="E90" s="93"/>
      <c r="F90" s="92"/>
      <c r="G90" s="92"/>
      <c r="H90" s="93"/>
      <c r="I90" s="93"/>
      <c r="J90" s="92"/>
      <c r="K90" s="93"/>
      <c r="L90" s="93"/>
      <c r="M90" s="93"/>
      <c r="N90" s="93"/>
      <c r="O90" s="93"/>
      <c r="P90" s="93"/>
      <c r="Q90" s="93"/>
      <c r="R90" s="93"/>
    </row>
    <row r="91" spans="2:18" ht="12.75">
      <c r="B91" s="93"/>
      <c r="C91" s="93"/>
      <c r="D91" s="93"/>
      <c r="E91" s="93"/>
      <c r="F91" s="92"/>
      <c r="G91" s="92"/>
      <c r="H91" s="93"/>
      <c r="I91" s="93"/>
      <c r="J91" s="92"/>
      <c r="K91" s="92"/>
      <c r="L91" s="93"/>
      <c r="M91" s="93"/>
      <c r="N91" s="93"/>
      <c r="O91" s="93"/>
      <c r="P91" s="93"/>
      <c r="Q91" s="93"/>
      <c r="R91" s="93"/>
    </row>
    <row r="92" spans="2:18" ht="12.75">
      <c r="B92" s="93"/>
      <c r="C92" s="93"/>
      <c r="D92" s="93"/>
      <c r="E92" s="93"/>
      <c r="F92" s="92"/>
      <c r="G92" s="92"/>
      <c r="H92" s="93"/>
      <c r="I92" s="93"/>
      <c r="J92" s="92"/>
      <c r="K92" s="92"/>
      <c r="L92" s="93"/>
      <c r="M92" s="93"/>
      <c r="N92" s="93"/>
      <c r="O92" s="93"/>
      <c r="P92" s="93"/>
      <c r="Q92" s="93"/>
      <c r="R92" s="93"/>
    </row>
    <row r="93" spans="2:18" ht="12.75">
      <c r="B93" s="93"/>
      <c r="C93" s="93"/>
      <c r="D93" s="93"/>
      <c r="E93" s="93"/>
      <c r="F93" s="92"/>
      <c r="G93" s="92"/>
      <c r="H93" s="93"/>
      <c r="I93" s="93"/>
      <c r="J93" s="92"/>
      <c r="K93" s="92"/>
      <c r="L93" s="93"/>
      <c r="M93" s="93"/>
      <c r="N93" s="93"/>
      <c r="O93" s="93"/>
      <c r="P93" s="93"/>
      <c r="Q93" s="93"/>
      <c r="R93" s="93"/>
    </row>
    <row r="94" spans="2:18" ht="12.75">
      <c r="B94" s="93"/>
      <c r="C94" s="93"/>
      <c r="D94" s="93"/>
      <c r="E94" s="93"/>
      <c r="F94" s="92"/>
      <c r="G94" s="92"/>
      <c r="H94" s="93"/>
      <c r="I94" s="93"/>
      <c r="J94" s="92"/>
      <c r="K94" s="92"/>
      <c r="L94" s="93"/>
      <c r="M94" s="93"/>
      <c r="N94" s="93"/>
      <c r="O94" s="93"/>
      <c r="P94" s="93"/>
      <c r="Q94" s="93"/>
      <c r="R94" s="93"/>
    </row>
    <row r="95" spans="2:18" ht="12.75">
      <c r="B95" s="93"/>
      <c r="C95" s="93"/>
      <c r="D95" s="93"/>
      <c r="E95" s="93"/>
      <c r="F95" s="92"/>
      <c r="G95" s="92"/>
      <c r="H95" s="93"/>
      <c r="I95" s="93"/>
      <c r="J95" s="92"/>
      <c r="K95" s="92"/>
      <c r="L95" s="93"/>
      <c r="M95" s="93"/>
      <c r="N95" s="93"/>
      <c r="O95" s="93"/>
      <c r="P95" s="93"/>
      <c r="Q95" s="93"/>
      <c r="R95" s="93"/>
    </row>
    <row r="96" spans="2:18" ht="12.75">
      <c r="B96" s="93"/>
      <c r="C96" s="93"/>
      <c r="D96" s="93"/>
      <c r="E96" s="93"/>
      <c r="F96" s="92"/>
      <c r="G96" s="92"/>
      <c r="H96" s="93"/>
      <c r="I96" s="93"/>
      <c r="J96" s="92"/>
      <c r="K96" s="92"/>
      <c r="L96" s="93"/>
      <c r="M96" s="93"/>
      <c r="N96" s="93"/>
      <c r="O96" s="93"/>
      <c r="P96" s="93"/>
      <c r="Q96" s="93"/>
      <c r="R96" s="93"/>
    </row>
    <row r="97" spans="2:18" ht="12.75">
      <c r="B97" s="93"/>
      <c r="C97" s="93"/>
      <c r="D97" s="93"/>
      <c r="E97" s="93"/>
      <c r="F97" s="92"/>
      <c r="G97" s="92"/>
      <c r="H97" s="93"/>
      <c r="I97" s="93"/>
      <c r="J97" s="92"/>
      <c r="K97" s="92"/>
      <c r="L97" s="93"/>
      <c r="M97" s="93"/>
      <c r="N97" s="93"/>
      <c r="O97" s="93"/>
      <c r="P97" s="93"/>
      <c r="Q97" s="93"/>
      <c r="R97" s="93"/>
    </row>
    <row r="98" spans="2:18" ht="12.75">
      <c r="B98" s="93"/>
      <c r="C98" s="93"/>
      <c r="D98" s="93"/>
      <c r="E98" s="93"/>
      <c r="F98" s="92"/>
      <c r="G98" s="92"/>
      <c r="H98" s="93"/>
      <c r="I98" s="93"/>
      <c r="J98" s="92"/>
      <c r="K98" s="92"/>
      <c r="L98" s="93"/>
      <c r="M98" s="93"/>
      <c r="N98" s="93"/>
      <c r="O98" s="93"/>
      <c r="P98" s="93"/>
      <c r="Q98" s="93"/>
      <c r="R98" s="93"/>
    </row>
    <row r="99" spans="2:18" ht="12.75">
      <c r="B99" s="93"/>
      <c r="C99" s="93"/>
      <c r="D99" s="93"/>
      <c r="E99" s="93"/>
      <c r="F99" s="92"/>
      <c r="G99" s="92"/>
      <c r="H99" s="93"/>
      <c r="I99" s="93"/>
      <c r="J99" s="92"/>
      <c r="K99" s="92"/>
      <c r="L99" s="93"/>
      <c r="M99" s="93"/>
      <c r="N99" s="93"/>
      <c r="O99" s="93"/>
      <c r="P99" s="93"/>
      <c r="Q99" s="93"/>
      <c r="R99" s="93"/>
    </row>
    <row r="100" spans="2:18" ht="12.75">
      <c r="B100" s="93"/>
      <c r="C100" s="93"/>
      <c r="D100" s="93"/>
      <c r="E100" s="93"/>
      <c r="F100" s="92"/>
      <c r="G100" s="92"/>
      <c r="H100" s="93"/>
      <c r="I100" s="93"/>
      <c r="J100" s="92"/>
      <c r="K100" s="92"/>
      <c r="L100" s="93"/>
      <c r="M100" s="93"/>
      <c r="N100" s="93"/>
      <c r="O100" s="93"/>
      <c r="P100" s="93"/>
      <c r="Q100" s="93"/>
      <c r="R100" s="93"/>
    </row>
    <row r="101" spans="2:18" ht="12.75">
      <c r="B101" s="93"/>
      <c r="C101" s="93"/>
      <c r="D101" s="93"/>
      <c r="E101" s="93"/>
      <c r="F101" s="92"/>
      <c r="G101" s="92"/>
      <c r="H101" s="93"/>
      <c r="I101" s="93"/>
      <c r="J101" s="92"/>
      <c r="K101" s="92"/>
      <c r="L101" s="93"/>
      <c r="M101" s="93"/>
      <c r="N101" s="93"/>
      <c r="O101" s="93"/>
      <c r="P101" s="93"/>
      <c r="Q101" s="93"/>
      <c r="R101" s="93"/>
    </row>
    <row r="102" spans="2:18" ht="12.75">
      <c r="B102" s="93"/>
      <c r="C102" s="93"/>
      <c r="D102" s="93"/>
      <c r="E102" s="93"/>
      <c r="F102" s="92"/>
      <c r="G102" s="92"/>
      <c r="H102" s="93"/>
      <c r="I102" s="93"/>
      <c r="J102" s="92"/>
      <c r="K102" s="92"/>
      <c r="L102" s="93"/>
      <c r="M102" s="93"/>
      <c r="N102" s="93"/>
      <c r="O102" s="93"/>
      <c r="P102" s="93"/>
      <c r="Q102" s="93"/>
      <c r="R102" s="93"/>
    </row>
    <row r="103" spans="2:18" ht="12.75">
      <c r="B103" s="93"/>
      <c r="C103" s="93"/>
      <c r="D103" s="93"/>
      <c r="E103" s="93"/>
      <c r="F103" s="92"/>
      <c r="G103" s="92"/>
      <c r="H103" s="93"/>
      <c r="I103" s="93"/>
      <c r="J103" s="92"/>
      <c r="K103" s="92"/>
      <c r="L103" s="93"/>
      <c r="M103" s="93"/>
      <c r="N103" s="93"/>
      <c r="O103" s="93"/>
      <c r="P103" s="93"/>
      <c r="Q103" s="93"/>
      <c r="R103" s="93"/>
    </row>
    <row r="104" spans="1:18" s="92" customFormat="1" ht="12.75">
      <c r="A104" s="322"/>
      <c r="B104" s="93"/>
      <c r="C104" s="93"/>
      <c r="D104" s="93"/>
      <c r="E104" s="93"/>
      <c r="H104" s="93"/>
      <c r="I104" s="93"/>
      <c r="L104" s="93"/>
      <c r="M104" s="93"/>
      <c r="N104" s="93"/>
      <c r="O104" s="93"/>
      <c r="P104" s="93"/>
      <c r="Q104" s="93"/>
      <c r="R104" s="93"/>
    </row>
    <row r="105" spans="1:18" s="92" customFormat="1" ht="12.75">
      <c r="A105" s="322"/>
      <c r="B105" s="93"/>
      <c r="C105" s="93"/>
      <c r="D105" s="93"/>
      <c r="E105" s="93"/>
      <c r="H105" s="93"/>
      <c r="I105" s="93"/>
      <c r="L105" s="93"/>
      <c r="M105" s="93"/>
      <c r="N105" s="93"/>
      <c r="O105" s="93"/>
      <c r="P105" s="93"/>
      <c r="Q105" s="93"/>
      <c r="R105" s="93"/>
    </row>
    <row r="106" spans="1:18" s="92" customFormat="1" ht="12.75">
      <c r="A106" s="113"/>
      <c r="B106" s="93"/>
      <c r="C106" s="93"/>
      <c r="D106" s="93"/>
      <c r="E106" s="93"/>
      <c r="H106" s="93"/>
      <c r="I106" s="93"/>
      <c r="L106" s="93"/>
      <c r="M106" s="93"/>
      <c r="N106" s="93"/>
      <c r="O106" s="93"/>
      <c r="P106" s="93"/>
      <c r="Q106" s="93"/>
      <c r="R106" s="93"/>
    </row>
    <row r="107" spans="1:18" s="92" customFormat="1" ht="12.75">
      <c r="A107" s="113"/>
      <c r="B107" s="93"/>
      <c r="C107" s="93"/>
      <c r="D107" s="93"/>
      <c r="E107" s="93"/>
      <c r="H107" s="93"/>
      <c r="I107" s="93"/>
      <c r="L107" s="93"/>
      <c r="M107" s="93"/>
      <c r="N107" s="93"/>
      <c r="O107" s="93"/>
      <c r="P107" s="93"/>
      <c r="Q107" s="93"/>
      <c r="R107" s="93"/>
    </row>
    <row r="108" spans="1:18" s="92" customFormat="1" ht="12.75">
      <c r="A108" s="113"/>
      <c r="B108" s="93"/>
      <c r="C108" s="93"/>
      <c r="D108" s="93"/>
      <c r="E108" s="93"/>
      <c r="H108" s="93"/>
      <c r="I108" s="93"/>
      <c r="L108" s="93"/>
      <c r="M108" s="93"/>
      <c r="N108" s="93"/>
      <c r="O108" s="93"/>
      <c r="P108" s="93"/>
      <c r="Q108" s="93"/>
      <c r="R108" s="93"/>
    </row>
    <row r="109" spans="1:18" s="92" customFormat="1" ht="12.75">
      <c r="A109" s="113"/>
      <c r="B109" s="93"/>
      <c r="C109" s="93"/>
      <c r="D109" s="93"/>
      <c r="E109" s="93"/>
      <c r="H109" s="93"/>
      <c r="I109" s="93"/>
      <c r="L109" s="93"/>
      <c r="M109" s="93"/>
      <c r="N109" s="93"/>
      <c r="O109" s="93"/>
      <c r="P109" s="93"/>
      <c r="Q109" s="93"/>
      <c r="R109" s="93"/>
    </row>
    <row r="110" spans="1:18" s="92" customFormat="1" ht="12.75">
      <c r="A110" s="113"/>
      <c r="B110" s="93"/>
      <c r="C110" s="93"/>
      <c r="D110" s="93"/>
      <c r="E110" s="93"/>
      <c r="H110" s="93"/>
      <c r="I110" s="93"/>
      <c r="L110" s="93"/>
      <c r="M110" s="93"/>
      <c r="N110" s="93"/>
      <c r="O110" s="93"/>
      <c r="P110" s="93"/>
      <c r="Q110" s="93"/>
      <c r="R110" s="93"/>
    </row>
    <row r="111" spans="1:18" s="92" customFormat="1" ht="12.75">
      <c r="A111" s="113"/>
      <c r="B111" s="93"/>
      <c r="C111" s="93"/>
      <c r="D111" s="93"/>
      <c r="E111" s="93"/>
      <c r="H111" s="93"/>
      <c r="I111" s="93"/>
      <c r="L111" s="93"/>
      <c r="M111" s="93"/>
      <c r="N111" s="93"/>
      <c r="O111" s="93"/>
      <c r="P111" s="93"/>
      <c r="Q111" s="93"/>
      <c r="R111" s="93"/>
    </row>
    <row r="112" spans="1:18" s="92" customFormat="1" ht="12.75">
      <c r="A112" s="113"/>
      <c r="B112" s="93"/>
      <c r="C112" s="93"/>
      <c r="D112" s="93"/>
      <c r="E112" s="93"/>
      <c r="H112" s="93"/>
      <c r="I112" s="93"/>
      <c r="L112" s="93"/>
      <c r="M112" s="93"/>
      <c r="N112" s="93"/>
      <c r="O112" s="93"/>
      <c r="P112" s="93"/>
      <c r="Q112" s="93"/>
      <c r="R112" s="93"/>
    </row>
    <row r="113" spans="1:18" s="92" customFormat="1" ht="12.75">
      <c r="A113" s="113"/>
      <c r="B113" s="93"/>
      <c r="C113" s="93"/>
      <c r="D113" s="93"/>
      <c r="E113" s="93"/>
      <c r="H113" s="93"/>
      <c r="I113" s="93"/>
      <c r="L113" s="93"/>
      <c r="M113" s="93"/>
      <c r="N113" s="93"/>
      <c r="O113" s="93"/>
      <c r="P113" s="93"/>
      <c r="Q113" s="93"/>
      <c r="R113" s="93"/>
    </row>
    <row r="114" spans="1:18" s="92" customFormat="1" ht="12.75">
      <c r="A114" s="113"/>
      <c r="B114" s="93"/>
      <c r="C114" s="93"/>
      <c r="D114" s="93"/>
      <c r="E114" s="93"/>
      <c r="H114" s="93"/>
      <c r="I114" s="93"/>
      <c r="L114" s="93"/>
      <c r="M114" s="93"/>
      <c r="N114" s="93"/>
      <c r="O114" s="93"/>
      <c r="P114" s="93"/>
      <c r="Q114" s="93"/>
      <c r="R114" s="93"/>
    </row>
    <row r="115" spans="1:18" s="92" customFormat="1" ht="12.75">
      <c r="A115" s="113"/>
      <c r="B115" s="93"/>
      <c r="C115" s="93"/>
      <c r="D115" s="93"/>
      <c r="E115" s="93"/>
      <c r="H115" s="93"/>
      <c r="I115" s="93"/>
      <c r="L115" s="93"/>
      <c r="M115" s="93"/>
      <c r="N115" s="93"/>
      <c r="O115" s="93"/>
      <c r="P115" s="93"/>
      <c r="Q115" s="93"/>
      <c r="R115" s="93"/>
    </row>
    <row r="116" spans="1:18" s="92" customFormat="1" ht="12.75">
      <c r="A116" s="113"/>
      <c r="B116" s="93"/>
      <c r="C116" s="93"/>
      <c r="D116" s="93"/>
      <c r="E116" s="93"/>
      <c r="H116" s="93"/>
      <c r="I116" s="93"/>
      <c r="L116" s="93"/>
      <c r="M116" s="93"/>
      <c r="N116" s="93"/>
      <c r="O116" s="93"/>
      <c r="P116" s="93"/>
      <c r="Q116" s="93"/>
      <c r="R116" s="93"/>
    </row>
    <row r="117" spans="1:18" s="92" customFormat="1" ht="12.75">
      <c r="A117" s="113"/>
      <c r="B117" s="93"/>
      <c r="C117" s="93"/>
      <c r="D117" s="93"/>
      <c r="E117" s="93"/>
      <c r="H117" s="93"/>
      <c r="I117" s="93"/>
      <c r="L117" s="93"/>
      <c r="M117" s="93"/>
      <c r="N117" s="93"/>
      <c r="O117" s="93"/>
      <c r="P117" s="93"/>
      <c r="Q117" s="93"/>
      <c r="R117" s="93"/>
    </row>
    <row r="118" spans="1:18" s="92" customFormat="1" ht="12.75">
      <c r="A118" s="113"/>
      <c r="B118" s="93"/>
      <c r="C118" s="93"/>
      <c r="D118" s="93"/>
      <c r="E118" s="93"/>
      <c r="H118" s="93"/>
      <c r="I118" s="93"/>
      <c r="L118" s="93"/>
      <c r="M118" s="93"/>
      <c r="N118" s="93"/>
      <c r="O118" s="93"/>
      <c r="P118" s="93"/>
      <c r="Q118" s="93"/>
      <c r="R118" s="93"/>
    </row>
    <row r="119" spans="1:18" s="92" customFormat="1" ht="12.75">
      <c r="A119" s="113"/>
      <c r="B119" s="93"/>
      <c r="C119" s="93"/>
      <c r="D119" s="93"/>
      <c r="E119" s="93"/>
      <c r="H119" s="93"/>
      <c r="I119" s="93"/>
      <c r="L119" s="93"/>
      <c r="M119" s="93"/>
      <c r="N119" s="93"/>
      <c r="O119" s="93"/>
      <c r="P119" s="93"/>
      <c r="Q119" s="93"/>
      <c r="R119" s="93"/>
    </row>
    <row r="120" spans="1:18" s="92" customFormat="1" ht="12.75">
      <c r="A120" s="113"/>
      <c r="B120" s="93"/>
      <c r="C120" s="93"/>
      <c r="D120" s="93"/>
      <c r="E120" s="93"/>
      <c r="H120" s="93"/>
      <c r="I120" s="93"/>
      <c r="L120" s="93"/>
      <c r="M120" s="93"/>
      <c r="N120" s="93"/>
      <c r="O120" s="93"/>
      <c r="P120" s="93"/>
      <c r="Q120" s="93"/>
      <c r="R120" s="93"/>
    </row>
    <row r="121" spans="1:18" s="92" customFormat="1" ht="12.75">
      <c r="A121" s="113"/>
      <c r="B121" s="93"/>
      <c r="C121" s="93"/>
      <c r="D121" s="93"/>
      <c r="E121" s="93"/>
      <c r="H121" s="93"/>
      <c r="I121" s="93"/>
      <c r="L121" s="93"/>
      <c r="M121" s="93"/>
      <c r="N121" s="93"/>
      <c r="O121" s="93"/>
      <c r="P121" s="93"/>
      <c r="Q121" s="93"/>
      <c r="R121" s="93"/>
    </row>
    <row r="122" spans="1:18" s="92" customFormat="1" ht="12.75">
      <c r="A122" s="113"/>
      <c r="B122" s="93"/>
      <c r="C122" s="93"/>
      <c r="D122" s="93"/>
      <c r="E122" s="93"/>
      <c r="H122" s="93"/>
      <c r="I122" s="93"/>
      <c r="L122" s="93"/>
      <c r="M122" s="93"/>
      <c r="N122" s="93"/>
      <c r="O122" s="93"/>
      <c r="P122" s="93"/>
      <c r="Q122" s="93"/>
      <c r="R122" s="93"/>
    </row>
    <row r="123" spans="1:18" s="92" customFormat="1" ht="12.75">
      <c r="A123" s="113"/>
      <c r="B123" s="93"/>
      <c r="C123" s="93"/>
      <c r="D123" s="93"/>
      <c r="E123" s="93"/>
      <c r="H123" s="93"/>
      <c r="I123" s="93"/>
      <c r="L123" s="93"/>
      <c r="M123" s="93"/>
      <c r="N123" s="93"/>
      <c r="O123" s="93"/>
      <c r="P123" s="93"/>
      <c r="Q123" s="93"/>
      <c r="R123" s="93"/>
    </row>
    <row r="124" spans="1:18" s="92" customFormat="1" ht="12.75">
      <c r="A124" s="113"/>
      <c r="B124" s="93"/>
      <c r="C124" s="93"/>
      <c r="D124" s="93"/>
      <c r="E124" s="93"/>
      <c r="H124" s="93"/>
      <c r="I124" s="93"/>
      <c r="L124" s="93"/>
      <c r="M124" s="93"/>
      <c r="N124" s="93"/>
      <c r="O124" s="93"/>
      <c r="P124" s="93"/>
      <c r="Q124" s="93"/>
      <c r="R124" s="93"/>
    </row>
    <row r="125" spans="1:18" s="92" customFormat="1" ht="12.75">
      <c r="A125" s="113"/>
      <c r="B125" s="93"/>
      <c r="C125" s="93"/>
      <c r="D125" s="93"/>
      <c r="E125" s="93"/>
      <c r="H125" s="93"/>
      <c r="I125" s="93"/>
      <c r="L125" s="93"/>
      <c r="M125" s="93"/>
      <c r="N125" s="93"/>
      <c r="O125" s="93"/>
      <c r="P125" s="93"/>
      <c r="Q125" s="93"/>
      <c r="R125" s="93"/>
    </row>
    <row r="126" spans="1:18" s="92" customFormat="1" ht="12.75">
      <c r="A126" s="113"/>
      <c r="B126" s="93"/>
      <c r="C126" s="93"/>
      <c r="D126" s="93"/>
      <c r="E126" s="93"/>
      <c r="H126" s="93"/>
      <c r="I126" s="93"/>
      <c r="L126" s="93"/>
      <c r="M126" s="93"/>
      <c r="N126" s="93"/>
      <c r="O126" s="93"/>
      <c r="P126" s="93"/>
      <c r="Q126" s="93"/>
      <c r="R126" s="93"/>
    </row>
    <row r="127" spans="1:18" s="92" customFormat="1" ht="12.75">
      <c r="A127" s="113"/>
      <c r="B127" s="93"/>
      <c r="C127" s="93"/>
      <c r="D127" s="93"/>
      <c r="E127" s="93"/>
      <c r="H127" s="93"/>
      <c r="I127" s="93"/>
      <c r="L127" s="93"/>
      <c r="M127" s="93"/>
      <c r="N127" s="93"/>
      <c r="O127" s="93"/>
      <c r="P127" s="93"/>
      <c r="Q127" s="93"/>
      <c r="R127" s="93"/>
    </row>
    <row r="128" spans="1:18" s="92" customFormat="1" ht="12.75">
      <c r="A128" s="113"/>
      <c r="B128" s="93"/>
      <c r="C128" s="93"/>
      <c r="D128" s="93"/>
      <c r="E128" s="93"/>
      <c r="H128" s="93"/>
      <c r="I128" s="93"/>
      <c r="L128" s="93"/>
      <c r="M128" s="93"/>
      <c r="N128" s="93"/>
      <c r="O128" s="93"/>
      <c r="P128" s="93"/>
      <c r="Q128" s="93"/>
      <c r="R128" s="93"/>
    </row>
    <row r="129" spans="1:18" s="92" customFormat="1" ht="12.75">
      <c r="A129" s="113"/>
      <c r="B129" s="93"/>
      <c r="C129" s="93"/>
      <c r="D129" s="93"/>
      <c r="E129" s="93"/>
      <c r="H129" s="93"/>
      <c r="I129" s="93"/>
      <c r="L129" s="93"/>
      <c r="M129" s="93"/>
      <c r="N129" s="93"/>
      <c r="O129" s="93"/>
      <c r="P129" s="93"/>
      <c r="Q129" s="93"/>
      <c r="R129" s="93"/>
    </row>
    <row r="130" spans="1:18" s="92" customFormat="1" ht="12.75">
      <c r="A130" s="113"/>
      <c r="B130" s="93"/>
      <c r="C130" s="93"/>
      <c r="D130" s="93"/>
      <c r="E130" s="93"/>
      <c r="H130" s="93"/>
      <c r="I130" s="93"/>
      <c r="L130" s="93"/>
      <c r="M130" s="93"/>
      <c r="N130" s="93"/>
      <c r="O130" s="93"/>
      <c r="P130" s="93"/>
      <c r="Q130" s="93"/>
      <c r="R130" s="93"/>
    </row>
    <row r="131" spans="1:18" s="92" customFormat="1" ht="12.75">
      <c r="A131" s="113"/>
      <c r="B131" s="93"/>
      <c r="C131" s="93"/>
      <c r="D131" s="93"/>
      <c r="E131" s="93"/>
      <c r="H131" s="93"/>
      <c r="I131" s="93"/>
      <c r="L131" s="93"/>
      <c r="M131" s="93"/>
      <c r="N131" s="93"/>
      <c r="O131" s="93"/>
      <c r="P131" s="93"/>
      <c r="Q131" s="93"/>
      <c r="R131" s="93"/>
    </row>
    <row r="132" spans="1:18" s="92" customFormat="1" ht="12.75">
      <c r="A132" s="113"/>
      <c r="B132" s="93"/>
      <c r="C132" s="93"/>
      <c r="D132" s="93"/>
      <c r="E132" s="93"/>
      <c r="H132" s="93"/>
      <c r="I132" s="93"/>
      <c r="L132" s="93"/>
      <c r="M132" s="93"/>
      <c r="N132" s="93"/>
      <c r="O132" s="93"/>
      <c r="P132" s="93"/>
      <c r="Q132" s="93"/>
      <c r="R132" s="93"/>
    </row>
    <row r="133" spans="1:18" s="92" customFormat="1" ht="12.75">
      <c r="A133" s="113"/>
      <c r="B133" s="93"/>
      <c r="C133" s="93"/>
      <c r="D133" s="93"/>
      <c r="E133" s="93"/>
      <c r="H133" s="93"/>
      <c r="I133" s="93"/>
      <c r="L133" s="93"/>
      <c r="M133" s="93"/>
      <c r="N133" s="93"/>
      <c r="O133" s="93"/>
      <c r="P133" s="93"/>
      <c r="Q133" s="93"/>
      <c r="R133" s="93"/>
    </row>
    <row r="134" spans="1:18" s="92" customFormat="1" ht="12.75">
      <c r="A134" s="113"/>
      <c r="B134" s="93"/>
      <c r="C134" s="93"/>
      <c r="D134" s="93"/>
      <c r="E134" s="93"/>
      <c r="H134" s="93"/>
      <c r="I134" s="93"/>
      <c r="L134" s="93"/>
      <c r="M134" s="93"/>
      <c r="N134" s="93"/>
      <c r="O134" s="93"/>
      <c r="P134" s="93"/>
      <c r="Q134" s="93"/>
      <c r="R134" s="93"/>
    </row>
    <row r="135" spans="1:18" s="92" customFormat="1" ht="12.75">
      <c r="A135" s="113"/>
      <c r="B135" s="93"/>
      <c r="C135" s="93"/>
      <c r="D135" s="93"/>
      <c r="E135" s="93"/>
      <c r="H135" s="93"/>
      <c r="I135" s="93"/>
      <c r="L135" s="93"/>
      <c r="M135" s="93"/>
      <c r="N135" s="93"/>
      <c r="O135" s="93"/>
      <c r="P135" s="93"/>
      <c r="Q135" s="93"/>
      <c r="R135" s="93"/>
    </row>
    <row r="136" spans="1:18" s="92" customFormat="1" ht="12.75">
      <c r="A136" s="116"/>
      <c r="B136" s="93"/>
      <c r="C136" s="93"/>
      <c r="D136" s="93"/>
      <c r="E136" s="93"/>
      <c r="H136" s="93"/>
      <c r="I136" s="93"/>
      <c r="L136" s="93"/>
      <c r="M136" s="93"/>
      <c r="N136" s="93"/>
      <c r="O136" s="93"/>
      <c r="P136" s="93"/>
      <c r="Q136" s="93"/>
      <c r="R136" s="93"/>
    </row>
    <row r="137" spans="1:18" s="92" customFormat="1" ht="12.75">
      <c r="A137" s="116"/>
      <c r="B137" s="93"/>
      <c r="C137" s="93"/>
      <c r="D137" s="93"/>
      <c r="E137" s="93"/>
      <c r="H137" s="93"/>
      <c r="I137" s="93"/>
      <c r="L137" s="93"/>
      <c r="M137" s="93"/>
      <c r="N137" s="93"/>
      <c r="O137" s="93"/>
      <c r="P137" s="93"/>
      <c r="Q137" s="93"/>
      <c r="R137" s="93"/>
    </row>
    <row r="138" spans="1:18" s="92" customFormat="1" ht="12.75">
      <c r="A138" s="116"/>
      <c r="B138" s="93"/>
      <c r="C138" s="93"/>
      <c r="D138" s="93"/>
      <c r="E138" s="93"/>
      <c r="H138" s="93"/>
      <c r="I138" s="93"/>
      <c r="L138" s="93"/>
      <c r="M138" s="93"/>
      <c r="N138" s="93"/>
      <c r="O138" s="93"/>
      <c r="P138" s="93"/>
      <c r="Q138" s="93"/>
      <c r="R138" s="93"/>
    </row>
    <row r="139" spans="1:18" s="92" customFormat="1" ht="12.75">
      <c r="A139" s="116"/>
      <c r="B139" s="93"/>
      <c r="C139" s="93"/>
      <c r="D139" s="93"/>
      <c r="E139" s="93"/>
      <c r="H139" s="93"/>
      <c r="I139" s="93"/>
      <c r="L139" s="93"/>
      <c r="M139" s="93"/>
      <c r="N139" s="93"/>
      <c r="O139" s="93"/>
      <c r="P139" s="93"/>
      <c r="Q139" s="93"/>
      <c r="R139" s="93"/>
    </row>
    <row r="140" spans="1:18" s="92" customFormat="1" ht="12.75">
      <c r="A140" s="116"/>
      <c r="B140" s="93"/>
      <c r="C140" s="93"/>
      <c r="D140" s="93"/>
      <c r="E140" s="93"/>
      <c r="H140" s="93"/>
      <c r="I140" s="93"/>
      <c r="L140" s="93"/>
      <c r="M140" s="93"/>
      <c r="N140" s="93"/>
      <c r="O140" s="93"/>
      <c r="P140" s="93"/>
      <c r="Q140" s="93"/>
      <c r="R140" s="93"/>
    </row>
    <row r="141" spans="1:18" s="92" customFormat="1" ht="12.75">
      <c r="A141" s="116"/>
      <c r="B141" s="93"/>
      <c r="C141" s="93"/>
      <c r="D141" s="93"/>
      <c r="E141" s="93"/>
      <c r="H141" s="93"/>
      <c r="I141" s="93"/>
      <c r="L141" s="93"/>
      <c r="M141" s="93"/>
      <c r="N141" s="93"/>
      <c r="O141" s="93"/>
      <c r="P141" s="93"/>
      <c r="Q141" s="93"/>
      <c r="R141" s="93"/>
    </row>
    <row r="142" spans="1:18" s="92" customFormat="1" ht="12.75">
      <c r="A142" s="116"/>
      <c r="B142" s="93"/>
      <c r="C142" s="93"/>
      <c r="D142" s="93"/>
      <c r="E142" s="93"/>
      <c r="H142" s="93"/>
      <c r="I142" s="93"/>
      <c r="L142" s="93"/>
      <c r="M142" s="93"/>
      <c r="N142" s="93"/>
      <c r="O142" s="93"/>
      <c r="P142" s="93"/>
      <c r="Q142" s="93"/>
      <c r="R142" s="93"/>
    </row>
    <row r="143" spans="1:18" s="92" customFormat="1" ht="12.75">
      <c r="A143" s="116"/>
      <c r="B143" s="93"/>
      <c r="C143" s="93"/>
      <c r="D143" s="93"/>
      <c r="E143" s="93"/>
      <c r="H143" s="93"/>
      <c r="I143" s="93"/>
      <c r="L143" s="93"/>
      <c r="M143" s="93"/>
      <c r="N143" s="93"/>
      <c r="O143" s="93"/>
      <c r="P143" s="93"/>
      <c r="Q143" s="93"/>
      <c r="R143" s="93"/>
    </row>
    <row r="144" spans="1:18" s="92" customFormat="1" ht="12.75">
      <c r="A144" s="116"/>
      <c r="B144" s="93"/>
      <c r="C144" s="93"/>
      <c r="D144" s="93"/>
      <c r="E144" s="93"/>
      <c r="H144" s="93"/>
      <c r="I144" s="93"/>
      <c r="L144" s="93"/>
      <c r="M144" s="93"/>
      <c r="N144" s="93"/>
      <c r="O144" s="93"/>
      <c r="P144" s="93"/>
      <c r="Q144" s="93"/>
      <c r="R144" s="93"/>
    </row>
    <row r="145" spans="1:18" s="92" customFormat="1" ht="12.75">
      <c r="A145" s="116"/>
      <c r="B145" s="93"/>
      <c r="C145" s="93"/>
      <c r="D145" s="93"/>
      <c r="E145" s="93"/>
      <c r="H145" s="93"/>
      <c r="I145" s="93"/>
      <c r="L145" s="93"/>
      <c r="M145" s="93"/>
      <c r="N145" s="93"/>
      <c r="O145" s="93"/>
      <c r="P145" s="93"/>
      <c r="Q145" s="93"/>
      <c r="R145" s="93"/>
    </row>
    <row r="146" spans="1:18" s="92" customFormat="1" ht="12.75">
      <c r="A146" s="116"/>
      <c r="B146" s="93"/>
      <c r="C146" s="93"/>
      <c r="D146" s="93"/>
      <c r="E146" s="93"/>
      <c r="H146" s="93"/>
      <c r="I146" s="93"/>
      <c r="L146" s="93"/>
      <c r="M146" s="93"/>
      <c r="N146" s="93"/>
      <c r="O146" s="93"/>
      <c r="P146" s="93"/>
      <c r="Q146" s="93"/>
      <c r="R146" s="93"/>
    </row>
    <row r="147" spans="1:18" s="92" customFormat="1" ht="12.75">
      <c r="A147" s="116"/>
      <c r="B147" s="93"/>
      <c r="C147" s="93"/>
      <c r="D147" s="93"/>
      <c r="E147" s="93"/>
      <c r="H147" s="93"/>
      <c r="I147" s="93"/>
      <c r="L147" s="93"/>
      <c r="M147" s="93"/>
      <c r="N147" s="93"/>
      <c r="O147" s="93"/>
      <c r="P147" s="93"/>
      <c r="Q147" s="93"/>
      <c r="R147" s="93"/>
    </row>
    <row r="148" spans="1:18" s="92" customFormat="1" ht="12.75">
      <c r="A148" s="116"/>
      <c r="B148" s="93"/>
      <c r="C148" s="93"/>
      <c r="D148" s="93"/>
      <c r="E148" s="93"/>
      <c r="H148" s="93"/>
      <c r="I148" s="93"/>
      <c r="L148" s="93"/>
      <c r="M148" s="93"/>
      <c r="N148" s="93"/>
      <c r="O148" s="93"/>
      <c r="P148" s="93"/>
      <c r="Q148" s="93"/>
      <c r="R148" s="93"/>
    </row>
    <row r="149" spans="1:18" s="92" customFormat="1" ht="12.75">
      <c r="A149" s="116"/>
      <c r="B149" s="93"/>
      <c r="C149" s="93"/>
      <c r="D149" s="93"/>
      <c r="E149" s="93"/>
      <c r="H149" s="93"/>
      <c r="I149" s="93"/>
      <c r="L149" s="93"/>
      <c r="M149" s="93"/>
      <c r="N149" s="93"/>
      <c r="O149" s="93"/>
      <c r="P149" s="93"/>
      <c r="Q149" s="93"/>
      <c r="R149" s="93"/>
    </row>
    <row r="150" spans="1:18" s="92" customFormat="1" ht="12.75">
      <c r="A150" s="116"/>
      <c r="B150" s="93"/>
      <c r="C150" s="93"/>
      <c r="D150" s="93"/>
      <c r="E150" s="93"/>
      <c r="H150" s="93"/>
      <c r="I150" s="93"/>
      <c r="L150" s="93"/>
      <c r="M150" s="93"/>
      <c r="N150" s="93"/>
      <c r="O150" s="93"/>
      <c r="P150" s="93"/>
      <c r="Q150" s="93"/>
      <c r="R150" s="93"/>
    </row>
    <row r="151" spans="1:18" s="92" customFormat="1" ht="12.75">
      <c r="A151" s="116"/>
      <c r="B151" s="93"/>
      <c r="C151" s="93"/>
      <c r="D151" s="93"/>
      <c r="E151" s="93"/>
      <c r="H151" s="93"/>
      <c r="I151" s="93"/>
      <c r="L151" s="93"/>
      <c r="M151" s="93"/>
      <c r="N151" s="93"/>
      <c r="O151" s="93"/>
      <c r="P151" s="93"/>
      <c r="Q151" s="93"/>
      <c r="R151" s="93"/>
    </row>
    <row r="152" spans="1:18" s="92" customFormat="1" ht="12.75">
      <c r="A152" s="116"/>
      <c r="B152" s="93"/>
      <c r="C152" s="93"/>
      <c r="D152" s="93"/>
      <c r="E152" s="93"/>
      <c r="H152" s="93"/>
      <c r="I152" s="93"/>
      <c r="L152" s="93"/>
      <c r="M152" s="93"/>
      <c r="N152" s="93"/>
      <c r="O152" s="93"/>
      <c r="P152" s="93"/>
      <c r="Q152" s="93"/>
      <c r="R152" s="93"/>
    </row>
    <row r="153" spans="1:18" s="92" customFormat="1" ht="12.75">
      <c r="A153" s="116"/>
      <c r="B153" s="93"/>
      <c r="C153" s="93"/>
      <c r="D153" s="93"/>
      <c r="E153" s="93"/>
      <c r="H153" s="93"/>
      <c r="I153" s="93"/>
      <c r="L153" s="93"/>
      <c r="M153" s="93"/>
      <c r="N153" s="93"/>
      <c r="O153" s="93"/>
      <c r="P153" s="93"/>
      <c r="Q153" s="93"/>
      <c r="R153" s="93"/>
    </row>
    <row r="154" spans="1:18" s="92" customFormat="1" ht="12.75">
      <c r="A154" s="116"/>
      <c r="B154" s="93"/>
      <c r="C154" s="93"/>
      <c r="D154" s="93"/>
      <c r="E154" s="93"/>
      <c r="H154" s="93"/>
      <c r="I154" s="93"/>
      <c r="L154" s="93"/>
      <c r="M154" s="93"/>
      <c r="N154" s="93"/>
      <c r="O154" s="93"/>
      <c r="P154" s="93"/>
      <c r="Q154" s="93"/>
      <c r="R154" s="93"/>
    </row>
    <row r="155" spans="1:18" s="92" customFormat="1" ht="12.75">
      <c r="A155" s="116"/>
      <c r="B155" s="93"/>
      <c r="C155" s="93"/>
      <c r="D155" s="93"/>
      <c r="E155" s="93"/>
      <c r="H155" s="93"/>
      <c r="I155" s="93"/>
      <c r="L155" s="93"/>
      <c r="M155" s="93"/>
      <c r="N155" s="93"/>
      <c r="O155" s="93"/>
      <c r="P155" s="93"/>
      <c r="Q155" s="93"/>
      <c r="R155" s="93"/>
    </row>
    <row r="156" spans="1:18" s="92" customFormat="1" ht="12.75">
      <c r="A156" s="116"/>
      <c r="B156" s="93"/>
      <c r="C156" s="93"/>
      <c r="D156" s="93"/>
      <c r="E156" s="93"/>
      <c r="H156" s="93"/>
      <c r="I156" s="93"/>
      <c r="L156" s="93"/>
      <c r="M156" s="93"/>
      <c r="N156" s="93"/>
      <c r="O156" s="93"/>
      <c r="P156" s="93"/>
      <c r="Q156" s="93"/>
      <c r="R156" s="93"/>
    </row>
    <row r="157" spans="1:18" s="92" customFormat="1" ht="12.75">
      <c r="A157" s="116"/>
      <c r="B157" s="93"/>
      <c r="C157" s="93"/>
      <c r="D157" s="93"/>
      <c r="E157" s="93"/>
      <c r="H157" s="93"/>
      <c r="I157" s="93"/>
      <c r="L157" s="93"/>
      <c r="M157" s="93"/>
      <c r="N157" s="93"/>
      <c r="O157" s="93"/>
      <c r="P157" s="93"/>
      <c r="Q157" s="93"/>
      <c r="R157" s="93"/>
    </row>
    <row r="158" spans="1:18" s="92" customFormat="1" ht="12.75">
      <c r="A158" s="116"/>
      <c r="B158" s="93"/>
      <c r="C158" s="93"/>
      <c r="D158" s="93"/>
      <c r="E158" s="93"/>
      <c r="H158" s="93"/>
      <c r="I158" s="93"/>
      <c r="L158" s="93"/>
      <c r="M158" s="93"/>
      <c r="N158" s="93"/>
      <c r="O158" s="93"/>
      <c r="P158" s="93"/>
      <c r="Q158" s="93"/>
      <c r="R158" s="93"/>
    </row>
    <row r="159" spans="1:18" s="92" customFormat="1" ht="12.75">
      <c r="A159" s="116"/>
      <c r="B159" s="93"/>
      <c r="C159" s="93"/>
      <c r="D159" s="93"/>
      <c r="E159" s="93"/>
      <c r="H159" s="93"/>
      <c r="I159" s="93"/>
      <c r="L159" s="93"/>
      <c r="M159" s="93"/>
      <c r="N159" s="93"/>
      <c r="O159" s="93"/>
      <c r="P159" s="93"/>
      <c r="Q159" s="93"/>
      <c r="R159" s="93"/>
    </row>
    <row r="160" spans="1:18" s="92" customFormat="1" ht="12.75">
      <c r="A160" s="116"/>
      <c r="B160" s="93"/>
      <c r="C160" s="93"/>
      <c r="D160" s="93"/>
      <c r="E160" s="93"/>
      <c r="H160" s="93"/>
      <c r="I160" s="93"/>
      <c r="L160" s="93"/>
      <c r="M160" s="93"/>
      <c r="N160" s="93"/>
      <c r="O160" s="93"/>
      <c r="P160" s="93"/>
      <c r="Q160" s="93"/>
      <c r="R160" s="93"/>
    </row>
    <row r="161" spans="1:18" s="92" customFormat="1" ht="12.75">
      <c r="A161" s="116"/>
      <c r="B161" s="93"/>
      <c r="C161" s="93"/>
      <c r="D161" s="93"/>
      <c r="E161" s="93"/>
      <c r="H161" s="93"/>
      <c r="I161" s="93"/>
      <c r="L161" s="93"/>
      <c r="M161" s="93"/>
      <c r="N161" s="93"/>
      <c r="O161" s="93"/>
      <c r="P161" s="93"/>
      <c r="Q161" s="93"/>
      <c r="R161" s="93"/>
    </row>
    <row r="162" spans="1:18" s="92" customFormat="1" ht="12.75">
      <c r="A162" s="116"/>
      <c r="B162" s="93"/>
      <c r="C162" s="93"/>
      <c r="D162" s="93"/>
      <c r="E162" s="93"/>
      <c r="H162" s="93"/>
      <c r="I162" s="93"/>
      <c r="L162" s="93"/>
      <c r="M162" s="93"/>
      <c r="N162" s="93"/>
      <c r="O162" s="93"/>
      <c r="P162" s="93"/>
      <c r="Q162" s="93"/>
      <c r="R162" s="93"/>
    </row>
    <row r="163" spans="1:18" s="92" customFormat="1" ht="12.75">
      <c r="A163" s="116"/>
      <c r="B163" s="93"/>
      <c r="C163" s="93"/>
      <c r="D163" s="93"/>
      <c r="E163" s="93"/>
      <c r="H163" s="93"/>
      <c r="I163" s="93"/>
      <c r="L163" s="93"/>
      <c r="M163" s="93"/>
      <c r="N163" s="93"/>
      <c r="O163" s="93"/>
      <c r="P163" s="93"/>
      <c r="Q163" s="93"/>
      <c r="R163" s="93"/>
    </row>
    <row r="164" spans="1:18" s="92" customFormat="1" ht="12.75">
      <c r="A164" s="116"/>
      <c r="B164" s="93"/>
      <c r="C164" s="93"/>
      <c r="D164" s="93"/>
      <c r="E164" s="93"/>
      <c r="H164" s="93"/>
      <c r="I164" s="93"/>
      <c r="L164" s="93"/>
      <c r="M164" s="93"/>
      <c r="N164" s="93"/>
      <c r="O164" s="93"/>
      <c r="P164" s="93"/>
      <c r="Q164" s="93"/>
      <c r="R164" s="93"/>
    </row>
    <row r="165" spans="1:18" s="92" customFormat="1" ht="12.75">
      <c r="A165" s="116"/>
      <c r="B165" s="93"/>
      <c r="C165" s="93"/>
      <c r="D165" s="93"/>
      <c r="E165" s="93"/>
      <c r="H165" s="93"/>
      <c r="I165" s="93"/>
      <c r="L165" s="93"/>
      <c r="M165" s="93"/>
      <c r="N165" s="93"/>
      <c r="O165" s="93"/>
      <c r="P165" s="93"/>
      <c r="Q165" s="93"/>
      <c r="R165" s="93"/>
    </row>
    <row r="166" spans="1:18" s="92" customFormat="1" ht="12.75">
      <c r="A166" s="116"/>
      <c r="B166" s="93"/>
      <c r="C166" s="93"/>
      <c r="D166" s="93"/>
      <c r="E166" s="93"/>
      <c r="H166" s="93"/>
      <c r="I166" s="93"/>
      <c r="L166" s="93"/>
      <c r="M166" s="93"/>
      <c r="N166" s="93"/>
      <c r="O166" s="93"/>
      <c r="P166" s="93"/>
      <c r="Q166" s="93"/>
      <c r="R166" s="93"/>
    </row>
    <row r="167" spans="1:18" s="92" customFormat="1" ht="12.75">
      <c r="A167" s="116"/>
      <c r="B167" s="93"/>
      <c r="C167" s="93"/>
      <c r="D167" s="93"/>
      <c r="E167" s="93"/>
      <c r="H167" s="93"/>
      <c r="I167" s="93"/>
      <c r="L167" s="93"/>
      <c r="M167" s="93"/>
      <c r="N167" s="93"/>
      <c r="O167" s="93"/>
      <c r="P167" s="93"/>
      <c r="Q167" s="93"/>
      <c r="R167" s="93"/>
    </row>
    <row r="168" spans="1:18" s="92" customFormat="1" ht="12.75">
      <c r="A168" s="116"/>
      <c r="B168" s="93"/>
      <c r="C168" s="93"/>
      <c r="D168" s="93"/>
      <c r="E168" s="93"/>
      <c r="H168" s="93"/>
      <c r="I168" s="93"/>
      <c r="L168" s="93"/>
      <c r="M168" s="93"/>
      <c r="N168" s="93"/>
      <c r="O168" s="93"/>
      <c r="P168" s="93"/>
      <c r="Q168" s="93"/>
      <c r="R168" s="93"/>
    </row>
    <row r="169" spans="1:18" s="92" customFormat="1" ht="12.75">
      <c r="A169" s="116"/>
      <c r="B169" s="93"/>
      <c r="C169" s="93"/>
      <c r="D169" s="93"/>
      <c r="E169" s="93"/>
      <c r="H169" s="93"/>
      <c r="I169" s="93"/>
      <c r="L169" s="93"/>
      <c r="M169" s="93"/>
      <c r="N169" s="93"/>
      <c r="O169" s="93"/>
      <c r="P169" s="93"/>
      <c r="Q169" s="93"/>
      <c r="R169" s="93"/>
    </row>
    <row r="170" spans="1:18" s="92" customFormat="1" ht="12.75">
      <c r="A170" s="116"/>
      <c r="B170" s="93"/>
      <c r="C170" s="93"/>
      <c r="D170" s="93"/>
      <c r="E170" s="93"/>
      <c r="H170" s="93"/>
      <c r="I170" s="93"/>
      <c r="L170" s="93"/>
      <c r="M170" s="93"/>
      <c r="N170" s="93"/>
      <c r="O170" s="93"/>
      <c r="P170" s="93"/>
      <c r="Q170" s="93"/>
      <c r="R170" s="93"/>
    </row>
    <row r="171" spans="1:18" s="92" customFormat="1" ht="12.75">
      <c r="A171" s="116"/>
      <c r="B171" s="90"/>
      <c r="C171" s="90"/>
      <c r="D171" s="90"/>
      <c r="E171" s="93"/>
      <c r="H171" s="93"/>
      <c r="I171" s="93"/>
      <c r="L171" s="93"/>
      <c r="M171" s="93"/>
      <c r="N171" s="93"/>
      <c r="O171" s="93"/>
      <c r="P171" s="93"/>
      <c r="Q171" s="93"/>
      <c r="R171" s="93"/>
    </row>
    <row r="172" spans="1:18" s="92" customFormat="1" ht="12.75">
      <c r="A172" s="116"/>
      <c r="B172" s="90"/>
      <c r="C172" s="90"/>
      <c r="D172" s="90"/>
      <c r="E172" s="93"/>
      <c r="H172" s="93"/>
      <c r="I172" s="93"/>
      <c r="L172" s="93"/>
      <c r="M172" s="93"/>
      <c r="N172" s="93"/>
      <c r="O172" s="93"/>
      <c r="P172" s="93"/>
      <c r="Q172" s="93"/>
      <c r="R172" s="93"/>
    </row>
    <row r="173" spans="1:18" s="92" customFormat="1" ht="12.75">
      <c r="A173" s="116"/>
      <c r="B173" s="90"/>
      <c r="C173" s="90"/>
      <c r="D173" s="90"/>
      <c r="E173" s="93"/>
      <c r="H173" s="93"/>
      <c r="I173" s="93"/>
      <c r="L173" s="93"/>
      <c r="M173" s="93"/>
      <c r="N173" s="93"/>
      <c r="O173" s="93"/>
      <c r="P173" s="93"/>
      <c r="Q173" s="93"/>
      <c r="R173" s="93"/>
    </row>
    <row r="174" spans="1:18" s="92" customFormat="1" ht="12.75">
      <c r="A174" s="116"/>
      <c r="B174" s="90"/>
      <c r="C174" s="90"/>
      <c r="D174" s="90"/>
      <c r="E174" s="93"/>
      <c r="H174" s="93"/>
      <c r="I174" s="93"/>
      <c r="L174" s="93"/>
      <c r="M174" s="93"/>
      <c r="N174" s="93"/>
      <c r="O174" s="93"/>
      <c r="P174" s="93"/>
      <c r="Q174" s="93"/>
      <c r="R174" s="93"/>
    </row>
    <row r="175" spans="1:18" s="92" customFormat="1" ht="12.75">
      <c r="A175" s="116"/>
      <c r="B175" s="90"/>
      <c r="C175" s="90"/>
      <c r="D175" s="90"/>
      <c r="E175" s="93"/>
      <c r="H175" s="93"/>
      <c r="I175" s="93"/>
      <c r="L175" s="93"/>
      <c r="M175" s="93"/>
      <c r="N175" s="93"/>
      <c r="O175" s="93"/>
      <c r="P175" s="93"/>
      <c r="Q175" s="93"/>
      <c r="R175" s="93"/>
    </row>
    <row r="176" spans="1:18" s="92" customFormat="1" ht="12.75">
      <c r="A176" s="116"/>
      <c r="B176" s="90"/>
      <c r="C176" s="90"/>
      <c r="D176" s="90"/>
      <c r="E176" s="93"/>
      <c r="H176" s="93"/>
      <c r="I176" s="93"/>
      <c r="L176" s="93"/>
      <c r="M176" s="93"/>
      <c r="N176" s="93"/>
      <c r="O176" s="93"/>
      <c r="P176" s="93"/>
      <c r="Q176" s="93"/>
      <c r="R176" s="93"/>
    </row>
    <row r="177" spans="1:18" s="92" customFormat="1" ht="12.75">
      <c r="A177" s="116"/>
      <c r="B177" s="90"/>
      <c r="C177" s="90"/>
      <c r="D177" s="90"/>
      <c r="E177" s="93"/>
      <c r="H177" s="93"/>
      <c r="I177" s="93"/>
      <c r="L177" s="93"/>
      <c r="M177" s="93"/>
      <c r="N177" s="93"/>
      <c r="O177" s="93"/>
      <c r="P177" s="93"/>
      <c r="Q177" s="93"/>
      <c r="R177" s="93"/>
    </row>
    <row r="178" spans="1:18" s="92" customFormat="1" ht="12.75">
      <c r="A178" s="116"/>
      <c r="B178" s="90"/>
      <c r="C178" s="90"/>
      <c r="D178" s="90"/>
      <c r="E178" s="93"/>
      <c r="H178" s="93"/>
      <c r="I178" s="93"/>
      <c r="L178" s="93"/>
      <c r="M178" s="93"/>
      <c r="N178" s="93"/>
      <c r="O178" s="93"/>
      <c r="P178" s="93"/>
      <c r="Q178" s="93"/>
      <c r="R178" s="93"/>
    </row>
    <row r="179" spans="1:18" s="92" customFormat="1" ht="12.75">
      <c r="A179" s="116"/>
      <c r="B179" s="90"/>
      <c r="C179" s="90"/>
      <c r="D179" s="90"/>
      <c r="E179" s="93"/>
      <c r="H179" s="93"/>
      <c r="I179" s="93"/>
      <c r="L179" s="93"/>
      <c r="M179" s="93"/>
      <c r="N179" s="93"/>
      <c r="O179" s="93"/>
      <c r="P179" s="93"/>
      <c r="Q179" s="93"/>
      <c r="R179" s="93"/>
    </row>
    <row r="180" spans="1:18" s="92" customFormat="1" ht="12.75">
      <c r="A180" s="116"/>
      <c r="B180" s="90"/>
      <c r="C180" s="90"/>
      <c r="D180" s="90"/>
      <c r="E180" s="93"/>
      <c r="H180" s="93"/>
      <c r="I180" s="93"/>
      <c r="L180" s="93"/>
      <c r="M180" s="93"/>
      <c r="N180" s="93"/>
      <c r="O180" s="93"/>
      <c r="P180" s="93"/>
      <c r="Q180" s="93"/>
      <c r="R180" s="93"/>
    </row>
    <row r="181" spans="1:18" s="92" customFormat="1" ht="12.75">
      <c r="A181" s="116"/>
      <c r="B181" s="90"/>
      <c r="C181" s="90"/>
      <c r="D181" s="90"/>
      <c r="E181" s="93"/>
      <c r="H181" s="93"/>
      <c r="I181" s="93"/>
      <c r="L181" s="93"/>
      <c r="M181" s="93"/>
      <c r="N181" s="93"/>
      <c r="O181" s="93"/>
      <c r="P181" s="93"/>
      <c r="Q181" s="93"/>
      <c r="R181" s="93"/>
    </row>
    <row r="182" spans="1:18" s="92" customFormat="1" ht="12.75">
      <c r="A182" s="116"/>
      <c r="B182" s="90"/>
      <c r="C182" s="90"/>
      <c r="D182" s="90"/>
      <c r="E182" s="93"/>
      <c r="H182" s="93"/>
      <c r="I182" s="93"/>
      <c r="L182" s="93"/>
      <c r="M182" s="93"/>
      <c r="N182" s="93"/>
      <c r="O182" s="93"/>
      <c r="P182" s="93"/>
      <c r="Q182" s="93"/>
      <c r="R182" s="93"/>
    </row>
    <row r="183" spans="1:18" s="92" customFormat="1" ht="12.75">
      <c r="A183" s="116"/>
      <c r="B183" s="90"/>
      <c r="C183" s="90"/>
      <c r="D183" s="90"/>
      <c r="E183" s="93"/>
      <c r="H183" s="93"/>
      <c r="I183" s="93"/>
      <c r="L183" s="93"/>
      <c r="M183" s="93"/>
      <c r="N183" s="93"/>
      <c r="O183" s="93"/>
      <c r="P183" s="93"/>
      <c r="Q183" s="93"/>
      <c r="R183" s="93"/>
    </row>
    <row r="184" spans="1:18" s="92" customFormat="1" ht="12.75">
      <c r="A184" s="116"/>
      <c r="B184" s="90"/>
      <c r="C184" s="90"/>
      <c r="D184" s="90"/>
      <c r="E184" s="93"/>
      <c r="H184" s="93"/>
      <c r="I184" s="93"/>
      <c r="L184" s="93"/>
      <c r="M184" s="93"/>
      <c r="N184" s="93"/>
      <c r="O184" s="93"/>
      <c r="P184" s="93"/>
      <c r="Q184" s="93"/>
      <c r="R184" s="93"/>
    </row>
    <row r="185" spans="1:18" s="92" customFormat="1" ht="12.75">
      <c r="A185" s="116"/>
      <c r="B185" s="90"/>
      <c r="C185" s="90"/>
      <c r="D185" s="90"/>
      <c r="E185" s="93"/>
      <c r="H185" s="93"/>
      <c r="I185" s="93"/>
      <c r="L185" s="93"/>
      <c r="M185" s="93"/>
      <c r="N185" s="93"/>
      <c r="O185" s="93"/>
      <c r="P185" s="93"/>
      <c r="Q185" s="93"/>
      <c r="R185" s="93"/>
    </row>
    <row r="186" spans="1:18" s="92" customFormat="1" ht="12.75">
      <c r="A186" s="116"/>
      <c r="B186" s="90"/>
      <c r="C186" s="90"/>
      <c r="D186" s="90"/>
      <c r="E186" s="90"/>
      <c r="F186" s="88"/>
      <c r="G186" s="90"/>
      <c r="H186" s="90"/>
      <c r="I186" s="90"/>
      <c r="L186" s="93"/>
      <c r="M186" s="93"/>
      <c r="N186" s="93"/>
      <c r="O186" s="93"/>
      <c r="P186" s="93"/>
      <c r="Q186" s="93"/>
      <c r="R186" s="93"/>
    </row>
    <row r="187" spans="1:18" s="92" customFormat="1" ht="12.75">
      <c r="A187" s="116"/>
      <c r="B187" s="90"/>
      <c r="C187" s="90"/>
      <c r="D187" s="90"/>
      <c r="E187" s="90"/>
      <c r="F187" s="88"/>
      <c r="G187" s="90"/>
      <c r="H187" s="90"/>
      <c r="I187" s="90"/>
      <c r="J187" s="88"/>
      <c r="K187" s="90"/>
      <c r="L187" s="90"/>
      <c r="M187" s="90"/>
      <c r="N187" s="90"/>
      <c r="O187" s="90"/>
      <c r="P187" s="90"/>
      <c r="Q187" s="90"/>
      <c r="R187" s="90"/>
    </row>
    <row r="188" spans="1:18" s="92" customFormat="1" ht="12.75">
      <c r="A188" s="116"/>
      <c r="B188" s="90"/>
      <c r="C188" s="90"/>
      <c r="D188" s="90"/>
      <c r="E188" s="90"/>
      <c r="F188" s="88"/>
      <c r="G188" s="90"/>
      <c r="H188" s="90"/>
      <c r="I188" s="90"/>
      <c r="J188" s="88"/>
      <c r="K188" s="90"/>
      <c r="L188" s="90"/>
      <c r="M188" s="90"/>
      <c r="N188" s="90"/>
      <c r="O188" s="90"/>
      <c r="P188" s="90"/>
      <c r="Q188" s="90"/>
      <c r="R188" s="90"/>
    </row>
    <row r="189" spans="1:18" s="92" customFormat="1" ht="12.75">
      <c r="A189" s="116"/>
      <c r="B189" s="90"/>
      <c r="C189" s="90"/>
      <c r="D189" s="90"/>
      <c r="E189" s="90"/>
      <c r="F189" s="88"/>
      <c r="G189" s="90"/>
      <c r="H189" s="90"/>
      <c r="I189" s="90"/>
      <c r="J189" s="88"/>
      <c r="K189" s="90"/>
      <c r="L189" s="90"/>
      <c r="M189" s="90"/>
      <c r="N189" s="90"/>
      <c r="O189" s="90"/>
      <c r="P189" s="90"/>
      <c r="Q189" s="90"/>
      <c r="R189" s="90"/>
    </row>
    <row r="190" spans="1:18" s="92" customFormat="1" ht="12.75">
      <c r="A190" s="116"/>
      <c r="B190" s="90"/>
      <c r="C190" s="90"/>
      <c r="D190" s="90"/>
      <c r="E190" s="90"/>
      <c r="F190" s="88"/>
      <c r="G190" s="90"/>
      <c r="H190" s="90"/>
      <c r="I190" s="90"/>
      <c r="J190" s="88"/>
      <c r="K190" s="90"/>
      <c r="L190" s="90"/>
      <c r="M190" s="90"/>
      <c r="N190" s="90"/>
      <c r="O190" s="90"/>
      <c r="P190" s="90"/>
      <c r="Q190" s="90"/>
      <c r="R190" s="90"/>
    </row>
    <row r="191" spans="1:18" s="92" customFormat="1" ht="12.75">
      <c r="A191" s="78"/>
      <c r="B191" s="90"/>
      <c r="C191" s="90"/>
      <c r="D191" s="90"/>
      <c r="E191" s="90"/>
      <c r="F191" s="88"/>
      <c r="G191" s="90"/>
      <c r="H191" s="90"/>
      <c r="I191" s="90"/>
      <c r="J191" s="88"/>
      <c r="K191" s="90"/>
      <c r="L191" s="90"/>
      <c r="M191" s="90"/>
      <c r="N191" s="90"/>
      <c r="O191" s="90"/>
      <c r="P191" s="90"/>
      <c r="Q191" s="90"/>
      <c r="R191" s="90"/>
    </row>
    <row r="192" spans="1:18" s="92" customFormat="1" ht="12.75">
      <c r="A192" s="78"/>
      <c r="B192" s="90"/>
      <c r="C192" s="90"/>
      <c r="D192" s="90"/>
      <c r="E192" s="90"/>
      <c r="F192" s="88"/>
      <c r="G192" s="90"/>
      <c r="H192" s="90"/>
      <c r="I192" s="90"/>
      <c r="J192" s="88"/>
      <c r="K192" s="90"/>
      <c r="L192" s="90"/>
      <c r="M192" s="90"/>
      <c r="N192" s="90"/>
      <c r="O192" s="90"/>
      <c r="P192" s="90"/>
      <c r="Q192" s="90"/>
      <c r="R192" s="90"/>
    </row>
    <row r="193" spans="1:18" s="92" customFormat="1" ht="12.75">
      <c r="A193" s="78"/>
      <c r="B193" s="90"/>
      <c r="C193" s="90"/>
      <c r="D193" s="90"/>
      <c r="E193" s="90"/>
      <c r="F193" s="88"/>
      <c r="G193" s="90"/>
      <c r="H193" s="90"/>
      <c r="I193" s="90"/>
      <c r="J193" s="88"/>
      <c r="K193" s="90"/>
      <c r="L193" s="90"/>
      <c r="M193" s="90"/>
      <c r="N193" s="90"/>
      <c r="O193" s="90"/>
      <c r="P193" s="90"/>
      <c r="Q193" s="90"/>
      <c r="R193" s="90"/>
    </row>
    <row r="194" spans="1:18" s="92" customFormat="1" ht="12.75">
      <c r="A194" s="78"/>
      <c r="B194" s="90"/>
      <c r="C194" s="90"/>
      <c r="D194" s="90"/>
      <c r="E194" s="90"/>
      <c r="F194" s="88"/>
      <c r="G194" s="90"/>
      <c r="H194" s="90"/>
      <c r="I194" s="90"/>
      <c r="J194" s="88"/>
      <c r="K194" s="90"/>
      <c r="L194" s="90"/>
      <c r="M194" s="90"/>
      <c r="N194" s="90"/>
      <c r="O194" s="90"/>
      <c r="P194" s="90"/>
      <c r="Q194" s="90"/>
      <c r="R194" s="90"/>
    </row>
    <row r="195" spans="1:18" s="92" customFormat="1" ht="12.75">
      <c r="A195" s="78"/>
      <c r="B195" s="90"/>
      <c r="C195" s="90"/>
      <c r="D195" s="90"/>
      <c r="E195" s="90"/>
      <c r="F195" s="88"/>
      <c r="G195" s="90"/>
      <c r="H195" s="90"/>
      <c r="I195" s="90"/>
      <c r="J195" s="88"/>
      <c r="K195" s="90"/>
      <c r="L195" s="90"/>
      <c r="M195" s="90"/>
      <c r="N195" s="90"/>
      <c r="O195" s="90"/>
      <c r="P195" s="90"/>
      <c r="Q195" s="90"/>
      <c r="R195" s="90"/>
    </row>
    <row r="196" spans="1:18" s="92" customFormat="1" ht="12.75">
      <c r="A196" s="78"/>
      <c r="B196" s="90"/>
      <c r="C196" s="90"/>
      <c r="D196" s="90"/>
      <c r="E196" s="90"/>
      <c r="F196" s="88"/>
      <c r="G196" s="90"/>
      <c r="H196" s="90"/>
      <c r="I196" s="90"/>
      <c r="J196" s="88"/>
      <c r="K196" s="90"/>
      <c r="L196" s="90"/>
      <c r="M196" s="90"/>
      <c r="N196" s="90"/>
      <c r="O196" s="90"/>
      <c r="P196" s="90"/>
      <c r="Q196" s="90"/>
      <c r="R196" s="90"/>
    </row>
    <row r="197" spans="1:18" s="92" customFormat="1" ht="12.75">
      <c r="A197" s="78"/>
      <c r="B197" s="90"/>
      <c r="C197" s="90"/>
      <c r="D197" s="90"/>
      <c r="E197" s="90"/>
      <c r="F197" s="88"/>
      <c r="G197" s="90"/>
      <c r="H197" s="90"/>
      <c r="I197" s="90"/>
      <c r="J197" s="88"/>
      <c r="K197" s="90"/>
      <c r="L197" s="90"/>
      <c r="M197" s="90"/>
      <c r="N197" s="90"/>
      <c r="O197" s="90"/>
      <c r="P197" s="90"/>
      <c r="Q197" s="90"/>
      <c r="R197" s="90"/>
    </row>
    <row r="198" spans="1:18" s="92" customFormat="1" ht="12.75">
      <c r="A198" s="78"/>
      <c r="B198" s="90"/>
      <c r="C198" s="90"/>
      <c r="D198" s="90"/>
      <c r="E198" s="90"/>
      <c r="F198" s="88"/>
      <c r="G198" s="90"/>
      <c r="H198" s="90"/>
      <c r="I198" s="90"/>
      <c r="J198" s="88"/>
      <c r="K198" s="90"/>
      <c r="L198" s="90"/>
      <c r="M198" s="90"/>
      <c r="N198" s="90"/>
      <c r="O198" s="90"/>
      <c r="P198" s="90"/>
      <c r="Q198" s="90"/>
      <c r="R198" s="90"/>
    </row>
    <row r="199" spans="1:18" s="92" customFormat="1" ht="12.75">
      <c r="A199" s="78"/>
      <c r="B199" s="90"/>
      <c r="C199" s="90"/>
      <c r="D199" s="90"/>
      <c r="E199" s="90"/>
      <c r="F199" s="88"/>
      <c r="G199" s="90"/>
      <c r="H199" s="90"/>
      <c r="I199" s="90"/>
      <c r="J199" s="88"/>
      <c r="K199" s="90"/>
      <c r="L199" s="90"/>
      <c r="M199" s="90"/>
      <c r="N199" s="90"/>
      <c r="O199" s="90"/>
      <c r="P199" s="90"/>
      <c r="Q199" s="90"/>
      <c r="R199" s="90"/>
    </row>
    <row r="200" spans="2:18" s="92" customFormat="1" ht="12.75">
      <c r="B200" s="90"/>
      <c r="C200" s="90"/>
      <c r="D200" s="90"/>
      <c r="E200" s="90"/>
      <c r="F200" s="88"/>
      <c r="G200" s="90"/>
      <c r="H200" s="90"/>
      <c r="I200" s="90"/>
      <c r="J200" s="88"/>
      <c r="K200" s="90"/>
      <c r="L200" s="90"/>
      <c r="M200" s="90"/>
      <c r="N200" s="90"/>
      <c r="O200" s="90"/>
      <c r="P200" s="90"/>
      <c r="Q200" s="90"/>
      <c r="R200" s="90"/>
    </row>
  </sheetData>
  <mergeCells count="1">
    <mergeCell ref="A104:A10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T200"/>
  <sheetViews>
    <sheetView workbookViewId="0" topLeftCell="A85">
      <selection activeCell="Y27" sqref="Y27"/>
    </sheetView>
  </sheetViews>
  <sheetFormatPr defaultColWidth="9.140625" defaultRowHeight="12.75"/>
  <cols>
    <col min="1" max="1" width="9.28125" style="88" customWidth="1"/>
    <col min="2" max="2" width="9.140625" style="90" hidden="1" customWidth="1"/>
    <col min="3" max="3" width="10.7109375" style="90" hidden="1" customWidth="1"/>
    <col min="4" max="4" width="11.8515625" style="90" hidden="1" customWidth="1"/>
    <col min="5" max="5" width="10.140625" style="90" hidden="1" customWidth="1"/>
    <col min="6" max="6" width="12.8515625" style="90" hidden="1"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161"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B1" s="89"/>
      <c r="G1" s="89"/>
      <c r="K1" s="89"/>
    </row>
    <row r="2" spans="2:18" ht="12.75">
      <c r="B2" s="92"/>
      <c r="C2" s="92"/>
      <c r="D2" s="92"/>
      <c r="E2" s="92"/>
      <c r="F2" s="92"/>
      <c r="G2" s="92"/>
      <c r="H2" s="92"/>
      <c r="I2" s="92"/>
      <c r="J2" s="92"/>
      <c r="K2" s="92" t="s">
        <v>104</v>
      </c>
      <c r="L2" s="92" t="s">
        <v>105</v>
      </c>
      <c r="M2" s="92" t="s">
        <v>106</v>
      </c>
      <c r="N2" s="92"/>
      <c r="O2" s="92"/>
      <c r="P2" s="92"/>
      <c r="Q2" s="162"/>
      <c r="R2" s="162"/>
    </row>
    <row r="3" spans="1:18" ht="12.75">
      <c r="A3" s="88" t="s">
        <v>63</v>
      </c>
      <c r="B3" s="92"/>
      <c r="C3" s="92"/>
      <c r="D3" s="92"/>
      <c r="E3" s="92"/>
      <c r="F3" s="92"/>
      <c r="G3" s="92"/>
      <c r="H3" s="92"/>
      <c r="I3" s="92"/>
      <c r="J3" s="92" t="s">
        <v>193</v>
      </c>
      <c r="K3" s="92"/>
      <c r="L3" s="92"/>
      <c r="M3" s="92"/>
      <c r="N3" s="92"/>
      <c r="O3" s="92"/>
      <c r="P3" s="92"/>
      <c r="Q3" s="162"/>
      <c r="R3" s="162"/>
    </row>
    <row r="4" spans="2:18" ht="12.75">
      <c r="B4" s="92"/>
      <c r="C4" s="92"/>
      <c r="D4" s="92"/>
      <c r="E4" s="92"/>
      <c r="F4" s="92"/>
      <c r="G4" s="92"/>
      <c r="H4" s="92"/>
      <c r="I4" s="92"/>
      <c r="J4" s="92"/>
      <c r="K4" s="92"/>
      <c r="L4" s="92"/>
      <c r="M4" s="92"/>
      <c r="N4" s="92"/>
      <c r="O4" s="92"/>
      <c r="P4" s="92"/>
      <c r="Q4" s="162"/>
      <c r="R4" s="162"/>
    </row>
    <row r="5" spans="2:18" ht="47.6">
      <c r="B5" s="92"/>
      <c r="C5" s="92"/>
      <c r="D5" s="92"/>
      <c r="E5" s="96"/>
      <c r="F5" s="96"/>
      <c r="G5" s="92"/>
      <c r="H5" s="92"/>
      <c r="I5" s="92"/>
      <c r="J5" s="92"/>
      <c r="K5" s="92" t="s">
        <v>107</v>
      </c>
      <c r="L5" s="92"/>
      <c r="M5" s="92"/>
      <c r="N5" s="92" t="s">
        <v>108</v>
      </c>
      <c r="O5" s="92" t="s">
        <v>109</v>
      </c>
      <c r="P5" s="92" t="s">
        <v>49</v>
      </c>
      <c r="Q5" s="163" t="s">
        <v>110</v>
      </c>
      <c r="R5" s="163" t="s">
        <v>111</v>
      </c>
    </row>
    <row r="6" spans="2:20" ht="12.75">
      <c r="B6" s="92"/>
      <c r="C6" s="92"/>
      <c r="D6" s="92"/>
      <c r="E6" s="96"/>
      <c r="F6" s="96"/>
      <c r="G6" s="92"/>
      <c r="H6" s="92"/>
      <c r="I6" s="92"/>
      <c r="J6" s="92">
        <v>1936</v>
      </c>
      <c r="K6" s="92">
        <v>1584.6</v>
      </c>
      <c r="L6" s="92">
        <v>237.3</v>
      </c>
      <c r="M6" s="92">
        <v>203</v>
      </c>
      <c r="N6" s="96">
        <v>12.810803988388237</v>
      </c>
      <c r="O6" s="96">
        <v>8.55457227138643</v>
      </c>
      <c r="P6" s="96">
        <v>4250</v>
      </c>
      <c r="Q6" s="164">
        <v>268.20648744162565</v>
      </c>
      <c r="R6" s="164">
        <v>179.09818794774546</v>
      </c>
      <c r="T6" s="129" t="s">
        <v>386</v>
      </c>
    </row>
    <row r="7" spans="2:18" ht="12.75">
      <c r="B7" s="92"/>
      <c r="C7" s="92"/>
      <c r="D7" s="92"/>
      <c r="E7" s="96"/>
      <c r="F7" s="96"/>
      <c r="G7" s="92"/>
      <c r="H7" s="92"/>
      <c r="I7" s="92"/>
      <c r="J7" s="92">
        <v>1937</v>
      </c>
      <c r="K7" s="92">
        <v>1601.8</v>
      </c>
      <c r="L7" s="92">
        <v>261</v>
      </c>
      <c r="M7" s="92">
        <v>213</v>
      </c>
      <c r="N7" s="96">
        <v>13.297540267199402</v>
      </c>
      <c r="O7" s="96">
        <v>8.160919540229886</v>
      </c>
      <c r="P7" s="96">
        <v>4460</v>
      </c>
      <c r="Q7" s="164">
        <v>278.43675864652266</v>
      </c>
      <c r="R7" s="164">
        <v>170.88122605363984</v>
      </c>
    </row>
    <row r="8" spans="2:18" ht="12.75">
      <c r="B8" s="92"/>
      <c r="C8" s="92"/>
      <c r="D8" s="92"/>
      <c r="E8" s="96"/>
      <c r="F8" s="96"/>
      <c r="G8" s="92"/>
      <c r="H8" s="92"/>
      <c r="I8" s="92"/>
      <c r="J8" s="92">
        <v>1938</v>
      </c>
      <c r="K8" s="92">
        <v>1618.3</v>
      </c>
      <c r="L8" s="92">
        <v>284.9</v>
      </c>
      <c r="M8" s="92">
        <v>243</v>
      </c>
      <c r="N8" s="96">
        <v>15.01575727615399</v>
      </c>
      <c r="O8" s="96">
        <v>8.52930852930853</v>
      </c>
      <c r="P8" s="96">
        <v>5091</v>
      </c>
      <c r="Q8" s="164">
        <v>314.589383921399</v>
      </c>
      <c r="R8" s="164">
        <v>178.69427869427872</v>
      </c>
    </row>
    <row r="9" spans="2:18" ht="12.75">
      <c r="B9" s="92"/>
      <c r="C9" s="92"/>
      <c r="D9" s="92"/>
      <c r="E9" s="96"/>
      <c r="F9" s="96"/>
      <c r="G9" s="92"/>
      <c r="H9" s="92"/>
      <c r="I9" s="92"/>
      <c r="J9" s="92">
        <v>1939</v>
      </c>
      <c r="K9" s="92">
        <v>1641.6</v>
      </c>
      <c r="L9" s="92">
        <v>297.7</v>
      </c>
      <c r="M9" s="92">
        <v>246</v>
      </c>
      <c r="N9" s="96">
        <v>14.985380116959066</v>
      </c>
      <c r="O9" s="96">
        <v>8.263352368155862</v>
      </c>
      <c r="P9" s="96">
        <v>5635</v>
      </c>
      <c r="Q9" s="164">
        <v>343.2626705653022</v>
      </c>
      <c r="R9" s="164">
        <v>189.28451461202553</v>
      </c>
    </row>
    <row r="10" spans="2:18" ht="12.75">
      <c r="B10" s="92"/>
      <c r="C10" s="92"/>
      <c r="D10" s="92"/>
      <c r="E10" s="96"/>
      <c r="F10" s="96"/>
      <c r="G10" s="92"/>
      <c r="H10" s="92"/>
      <c r="I10" s="92"/>
      <c r="J10" s="92">
        <v>1940</v>
      </c>
      <c r="K10" s="92">
        <v>1633.6</v>
      </c>
      <c r="L10" s="92">
        <v>293.1</v>
      </c>
      <c r="M10" s="92">
        <v>205</v>
      </c>
      <c r="N10" s="96">
        <v>12.548971596474045</v>
      </c>
      <c r="O10" s="96">
        <v>6.9941999317639025</v>
      </c>
      <c r="P10" s="96">
        <v>4223</v>
      </c>
      <c r="Q10" s="164">
        <v>258.50881488736536</v>
      </c>
      <c r="R10" s="164">
        <v>144.08051859433638</v>
      </c>
    </row>
    <row r="11" spans="2:18" ht="12.75">
      <c r="B11" s="92"/>
      <c r="C11" s="92"/>
      <c r="D11" s="92"/>
      <c r="E11" s="96"/>
      <c r="F11" s="96"/>
      <c r="G11" s="92"/>
      <c r="H11" s="92"/>
      <c r="I11" s="92"/>
      <c r="J11" s="92">
        <v>1941</v>
      </c>
      <c r="K11" s="92">
        <v>1631.3</v>
      </c>
      <c r="L11" s="92">
        <v>298.2</v>
      </c>
      <c r="M11" s="92">
        <v>174</v>
      </c>
      <c r="N11" s="96">
        <v>10.666339729050451</v>
      </c>
      <c r="O11" s="96">
        <v>5.8350100603621735</v>
      </c>
      <c r="P11" s="96">
        <v>3591</v>
      </c>
      <c r="Q11" s="164">
        <v>220.13118371850672</v>
      </c>
      <c r="R11" s="164">
        <v>120.42253521126761</v>
      </c>
    </row>
    <row r="12" spans="2:18" ht="12.75">
      <c r="B12" s="92"/>
      <c r="C12" s="92"/>
      <c r="D12" s="92"/>
      <c r="E12" s="96"/>
      <c r="F12" s="96"/>
      <c r="G12" s="92"/>
      <c r="H12" s="92"/>
      <c r="I12" s="92"/>
      <c r="J12" s="92">
        <v>1942</v>
      </c>
      <c r="K12" s="92">
        <v>1636.4</v>
      </c>
      <c r="L12" s="92">
        <v>286.8</v>
      </c>
      <c r="M12" s="92">
        <v>164</v>
      </c>
      <c r="N12" s="96">
        <v>10.021999511121974</v>
      </c>
      <c r="O12" s="96">
        <v>5.718270571827057</v>
      </c>
      <c r="P12" s="96">
        <v>2416</v>
      </c>
      <c r="Q12" s="164">
        <v>147.64116352969933</v>
      </c>
      <c r="R12" s="164">
        <v>84.23988842398884</v>
      </c>
    </row>
    <row r="13" spans="2:18" ht="12.75">
      <c r="B13" s="92"/>
      <c r="C13" s="92"/>
      <c r="D13" s="92"/>
      <c r="E13" s="96"/>
      <c r="F13" s="96"/>
      <c r="G13" s="92"/>
      <c r="H13" s="92"/>
      <c r="I13" s="92"/>
      <c r="J13" s="92">
        <v>1943</v>
      </c>
      <c r="K13" s="92">
        <v>1642</v>
      </c>
      <c r="L13" s="92">
        <v>269.5</v>
      </c>
      <c r="M13" s="92">
        <v>152</v>
      </c>
      <c r="N13" s="96">
        <v>9.257003654080389</v>
      </c>
      <c r="O13" s="96">
        <v>5.640074211502783</v>
      </c>
      <c r="P13" s="96">
        <v>2746</v>
      </c>
      <c r="Q13" s="164">
        <v>167.23507917174177</v>
      </c>
      <c r="R13" s="164">
        <v>101.89239332096474</v>
      </c>
    </row>
    <row r="14" spans="2:18" ht="12.75">
      <c r="B14" s="92"/>
      <c r="C14" s="92"/>
      <c r="D14" s="92"/>
      <c r="E14" s="96"/>
      <c r="F14" s="96"/>
      <c r="G14" s="92"/>
      <c r="H14" s="92"/>
      <c r="I14" s="92"/>
      <c r="J14" s="92">
        <v>1944</v>
      </c>
      <c r="K14" s="92">
        <v>1676.3</v>
      </c>
      <c r="L14" s="92">
        <v>277.9</v>
      </c>
      <c r="M14" s="92">
        <v>142</v>
      </c>
      <c r="N14" s="96">
        <v>8.471037403806001</v>
      </c>
      <c r="O14" s="96">
        <v>5.109751709247932</v>
      </c>
      <c r="P14" s="96">
        <v>2667</v>
      </c>
      <c r="Q14" s="164">
        <v>159.100399689793</v>
      </c>
      <c r="R14" s="164">
        <v>95.96977329974811</v>
      </c>
    </row>
    <row r="15" spans="2:18" ht="12.75">
      <c r="B15" s="92"/>
      <c r="C15" s="92"/>
      <c r="D15" s="92"/>
      <c r="E15" s="96"/>
      <c r="F15" s="96"/>
      <c r="G15" s="92"/>
      <c r="H15" s="92"/>
      <c r="I15" s="92"/>
      <c r="J15" s="92">
        <v>1945</v>
      </c>
      <c r="K15" s="92">
        <v>1727.8</v>
      </c>
      <c r="L15" s="92">
        <v>288.7</v>
      </c>
      <c r="M15" s="92">
        <v>128</v>
      </c>
      <c r="N15" s="96">
        <v>7.408264845468226</v>
      </c>
      <c r="O15" s="96">
        <v>4.433668167648078</v>
      </c>
      <c r="P15" s="96">
        <v>3308</v>
      </c>
      <c r="Q15" s="164">
        <v>191.45734460006946</v>
      </c>
      <c r="R15" s="164">
        <v>114.582611707655</v>
      </c>
    </row>
    <row r="16" spans="2:18" ht="12.75">
      <c r="B16" s="92"/>
      <c r="C16" s="92"/>
      <c r="D16" s="92"/>
      <c r="E16" s="96"/>
      <c r="F16" s="96"/>
      <c r="G16" s="92"/>
      <c r="H16" s="92"/>
      <c r="I16" s="92"/>
      <c r="J16" s="92">
        <v>1946</v>
      </c>
      <c r="K16" s="92">
        <v>1781.2</v>
      </c>
      <c r="L16" s="92">
        <v>299.6</v>
      </c>
      <c r="M16" s="92">
        <v>191</v>
      </c>
      <c r="N16" s="96">
        <v>10.723108017067146</v>
      </c>
      <c r="O16" s="96">
        <v>6.37516688918558</v>
      </c>
      <c r="P16" s="96">
        <v>4243</v>
      </c>
      <c r="Q16" s="164">
        <v>238.21019537390524</v>
      </c>
      <c r="R16" s="164">
        <v>141.6221628838451</v>
      </c>
    </row>
    <row r="17" spans="2:18" ht="12.75">
      <c r="B17" s="92"/>
      <c r="C17" s="92"/>
      <c r="D17" s="92"/>
      <c r="E17" s="96"/>
      <c r="F17" s="96"/>
      <c r="G17" s="92"/>
      <c r="H17" s="92"/>
      <c r="I17" s="92"/>
      <c r="J17" s="92">
        <v>1947</v>
      </c>
      <c r="K17" s="92">
        <v>1817.5</v>
      </c>
      <c r="L17" s="92">
        <v>322.8</v>
      </c>
      <c r="M17" s="92">
        <v>206</v>
      </c>
      <c r="N17" s="96">
        <v>11.334250343878955</v>
      </c>
      <c r="O17" s="96">
        <v>6.381660470879802</v>
      </c>
      <c r="P17" s="96">
        <v>4762</v>
      </c>
      <c r="Q17" s="164">
        <v>262.0082530949106</v>
      </c>
      <c r="R17" s="164">
        <v>147.52168525402726</v>
      </c>
    </row>
    <row r="18" spans="2:18" ht="12.75">
      <c r="B18" s="92"/>
      <c r="C18" s="92"/>
      <c r="D18" s="92"/>
      <c r="E18" s="96"/>
      <c r="F18" s="96"/>
      <c r="G18" s="92"/>
      <c r="H18" s="92"/>
      <c r="I18" s="92"/>
      <c r="J18" s="92">
        <v>1948</v>
      </c>
      <c r="K18" s="92">
        <v>1853.8</v>
      </c>
      <c r="L18" s="92">
        <v>350.2</v>
      </c>
      <c r="M18" s="92">
        <v>196</v>
      </c>
      <c r="N18" s="96">
        <v>10.572877333045636</v>
      </c>
      <c r="O18" s="96">
        <v>5.596801827527128</v>
      </c>
      <c r="P18" s="96">
        <v>4706</v>
      </c>
      <c r="Q18" s="164">
        <v>253.8569424964937</v>
      </c>
      <c r="R18" s="164">
        <v>134.38035408338092</v>
      </c>
    </row>
    <row r="19" spans="2:18" ht="12.75">
      <c r="B19" s="92"/>
      <c r="C19" s="92"/>
      <c r="D19" s="92"/>
      <c r="E19" s="96"/>
      <c r="F19" s="96"/>
      <c r="G19" s="92"/>
      <c r="H19" s="92"/>
      <c r="I19" s="92"/>
      <c r="J19" s="92">
        <v>1949</v>
      </c>
      <c r="K19" s="92">
        <v>1892</v>
      </c>
      <c r="L19" s="92">
        <v>370.9</v>
      </c>
      <c r="M19" s="92">
        <v>218</v>
      </c>
      <c r="N19" s="96">
        <v>11.522198731501057</v>
      </c>
      <c r="O19" s="96">
        <v>5.877595039094095</v>
      </c>
      <c r="P19" s="96">
        <v>5317</v>
      </c>
      <c r="Q19" s="164">
        <v>281.02536997885835</v>
      </c>
      <c r="R19" s="164">
        <v>143.35400377460232</v>
      </c>
    </row>
    <row r="20" spans="2:18" ht="12.75">
      <c r="B20" s="92"/>
      <c r="C20" s="92"/>
      <c r="D20" s="92"/>
      <c r="E20" s="96"/>
      <c r="F20" s="96"/>
      <c r="G20" s="92"/>
      <c r="H20" s="92"/>
      <c r="I20" s="92"/>
      <c r="J20" s="92">
        <v>1950</v>
      </c>
      <c r="K20" s="92">
        <v>1927.6</v>
      </c>
      <c r="L20" s="92">
        <v>402.2</v>
      </c>
      <c r="M20" s="92">
        <v>232</v>
      </c>
      <c r="N20" s="96">
        <v>12.035692052293008</v>
      </c>
      <c r="O20" s="96">
        <v>5.768274490303332</v>
      </c>
      <c r="P20" s="96">
        <v>6314</v>
      </c>
      <c r="Q20" s="164">
        <v>327.55758456111226</v>
      </c>
      <c r="R20" s="164">
        <v>156.9865738438588</v>
      </c>
    </row>
    <row r="21" spans="2:18" ht="12.75">
      <c r="B21" s="92"/>
      <c r="C21" s="92"/>
      <c r="D21" s="92"/>
      <c r="E21" s="96"/>
      <c r="F21" s="96"/>
      <c r="G21" s="92"/>
      <c r="H21" s="92"/>
      <c r="I21" s="92"/>
      <c r="J21" s="92">
        <v>1951</v>
      </c>
      <c r="K21" s="92">
        <v>1970.5</v>
      </c>
      <c r="L21" s="92">
        <v>447.1</v>
      </c>
      <c r="M21" s="92">
        <v>292</v>
      </c>
      <c r="N21" s="96">
        <v>14.8</v>
      </c>
      <c r="O21" s="96">
        <v>6.5</v>
      </c>
      <c r="P21" s="96">
        <v>6938</v>
      </c>
      <c r="Q21" s="164">
        <v>352.1</v>
      </c>
      <c r="R21" s="164">
        <v>155.2</v>
      </c>
    </row>
    <row r="22" spans="2:18" ht="12.75">
      <c r="B22" s="92"/>
      <c r="C22" s="92"/>
      <c r="D22" s="92"/>
      <c r="E22" s="96"/>
      <c r="F22" s="96"/>
      <c r="G22" s="92"/>
      <c r="H22" s="92"/>
      <c r="I22" s="92"/>
      <c r="J22" s="92">
        <v>1952</v>
      </c>
      <c r="K22" s="92">
        <v>2024.6</v>
      </c>
      <c r="L22" s="92">
        <v>494.2</v>
      </c>
      <c r="M22" s="92">
        <v>272</v>
      </c>
      <c r="N22" s="96">
        <v>13.4</v>
      </c>
      <c r="O22" s="96">
        <v>5.5</v>
      </c>
      <c r="P22" s="96">
        <v>7448</v>
      </c>
      <c r="Q22" s="164">
        <v>367.9</v>
      </c>
      <c r="R22" s="164">
        <v>150.7</v>
      </c>
    </row>
    <row r="23" spans="2:18" ht="12.75">
      <c r="B23" s="92"/>
      <c r="C23" s="92"/>
      <c r="D23" s="92"/>
      <c r="E23" s="96"/>
      <c r="F23" s="96"/>
      <c r="G23" s="92"/>
      <c r="H23" s="92"/>
      <c r="I23" s="92"/>
      <c r="J23" s="92">
        <v>1953</v>
      </c>
      <c r="K23" s="92">
        <v>2074.7</v>
      </c>
      <c r="L23" s="92">
        <v>513.7</v>
      </c>
      <c r="M23" s="92">
        <v>313</v>
      </c>
      <c r="N23" s="96">
        <v>15.1</v>
      </c>
      <c r="O23" s="96">
        <v>6.1</v>
      </c>
      <c r="P23" s="96">
        <v>7686</v>
      </c>
      <c r="Q23" s="164">
        <v>370.5</v>
      </c>
      <c r="R23" s="164">
        <v>149.6</v>
      </c>
    </row>
    <row r="24" spans="2:18" ht="12.75">
      <c r="B24" s="92"/>
      <c r="C24" s="92"/>
      <c r="D24" s="92"/>
      <c r="E24" s="96"/>
      <c r="F24" s="96"/>
      <c r="G24" s="92"/>
      <c r="H24" s="92"/>
      <c r="I24" s="92"/>
      <c r="J24" s="92">
        <v>1954</v>
      </c>
      <c r="K24" s="92">
        <v>2118.4</v>
      </c>
      <c r="L24" s="92">
        <v>553.5</v>
      </c>
      <c r="M24" s="92">
        <v>360</v>
      </c>
      <c r="N24" s="96">
        <v>17</v>
      </c>
      <c r="O24" s="96">
        <v>6.5</v>
      </c>
      <c r="P24" s="96">
        <v>7875</v>
      </c>
      <c r="Q24" s="164">
        <v>371.7</v>
      </c>
      <c r="R24" s="164">
        <v>142.3</v>
      </c>
    </row>
    <row r="25" spans="2:18" ht="12.75">
      <c r="B25" s="92"/>
      <c r="C25" s="92"/>
      <c r="D25" s="92"/>
      <c r="E25" s="96"/>
      <c r="F25" s="96"/>
      <c r="G25" s="92"/>
      <c r="H25" s="92"/>
      <c r="I25" s="92"/>
      <c r="J25" s="92">
        <v>1955</v>
      </c>
      <c r="K25" s="92">
        <v>2164.8</v>
      </c>
      <c r="L25" s="92">
        <v>601.1</v>
      </c>
      <c r="M25" s="92">
        <v>333</v>
      </c>
      <c r="N25" s="96">
        <v>15.4</v>
      </c>
      <c r="O25" s="96">
        <v>5.5</v>
      </c>
      <c r="P25" s="96">
        <v>8976</v>
      </c>
      <c r="Q25" s="164">
        <v>414.6</v>
      </c>
      <c r="R25" s="164">
        <v>149.3</v>
      </c>
    </row>
    <row r="26" spans="2:18" ht="12.75">
      <c r="B26" s="92"/>
      <c r="C26" s="92"/>
      <c r="D26" s="92"/>
      <c r="E26" s="96"/>
      <c r="F26" s="96"/>
      <c r="G26" s="92"/>
      <c r="H26" s="92"/>
      <c r="I26" s="92"/>
      <c r="J26" s="92">
        <v>1956</v>
      </c>
      <c r="K26" s="92">
        <v>2209.2</v>
      </c>
      <c r="L26" s="92">
        <v>638.3</v>
      </c>
      <c r="M26" s="92">
        <v>329</v>
      </c>
      <c r="N26" s="96">
        <v>14.9</v>
      </c>
      <c r="O26" s="96">
        <v>5.2</v>
      </c>
      <c r="P26" s="96">
        <v>9758</v>
      </c>
      <c r="Q26" s="164">
        <v>441.7</v>
      </c>
      <c r="R26" s="164">
        <v>152.9</v>
      </c>
    </row>
    <row r="27" spans="2:18" ht="12.75">
      <c r="B27" s="92"/>
      <c r="C27" s="92"/>
      <c r="D27" s="92"/>
      <c r="E27" s="96"/>
      <c r="F27" s="96"/>
      <c r="G27" s="92"/>
      <c r="H27" s="92"/>
      <c r="I27" s="92"/>
      <c r="J27" s="92">
        <v>1957</v>
      </c>
      <c r="K27" s="92">
        <v>2262.8</v>
      </c>
      <c r="L27" s="92">
        <v>672.6</v>
      </c>
      <c r="M27" s="92">
        <v>384</v>
      </c>
      <c r="N27" s="96">
        <v>17</v>
      </c>
      <c r="O27" s="96">
        <v>5.7</v>
      </c>
      <c r="P27" s="96">
        <v>11053</v>
      </c>
      <c r="Q27" s="164">
        <v>488.5</v>
      </c>
      <c r="R27" s="164">
        <v>164.3</v>
      </c>
    </row>
    <row r="28" spans="2:18" ht="12.75">
      <c r="B28" s="92"/>
      <c r="C28" s="92"/>
      <c r="D28" s="92"/>
      <c r="E28" s="96"/>
      <c r="F28" s="96"/>
      <c r="G28" s="92"/>
      <c r="H28" s="92"/>
      <c r="I28" s="92"/>
      <c r="J28" s="92">
        <v>1958</v>
      </c>
      <c r="K28" s="92">
        <v>2360</v>
      </c>
      <c r="L28" s="92">
        <v>702.9</v>
      </c>
      <c r="M28" s="92">
        <v>379</v>
      </c>
      <c r="N28" s="96">
        <v>16.1</v>
      </c>
      <c r="O28" s="96">
        <v>5.4</v>
      </c>
      <c r="P28" s="96">
        <v>11408</v>
      </c>
      <c r="Q28" s="164">
        <v>483.4</v>
      </c>
      <c r="R28" s="164">
        <v>162.3</v>
      </c>
    </row>
    <row r="29" spans="2:18" ht="12.75">
      <c r="B29" s="92"/>
      <c r="C29" s="92"/>
      <c r="D29" s="92"/>
      <c r="E29" s="96"/>
      <c r="F29" s="96"/>
      <c r="G29" s="92"/>
      <c r="H29" s="92"/>
      <c r="I29" s="92"/>
      <c r="J29" s="92">
        <v>1959</v>
      </c>
      <c r="K29" s="92">
        <v>2359.7</v>
      </c>
      <c r="L29" s="92">
        <v>728.2</v>
      </c>
      <c r="M29" s="92">
        <v>349</v>
      </c>
      <c r="N29" s="96">
        <v>14.8</v>
      </c>
      <c r="O29" s="96">
        <v>4.8</v>
      </c>
      <c r="P29" s="96">
        <v>11703</v>
      </c>
      <c r="Q29" s="164">
        <v>496</v>
      </c>
      <c r="R29" s="164">
        <v>160.7</v>
      </c>
    </row>
    <row r="30" spans="2:18" ht="12.75">
      <c r="B30" s="92"/>
      <c r="C30" s="92"/>
      <c r="D30" s="92"/>
      <c r="E30" s="96"/>
      <c r="F30" s="96"/>
      <c r="G30" s="92"/>
      <c r="H30" s="92"/>
      <c r="I30" s="92"/>
      <c r="J30" s="92">
        <v>1960</v>
      </c>
      <c r="K30" s="92">
        <v>2403.6</v>
      </c>
      <c r="L30" s="92">
        <v>762.7</v>
      </c>
      <c r="M30" s="92">
        <v>374</v>
      </c>
      <c r="N30" s="96">
        <v>15.6</v>
      </c>
      <c r="O30" s="96">
        <v>4.9</v>
      </c>
      <c r="P30" s="96">
        <v>12443</v>
      </c>
      <c r="Q30" s="164">
        <v>517.7</v>
      </c>
      <c r="R30" s="164">
        <v>163.1</v>
      </c>
    </row>
    <row r="31" spans="2:18" ht="12.75">
      <c r="B31" s="92"/>
      <c r="C31" s="92"/>
      <c r="D31" s="92"/>
      <c r="E31" s="96"/>
      <c r="F31" s="96"/>
      <c r="G31" s="92"/>
      <c r="H31" s="92"/>
      <c r="I31" s="92"/>
      <c r="J31" s="92">
        <v>1961</v>
      </c>
      <c r="K31" s="92">
        <v>2461.3</v>
      </c>
      <c r="L31" s="92">
        <v>806.3</v>
      </c>
      <c r="M31" s="92">
        <v>393</v>
      </c>
      <c r="N31" s="96">
        <v>16</v>
      </c>
      <c r="O31" s="96">
        <v>4.9</v>
      </c>
      <c r="P31" s="96">
        <v>12796</v>
      </c>
      <c r="Q31" s="164">
        <v>519.9</v>
      </c>
      <c r="R31" s="164">
        <v>158.7</v>
      </c>
    </row>
    <row r="32" spans="2:18" ht="12.75">
      <c r="B32" s="92"/>
      <c r="C32" s="92"/>
      <c r="D32" s="92"/>
      <c r="E32" s="96"/>
      <c r="F32" s="96"/>
      <c r="G32" s="92"/>
      <c r="H32" s="92"/>
      <c r="I32" s="92"/>
      <c r="J32" s="92">
        <v>1962</v>
      </c>
      <c r="K32" s="92">
        <v>2515.8</v>
      </c>
      <c r="L32" s="92">
        <v>844.1</v>
      </c>
      <c r="M32" s="92">
        <v>398</v>
      </c>
      <c r="N32" s="96">
        <v>15.8</v>
      </c>
      <c r="O32" s="96">
        <v>4.7</v>
      </c>
      <c r="P32" s="96">
        <v>13776</v>
      </c>
      <c r="Q32" s="164">
        <v>547.6</v>
      </c>
      <c r="R32" s="164">
        <v>163.2</v>
      </c>
    </row>
    <row r="33" spans="2:18" ht="12.75">
      <c r="B33" s="92"/>
      <c r="C33" s="92"/>
      <c r="D33" s="92"/>
      <c r="E33" s="96"/>
      <c r="F33" s="96"/>
      <c r="G33" s="92"/>
      <c r="H33" s="92"/>
      <c r="I33" s="92"/>
      <c r="J33" s="92">
        <v>1963</v>
      </c>
      <c r="K33" s="92">
        <v>2566.8</v>
      </c>
      <c r="L33" s="92">
        <v>899.4</v>
      </c>
      <c r="M33" s="92">
        <v>394</v>
      </c>
      <c r="N33" s="96">
        <v>15.3</v>
      </c>
      <c r="O33" s="96">
        <v>4.4</v>
      </c>
      <c r="P33" s="96">
        <v>14447</v>
      </c>
      <c r="Q33" s="164">
        <v>562.8</v>
      </c>
      <c r="R33" s="164">
        <v>160.6</v>
      </c>
    </row>
    <row r="34" spans="2:18" ht="12.75">
      <c r="B34" s="92"/>
      <c r="C34" s="92"/>
      <c r="D34" s="92"/>
      <c r="E34" s="96"/>
      <c r="F34" s="96"/>
      <c r="G34" s="92"/>
      <c r="H34" s="92"/>
      <c r="I34" s="92"/>
      <c r="J34" s="92">
        <v>1964</v>
      </c>
      <c r="K34" s="92">
        <v>2617</v>
      </c>
      <c r="L34" s="92">
        <v>963.9</v>
      </c>
      <c r="M34" s="92">
        <v>428</v>
      </c>
      <c r="N34" s="96">
        <v>16.4</v>
      </c>
      <c r="O34" s="96">
        <v>4.4</v>
      </c>
      <c r="P34" s="96">
        <v>16266</v>
      </c>
      <c r="Q34" s="164">
        <v>621.6</v>
      </c>
      <c r="R34" s="164">
        <v>168.8</v>
      </c>
    </row>
    <row r="35" spans="2:18" ht="12.75">
      <c r="B35" s="92"/>
      <c r="C35" s="92"/>
      <c r="D35" s="92"/>
      <c r="E35" s="96"/>
      <c r="F35" s="96"/>
      <c r="G35" s="92"/>
      <c r="H35" s="92"/>
      <c r="I35" s="92"/>
      <c r="J35" s="92">
        <v>1965</v>
      </c>
      <c r="K35" s="92">
        <v>2663.8</v>
      </c>
      <c r="L35" s="92">
        <v>1013.8</v>
      </c>
      <c r="M35" s="92">
        <v>559</v>
      </c>
      <c r="N35" s="96">
        <v>21</v>
      </c>
      <c r="O35" s="96">
        <v>5.5</v>
      </c>
      <c r="P35" s="96">
        <v>17093</v>
      </c>
      <c r="Q35" s="164">
        <v>641.7</v>
      </c>
      <c r="R35" s="164">
        <v>168.6</v>
      </c>
    </row>
    <row r="36" spans="2:18" ht="12.75">
      <c r="B36" s="92"/>
      <c r="C36" s="92"/>
      <c r="D36" s="92"/>
      <c r="E36" s="96"/>
      <c r="F36" s="96"/>
      <c r="G36" s="92"/>
      <c r="H36" s="92"/>
      <c r="I36" s="92"/>
      <c r="J36" s="92">
        <v>1966</v>
      </c>
      <c r="K36" s="92">
        <v>2711.3</v>
      </c>
      <c r="L36" s="92">
        <v>1060.2</v>
      </c>
      <c r="M36" s="92">
        <v>549</v>
      </c>
      <c r="N36" s="96">
        <v>20.2</v>
      </c>
      <c r="O36" s="96">
        <v>5.2</v>
      </c>
      <c r="P36" s="96">
        <v>18194</v>
      </c>
      <c r="Q36" s="164">
        <v>671</v>
      </c>
      <c r="R36" s="164">
        <v>171.6</v>
      </c>
    </row>
    <row r="37" spans="2:18" ht="12.75">
      <c r="B37" s="92"/>
      <c r="C37" s="92"/>
      <c r="D37" s="92"/>
      <c r="E37" s="96"/>
      <c r="F37" s="96"/>
      <c r="G37" s="92"/>
      <c r="H37" s="92"/>
      <c r="I37" s="92"/>
      <c r="J37" s="92">
        <v>1967</v>
      </c>
      <c r="K37" s="92">
        <v>2745</v>
      </c>
      <c r="L37" s="92">
        <v>1087.6</v>
      </c>
      <c r="M37" s="92">
        <v>570</v>
      </c>
      <c r="N37" s="96">
        <v>20.8</v>
      </c>
      <c r="O37" s="96">
        <v>5.2</v>
      </c>
      <c r="P37" s="96">
        <v>17409</v>
      </c>
      <c r="Q37" s="164">
        <v>634.2</v>
      </c>
      <c r="R37" s="164">
        <v>160.1</v>
      </c>
    </row>
    <row r="38" spans="2:18" ht="12.75">
      <c r="B38" s="92"/>
      <c r="C38" s="92"/>
      <c r="D38" s="92"/>
      <c r="E38" s="96"/>
      <c r="F38" s="96"/>
      <c r="G38" s="92"/>
      <c r="H38" s="92"/>
      <c r="I38" s="92"/>
      <c r="J38" s="92">
        <v>1968</v>
      </c>
      <c r="K38" s="92">
        <v>2773</v>
      </c>
      <c r="L38" s="92">
        <v>1114.7</v>
      </c>
      <c r="M38" s="92">
        <v>522</v>
      </c>
      <c r="N38" s="96">
        <v>18.8</v>
      </c>
      <c r="O38" s="96">
        <v>4.7</v>
      </c>
      <c r="P38" s="96">
        <v>17698</v>
      </c>
      <c r="Q38" s="164">
        <v>638.2</v>
      </c>
      <c r="R38" s="164">
        <v>158.8</v>
      </c>
    </row>
    <row r="39" spans="2:18" ht="12.75">
      <c r="B39" s="92"/>
      <c r="C39" s="92"/>
      <c r="D39" s="92"/>
      <c r="E39" s="96"/>
      <c r="F39" s="96"/>
      <c r="G39" s="92"/>
      <c r="H39" s="92"/>
      <c r="I39" s="92"/>
      <c r="J39" s="92">
        <v>1969</v>
      </c>
      <c r="K39" s="92">
        <v>2804</v>
      </c>
      <c r="L39" s="92">
        <v>1148.7</v>
      </c>
      <c r="M39" s="92">
        <v>570</v>
      </c>
      <c r="N39" s="96">
        <v>20.3</v>
      </c>
      <c r="O39" s="96">
        <v>5</v>
      </c>
      <c r="P39" s="96">
        <v>18726</v>
      </c>
      <c r="Q39" s="164">
        <v>667.8</v>
      </c>
      <c r="R39" s="164">
        <v>163</v>
      </c>
    </row>
    <row r="40" spans="2:18" ht="12.75">
      <c r="B40" s="92"/>
      <c r="C40" s="92"/>
      <c r="D40" s="92"/>
      <c r="E40" s="96"/>
      <c r="F40" s="96"/>
      <c r="G40" s="92"/>
      <c r="H40" s="92"/>
      <c r="I40" s="92"/>
      <c r="J40" s="92">
        <v>1970</v>
      </c>
      <c r="K40" s="92">
        <v>2852.1</v>
      </c>
      <c r="L40" s="92">
        <v>1208.7</v>
      </c>
      <c r="M40" s="92">
        <v>655</v>
      </c>
      <c r="N40" s="96">
        <v>23</v>
      </c>
      <c r="O40" s="96">
        <v>5.4</v>
      </c>
      <c r="P40" s="96">
        <v>20791</v>
      </c>
      <c r="Q40" s="164">
        <v>729</v>
      </c>
      <c r="R40" s="164">
        <v>172</v>
      </c>
    </row>
    <row r="41" spans="2:18" ht="12.75">
      <c r="B41" s="92"/>
      <c r="C41" s="92"/>
      <c r="D41" s="92"/>
      <c r="E41" s="96"/>
      <c r="F41" s="96"/>
      <c r="G41" s="92"/>
      <c r="H41" s="92"/>
      <c r="I41" s="92"/>
      <c r="J41" s="92">
        <v>1971</v>
      </c>
      <c r="K41" s="92">
        <v>2898.5</v>
      </c>
      <c r="L41" s="92">
        <v>1272.4</v>
      </c>
      <c r="M41" s="92">
        <v>677</v>
      </c>
      <c r="N41" s="96">
        <v>23.4</v>
      </c>
      <c r="O41" s="96">
        <v>5.3</v>
      </c>
      <c r="P41" s="96">
        <v>21607</v>
      </c>
      <c r="Q41" s="164">
        <v>745.5</v>
      </c>
      <c r="R41" s="164">
        <v>169.8</v>
      </c>
    </row>
    <row r="42" spans="2:18" ht="12.75">
      <c r="B42" s="92"/>
      <c r="C42" s="92"/>
      <c r="D42" s="92"/>
      <c r="E42" s="96"/>
      <c r="F42" s="96"/>
      <c r="G42" s="92"/>
      <c r="H42" s="92"/>
      <c r="I42" s="92"/>
      <c r="J42" s="92">
        <v>1972</v>
      </c>
      <c r="K42" s="92">
        <v>2959.7</v>
      </c>
      <c r="L42" s="92">
        <v>1349.1</v>
      </c>
      <c r="M42" s="92">
        <v>713</v>
      </c>
      <c r="N42" s="96">
        <v>24.1</v>
      </c>
      <c r="O42" s="96">
        <v>5.3</v>
      </c>
      <c r="P42" s="96">
        <v>22315</v>
      </c>
      <c r="Q42" s="164">
        <v>754</v>
      </c>
      <c r="R42" s="164">
        <v>165.4</v>
      </c>
    </row>
    <row r="43" spans="2:18" ht="12.75">
      <c r="B43" s="92"/>
      <c r="C43" s="92"/>
      <c r="D43" s="92"/>
      <c r="E43" s="96"/>
      <c r="F43" s="96"/>
      <c r="G43" s="92"/>
      <c r="H43" s="92"/>
      <c r="I43" s="92"/>
      <c r="J43" s="92">
        <v>1973</v>
      </c>
      <c r="K43" s="92">
        <v>3024.9</v>
      </c>
      <c r="L43" s="92">
        <v>1438.8</v>
      </c>
      <c r="M43" s="92">
        <v>843</v>
      </c>
      <c r="N43" s="96">
        <v>27.9</v>
      </c>
      <c r="O43" s="96">
        <v>5.9</v>
      </c>
      <c r="P43" s="96">
        <v>23385</v>
      </c>
      <c r="Q43" s="164">
        <v>773.1</v>
      </c>
      <c r="R43" s="164">
        <v>162.5</v>
      </c>
    </row>
    <row r="44" spans="2:18" ht="12.75">
      <c r="B44" s="92"/>
      <c r="C44" s="92"/>
      <c r="D44" s="92"/>
      <c r="E44" s="96"/>
      <c r="F44" s="96"/>
      <c r="G44" s="92"/>
      <c r="H44" s="92"/>
      <c r="I44" s="92"/>
      <c r="J44" s="92">
        <v>1974</v>
      </c>
      <c r="K44" s="92">
        <v>3091.9</v>
      </c>
      <c r="L44" s="92">
        <v>1515.3</v>
      </c>
      <c r="M44" s="92">
        <v>676</v>
      </c>
      <c r="N44" s="96">
        <v>21.9</v>
      </c>
      <c r="O44" s="96">
        <v>4.5</v>
      </c>
      <c r="P44" s="96">
        <v>20829</v>
      </c>
      <c r="Q44" s="164">
        <v>673.7</v>
      </c>
      <c r="R44" s="164">
        <v>137.5</v>
      </c>
    </row>
    <row r="45" spans="2:18" ht="12.75">
      <c r="B45" s="92"/>
      <c r="C45" s="92"/>
      <c r="D45" s="92"/>
      <c r="E45" s="96"/>
      <c r="F45" s="96"/>
      <c r="G45" s="92"/>
      <c r="H45" s="92"/>
      <c r="I45" s="92"/>
      <c r="J45" s="92">
        <v>1975</v>
      </c>
      <c r="K45" s="92">
        <v>3143.7</v>
      </c>
      <c r="L45" s="92">
        <v>1574.5</v>
      </c>
      <c r="M45" s="92">
        <v>628</v>
      </c>
      <c r="N45" s="96">
        <v>20</v>
      </c>
      <c r="O45" s="96">
        <v>4</v>
      </c>
      <c r="P45" s="96">
        <v>19839</v>
      </c>
      <c r="Q45" s="164">
        <v>631.1</v>
      </c>
      <c r="R45" s="164">
        <v>126</v>
      </c>
    </row>
    <row r="46" spans="2:18" ht="12.75">
      <c r="B46" s="92"/>
      <c r="C46" s="92"/>
      <c r="D46" s="92"/>
      <c r="E46" s="96"/>
      <c r="F46" s="96"/>
      <c r="G46" s="92"/>
      <c r="H46" s="92"/>
      <c r="I46" s="92"/>
      <c r="J46" s="92">
        <v>1976</v>
      </c>
      <c r="K46" s="92">
        <v>3163.4</v>
      </c>
      <c r="L46" s="92">
        <v>1631.3</v>
      </c>
      <c r="M46" s="92">
        <v>609</v>
      </c>
      <c r="N46" s="96">
        <v>19.3</v>
      </c>
      <c r="O46" s="96">
        <v>3.7</v>
      </c>
      <c r="P46" s="96">
        <v>17895</v>
      </c>
      <c r="Q46" s="164">
        <v>565.7</v>
      </c>
      <c r="R46" s="164">
        <v>109.7</v>
      </c>
    </row>
    <row r="47" spans="2:18" ht="12.75">
      <c r="B47" s="92"/>
      <c r="C47" s="92"/>
      <c r="D47" s="92"/>
      <c r="E47" s="96"/>
      <c r="F47" s="96"/>
      <c r="G47" s="92"/>
      <c r="H47" s="92"/>
      <c r="I47" s="92"/>
      <c r="J47" s="92">
        <v>1977</v>
      </c>
      <c r="K47" s="92">
        <v>3166.4</v>
      </c>
      <c r="L47" s="92">
        <v>1642.8</v>
      </c>
      <c r="M47" s="92">
        <v>702</v>
      </c>
      <c r="N47" s="96">
        <v>22.2</v>
      </c>
      <c r="O47" s="96">
        <v>4.3</v>
      </c>
      <c r="P47" s="96">
        <v>17525</v>
      </c>
      <c r="Q47" s="164">
        <v>553.5</v>
      </c>
      <c r="R47" s="164">
        <v>106.7</v>
      </c>
    </row>
    <row r="48" spans="2:18" ht="12.75">
      <c r="B48" s="92"/>
      <c r="C48" s="92"/>
      <c r="D48" s="92"/>
      <c r="E48" s="96"/>
      <c r="F48" s="96"/>
      <c r="G48" s="92"/>
      <c r="H48" s="92"/>
      <c r="I48" s="92"/>
      <c r="J48" s="92">
        <v>1978</v>
      </c>
      <c r="K48" s="92">
        <v>3165.2</v>
      </c>
      <c r="L48" s="92">
        <v>1675.1</v>
      </c>
      <c r="M48" s="92">
        <v>654</v>
      </c>
      <c r="N48" s="96">
        <v>20.7</v>
      </c>
      <c r="O48" s="96">
        <v>3.9</v>
      </c>
      <c r="P48" s="96">
        <v>15178</v>
      </c>
      <c r="Q48" s="164">
        <v>479.5</v>
      </c>
      <c r="R48" s="164">
        <v>90.6</v>
      </c>
    </row>
    <row r="49" spans="2:18" ht="12.75">
      <c r="B49" s="92"/>
      <c r="C49" s="92"/>
      <c r="D49" s="92"/>
      <c r="E49" s="96"/>
      <c r="F49" s="96"/>
      <c r="G49" s="92"/>
      <c r="H49" s="92"/>
      <c r="I49" s="92"/>
      <c r="J49" s="92">
        <v>1979</v>
      </c>
      <c r="K49" s="92">
        <v>3163.9</v>
      </c>
      <c r="L49" s="92">
        <v>1732.9</v>
      </c>
      <c r="M49" s="92">
        <v>554</v>
      </c>
      <c r="N49" s="96">
        <v>17.5</v>
      </c>
      <c r="O49" s="96">
        <v>3.2</v>
      </c>
      <c r="P49" s="96">
        <v>13903</v>
      </c>
      <c r="Q49" s="164">
        <v>439.4</v>
      </c>
      <c r="R49" s="164">
        <v>80.2</v>
      </c>
    </row>
    <row r="50" spans="2:18" ht="12.75">
      <c r="B50" s="92"/>
      <c r="C50" s="92"/>
      <c r="D50" s="92"/>
      <c r="E50" s="96"/>
      <c r="F50" s="96"/>
      <c r="G50" s="92"/>
      <c r="H50" s="92"/>
      <c r="I50" s="92"/>
      <c r="J50" s="92">
        <v>1980</v>
      </c>
      <c r="K50" s="92">
        <v>3176.4</v>
      </c>
      <c r="L50" s="92">
        <v>1789.4</v>
      </c>
      <c r="M50" s="92">
        <v>599</v>
      </c>
      <c r="N50" s="96">
        <v>18.9</v>
      </c>
      <c r="O50" s="96">
        <v>3.3</v>
      </c>
      <c r="P50" s="96">
        <v>15872</v>
      </c>
      <c r="Q50" s="164">
        <v>499.7</v>
      </c>
      <c r="R50" s="164">
        <v>88.7</v>
      </c>
    </row>
    <row r="51" spans="2:18" ht="12.75">
      <c r="B51" s="92"/>
      <c r="C51" s="92"/>
      <c r="D51" s="92"/>
      <c r="E51" s="96"/>
      <c r="F51" s="96"/>
      <c r="G51" s="92"/>
      <c r="H51" s="92"/>
      <c r="I51" s="92"/>
      <c r="J51" s="92">
        <v>1981</v>
      </c>
      <c r="K51" s="92">
        <v>3194.5</v>
      </c>
      <c r="L51" s="92">
        <v>1848.6</v>
      </c>
      <c r="M51" s="92">
        <v>669</v>
      </c>
      <c r="N51" s="96">
        <v>20.9</v>
      </c>
      <c r="O51" s="96">
        <v>3.6</v>
      </c>
      <c r="P51" s="96">
        <v>15479</v>
      </c>
      <c r="Q51" s="164">
        <v>484.6</v>
      </c>
      <c r="R51" s="164">
        <v>83.7</v>
      </c>
    </row>
    <row r="52" spans="2:18" ht="12.75">
      <c r="B52" s="92"/>
      <c r="C52" s="92"/>
      <c r="D52" s="92"/>
      <c r="E52" s="96"/>
      <c r="F52" s="96"/>
      <c r="G52" s="92"/>
      <c r="H52" s="92"/>
      <c r="I52" s="92"/>
      <c r="J52" s="92">
        <v>1982</v>
      </c>
      <c r="K52" s="92">
        <v>3226.8</v>
      </c>
      <c r="L52" s="92">
        <v>1882.5</v>
      </c>
      <c r="M52" s="92">
        <v>673</v>
      </c>
      <c r="N52" s="96">
        <v>20.9</v>
      </c>
      <c r="O52" s="96">
        <v>3.6</v>
      </c>
      <c r="P52" s="96">
        <v>16194</v>
      </c>
      <c r="Q52" s="164">
        <v>501.9</v>
      </c>
      <c r="R52" s="164">
        <v>86</v>
      </c>
    </row>
    <row r="53" spans="2:18" ht="12.75">
      <c r="B53" s="92"/>
      <c r="C53" s="92"/>
      <c r="D53" s="92"/>
      <c r="E53" s="96"/>
      <c r="F53" s="96"/>
      <c r="G53" s="92"/>
      <c r="H53" s="92"/>
      <c r="I53" s="92"/>
      <c r="J53" s="92">
        <v>1983</v>
      </c>
      <c r="K53" s="92">
        <v>3264.8</v>
      </c>
      <c r="L53" s="92">
        <v>1917.4</v>
      </c>
      <c r="M53" s="92">
        <v>644</v>
      </c>
      <c r="N53" s="96">
        <v>19.7</v>
      </c>
      <c r="O53" s="96">
        <v>3.4</v>
      </c>
      <c r="P53" s="96">
        <v>16491</v>
      </c>
      <c r="Q53" s="164">
        <v>505.1</v>
      </c>
      <c r="R53" s="164">
        <v>86</v>
      </c>
    </row>
    <row r="54" spans="2:18" ht="12.75">
      <c r="B54" s="92"/>
      <c r="C54" s="92"/>
      <c r="D54" s="92"/>
      <c r="E54" s="96"/>
      <c r="F54" s="96"/>
      <c r="G54" s="92"/>
      <c r="H54" s="92"/>
      <c r="I54" s="92"/>
      <c r="J54" s="92">
        <v>1984</v>
      </c>
      <c r="K54" s="92">
        <v>3293</v>
      </c>
      <c r="L54" s="92">
        <v>1968.9</v>
      </c>
      <c r="M54" s="92">
        <v>669</v>
      </c>
      <c r="N54" s="96">
        <v>20.3</v>
      </c>
      <c r="O54" s="96">
        <v>3.4</v>
      </c>
      <c r="P54" s="96">
        <v>17524</v>
      </c>
      <c r="Q54" s="164">
        <v>532.2</v>
      </c>
      <c r="R54" s="164">
        <v>89</v>
      </c>
    </row>
    <row r="55" spans="2:18" ht="12.75">
      <c r="B55" s="92"/>
      <c r="C55" s="92"/>
      <c r="D55" s="92"/>
      <c r="E55" s="96"/>
      <c r="F55" s="96"/>
      <c r="G55" s="92"/>
      <c r="H55" s="92"/>
      <c r="I55" s="92"/>
      <c r="J55" s="92">
        <v>1985</v>
      </c>
      <c r="K55" s="92">
        <v>3303.1</v>
      </c>
      <c r="L55" s="92">
        <v>1996.1</v>
      </c>
      <c r="M55" s="92">
        <v>747</v>
      </c>
      <c r="N55" s="96">
        <v>22.6</v>
      </c>
      <c r="O55" s="96">
        <v>3.7</v>
      </c>
      <c r="P55" s="96">
        <v>18912</v>
      </c>
      <c r="Q55" s="164">
        <v>572.6</v>
      </c>
      <c r="R55" s="164">
        <v>94.7</v>
      </c>
    </row>
    <row r="56" spans="2:18" ht="12.75">
      <c r="B56" s="92"/>
      <c r="C56" s="92"/>
      <c r="D56" s="92"/>
      <c r="E56" s="96"/>
      <c r="F56" s="96"/>
      <c r="G56" s="92"/>
      <c r="H56" s="92"/>
      <c r="I56" s="92"/>
      <c r="J56" s="92">
        <v>1986</v>
      </c>
      <c r="K56" s="92">
        <v>3313.5</v>
      </c>
      <c r="L56" s="92">
        <v>2010.1</v>
      </c>
      <c r="M56" s="92">
        <v>766</v>
      </c>
      <c r="N56" s="96">
        <v>23.1</v>
      </c>
      <c r="O56" s="96">
        <v>3.8</v>
      </c>
      <c r="P56" s="96">
        <v>18874</v>
      </c>
      <c r="Q56" s="164">
        <v>569.6</v>
      </c>
      <c r="R56" s="164">
        <v>93.9</v>
      </c>
    </row>
    <row r="57" spans="2:18" ht="12.75">
      <c r="B57" s="92"/>
      <c r="C57" s="92"/>
      <c r="D57" s="92"/>
      <c r="E57" s="96"/>
      <c r="F57" s="96"/>
      <c r="G57" s="92"/>
      <c r="H57" s="92"/>
      <c r="I57" s="92"/>
      <c r="J57" s="92">
        <v>1987</v>
      </c>
      <c r="K57" s="92">
        <v>3342.1</v>
      </c>
      <c r="L57" s="92">
        <v>2030.6</v>
      </c>
      <c r="M57" s="92">
        <v>795</v>
      </c>
      <c r="N57" s="96">
        <v>23.8</v>
      </c>
      <c r="O57" s="96">
        <v>3.9</v>
      </c>
      <c r="P57" s="96">
        <v>18728</v>
      </c>
      <c r="Q57" s="164">
        <v>560.4</v>
      </c>
      <c r="R57" s="164">
        <v>92.2</v>
      </c>
    </row>
    <row r="58" spans="2:18" ht="12.75">
      <c r="B58" s="92"/>
      <c r="C58" s="92"/>
      <c r="D58" s="92"/>
      <c r="E58" s="96"/>
      <c r="F58" s="96"/>
      <c r="G58" s="92"/>
      <c r="H58" s="92"/>
      <c r="I58" s="92"/>
      <c r="J58" s="92">
        <v>1988</v>
      </c>
      <c r="K58" s="92">
        <v>3345.2</v>
      </c>
      <c r="L58" s="92">
        <v>2045.4</v>
      </c>
      <c r="M58" s="92">
        <v>727</v>
      </c>
      <c r="N58" s="96">
        <v>21.7</v>
      </c>
      <c r="O58" s="96">
        <v>3.6</v>
      </c>
      <c r="P58" s="96">
        <v>17346</v>
      </c>
      <c r="Q58" s="164">
        <v>518.5</v>
      </c>
      <c r="R58" s="164">
        <v>84.8</v>
      </c>
    </row>
    <row r="59" spans="2:18" ht="12.75">
      <c r="B59" s="92"/>
      <c r="C59" s="92"/>
      <c r="D59" s="92"/>
      <c r="E59" s="96"/>
      <c r="F59" s="96"/>
      <c r="G59" s="92"/>
      <c r="H59" s="92"/>
      <c r="I59" s="92"/>
      <c r="J59" s="92">
        <v>1989</v>
      </c>
      <c r="K59" s="92">
        <v>3369.8</v>
      </c>
      <c r="L59" s="92">
        <v>2108.4</v>
      </c>
      <c r="M59" s="92">
        <v>755</v>
      </c>
      <c r="N59" s="96">
        <v>22.4</v>
      </c>
      <c r="O59" s="96">
        <v>3.6</v>
      </c>
      <c r="P59" s="96">
        <v>16594</v>
      </c>
      <c r="Q59" s="164">
        <v>492.4</v>
      </c>
      <c r="R59" s="164">
        <v>78.7</v>
      </c>
    </row>
    <row r="60" spans="2:18" ht="12.75">
      <c r="B60" s="92"/>
      <c r="C60" s="92"/>
      <c r="D60" s="92"/>
      <c r="E60" s="96"/>
      <c r="F60" s="96"/>
      <c r="G60" s="92"/>
      <c r="H60" s="92"/>
      <c r="I60" s="92"/>
      <c r="J60" s="92">
        <v>1990</v>
      </c>
      <c r="K60" s="92">
        <v>3410.4</v>
      </c>
      <c r="L60" s="92">
        <v>2197.7</v>
      </c>
      <c r="M60" s="92">
        <v>729</v>
      </c>
      <c r="N60" s="96">
        <v>21.4</v>
      </c>
      <c r="O60" s="96">
        <v>3.3</v>
      </c>
      <c r="P60" s="96">
        <v>17719</v>
      </c>
      <c r="Q60" s="164">
        <v>519.6</v>
      </c>
      <c r="R60" s="164">
        <v>80.6</v>
      </c>
    </row>
    <row r="61" spans="2:18" ht="12.75">
      <c r="B61" s="92"/>
      <c r="C61" s="92"/>
      <c r="D61" s="92"/>
      <c r="E61" s="96"/>
      <c r="F61" s="96"/>
      <c r="G61" s="92"/>
      <c r="H61" s="92"/>
      <c r="I61" s="92"/>
      <c r="J61" s="92">
        <v>1991</v>
      </c>
      <c r="K61" s="92">
        <v>3449.7</v>
      </c>
      <c r="L61" s="92">
        <v>2220.1</v>
      </c>
      <c r="M61" s="92">
        <v>650</v>
      </c>
      <c r="N61" s="96">
        <v>18.8</v>
      </c>
      <c r="O61" s="96">
        <v>2.9</v>
      </c>
      <c r="P61" s="96">
        <v>16767</v>
      </c>
      <c r="Q61" s="164">
        <v>486</v>
      </c>
      <c r="R61" s="164">
        <v>75.5</v>
      </c>
    </row>
    <row r="62" spans="2:18" ht="12.75">
      <c r="B62" s="92"/>
      <c r="C62" s="92"/>
      <c r="D62" s="92"/>
      <c r="E62" s="96"/>
      <c r="F62" s="96"/>
      <c r="G62" s="92"/>
      <c r="H62" s="92"/>
      <c r="I62" s="92"/>
      <c r="J62" s="92">
        <v>1992</v>
      </c>
      <c r="K62" s="92">
        <v>3485.4</v>
      </c>
      <c r="L62" s="92">
        <v>2227.1</v>
      </c>
      <c r="M62" s="92">
        <v>646</v>
      </c>
      <c r="N62" s="96">
        <v>18.5</v>
      </c>
      <c r="O62" s="96">
        <v>2.9</v>
      </c>
      <c r="P62" s="96">
        <v>16121</v>
      </c>
      <c r="Q62" s="164">
        <v>462.5</v>
      </c>
      <c r="R62" s="164">
        <v>72.4</v>
      </c>
    </row>
    <row r="63" spans="2:18" ht="12.75">
      <c r="B63" s="92"/>
      <c r="C63" s="92"/>
      <c r="D63" s="92"/>
      <c r="E63" s="96"/>
      <c r="F63" s="96"/>
      <c r="G63" s="92"/>
      <c r="H63" s="92"/>
      <c r="I63" s="92"/>
      <c r="J63" s="92">
        <v>1993</v>
      </c>
      <c r="K63" s="92">
        <v>3524.8</v>
      </c>
      <c r="L63" s="92">
        <v>2243.8</v>
      </c>
      <c r="M63" s="92">
        <v>600</v>
      </c>
      <c r="N63" s="96">
        <v>17</v>
      </c>
      <c r="O63" s="96">
        <v>2.7</v>
      </c>
      <c r="P63" s="96">
        <v>15108</v>
      </c>
      <c r="Q63" s="164">
        <v>428.6</v>
      </c>
      <c r="R63" s="164">
        <v>67.3</v>
      </c>
    </row>
    <row r="64" spans="2:18" ht="12.75">
      <c r="B64" s="92"/>
      <c r="C64" s="92"/>
      <c r="D64" s="92"/>
      <c r="E64" s="96"/>
      <c r="F64" s="96"/>
      <c r="G64" s="92"/>
      <c r="H64" s="92"/>
      <c r="I64" s="92"/>
      <c r="J64" s="92">
        <v>1994</v>
      </c>
      <c r="K64" s="92">
        <v>3577.2</v>
      </c>
      <c r="L64" s="92">
        <v>2289.3</v>
      </c>
      <c r="M64" s="92">
        <v>580</v>
      </c>
      <c r="N64" s="96">
        <v>16.2</v>
      </c>
      <c r="O64" s="96">
        <v>2.5</v>
      </c>
      <c r="P64" s="96">
        <v>16600</v>
      </c>
      <c r="Q64" s="164">
        <v>464.1</v>
      </c>
      <c r="R64" s="164">
        <v>72.5</v>
      </c>
    </row>
    <row r="65" spans="2:18" ht="12.75">
      <c r="B65" s="92"/>
      <c r="C65" s="92"/>
      <c r="D65" s="92"/>
      <c r="E65" s="96"/>
      <c r="F65" s="96"/>
      <c r="G65" s="92"/>
      <c r="H65" s="92"/>
      <c r="I65" s="92"/>
      <c r="J65" s="92">
        <v>1995</v>
      </c>
      <c r="K65" s="92">
        <v>3643.2</v>
      </c>
      <c r="L65" s="92">
        <v>2354.6</v>
      </c>
      <c r="M65" s="92">
        <v>582</v>
      </c>
      <c r="N65" s="96">
        <v>16</v>
      </c>
      <c r="O65" s="96">
        <v>2.5</v>
      </c>
      <c r="P65" s="96">
        <v>16870</v>
      </c>
      <c r="Q65" s="164">
        <v>463.1</v>
      </c>
      <c r="R65" s="164">
        <v>71.6</v>
      </c>
    </row>
    <row r="66" spans="2:18" ht="12.75">
      <c r="B66" s="92"/>
      <c r="C66" s="92"/>
      <c r="D66" s="92"/>
      <c r="E66" s="96"/>
      <c r="F66" s="96"/>
      <c r="G66" s="92"/>
      <c r="H66" s="92"/>
      <c r="I66" s="92"/>
      <c r="J66" s="92">
        <v>1996</v>
      </c>
      <c r="K66" s="92">
        <v>3717.4</v>
      </c>
      <c r="L66" s="92">
        <v>2379.8</v>
      </c>
      <c r="M66" s="92">
        <v>514</v>
      </c>
      <c r="N66" s="96">
        <v>13.8</v>
      </c>
      <c r="O66" s="96">
        <v>2.2</v>
      </c>
      <c r="P66" s="96">
        <v>14796</v>
      </c>
      <c r="Q66" s="164">
        <v>398</v>
      </c>
      <c r="R66" s="164">
        <v>62.2</v>
      </c>
    </row>
    <row r="67" spans="2:18" ht="12.75">
      <c r="B67" s="92"/>
      <c r="C67" s="92"/>
      <c r="D67" s="92"/>
      <c r="E67" s="96"/>
      <c r="F67" s="96"/>
      <c r="G67" s="92"/>
      <c r="H67" s="92"/>
      <c r="I67" s="92"/>
      <c r="J67" s="92">
        <v>1997</v>
      </c>
      <c r="K67" s="92">
        <v>3761.1</v>
      </c>
      <c r="L67" s="92">
        <v>2392.7</v>
      </c>
      <c r="M67" s="92">
        <v>539</v>
      </c>
      <c r="N67" s="96">
        <v>14.3</v>
      </c>
      <c r="O67" s="96">
        <v>2.3</v>
      </c>
      <c r="P67" s="96">
        <v>13375</v>
      </c>
      <c r="Q67" s="164">
        <v>355.6</v>
      </c>
      <c r="R67" s="164">
        <v>55.9</v>
      </c>
    </row>
    <row r="68" spans="2:18" ht="12.75">
      <c r="B68" s="92"/>
      <c r="C68" s="92"/>
      <c r="D68" s="92"/>
      <c r="E68" s="96"/>
      <c r="F68" s="96"/>
      <c r="G68" s="92"/>
      <c r="H68" s="92"/>
      <c r="I68" s="92"/>
      <c r="J68" s="92">
        <v>1998</v>
      </c>
      <c r="K68" s="92">
        <v>3790.9</v>
      </c>
      <c r="L68" s="92">
        <v>2440.4</v>
      </c>
      <c r="M68" s="92">
        <v>501</v>
      </c>
      <c r="N68" s="96">
        <v>13.2</v>
      </c>
      <c r="O68" s="96">
        <v>2.1</v>
      </c>
      <c r="P68" s="96">
        <v>12412</v>
      </c>
      <c r="Q68" s="164">
        <v>327.4</v>
      </c>
      <c r="R68" s="164">
        <v>50.9</v>
      </c>
    </row>
    <row r="69" spans="2:18" ht="12.75">
      <c r="B69" s="92"/>
      <c r="C69" s="92"/>
      <c r="D69" s="92"/>
      <c r="E69" s="96"/>
      <c r="F69" s="96"/>
      <c r="G69" s="92"/>
      <c r="H69" s="92"/>
      <c r="I69" s="92"/>
      <c r="J69" s="92">
        <v>1999</v>
      </c>
      <c r="K69" s="92">
        <v>3810.7</v>
      </c>
      <c r="L69" s="92">
        <v>2512.3</v>
      </c>
      <c r="M69" s="92">
        <v>509</v>
      </c>
      <c r="N69" s="96">
        <v>13.4</v>
      </c>
      <c r="O69" s="96">
        <v>2</v>
      </c>
      <c r="P69" s="96">
        <v>11999</v>
      </c>
      <c r="Q69" s="164">
        <v>314.9</v>
      </c>
      <c r="R69" s="164">
        <v>47.8</v>
      </c>
    </row>
    <row r="70" spans="2:18" ht="12.75">
      <c r="B70" s="92"/>
      <c r="C70" s="92"/>
      <c r="D70" s="92"/>
      <c r="E70" s="96"/>
      <c r="F70" s="96"/>
      <c r="G70" s="92"/>
      <c r="H70" s="92"/>
      <c r="I70" s="92"/>
      <c r="J70" s="92">
        <v>2000</v>
      </c>
      <c r="K70" s="92">
        <v>3830.8</v>
      </c>
      <c r="L70" s="92">
        <v>2601.7</v>
      </c>
      <c r="M70" s="92">
        <v>462</v>
      </c>
      <c r="N70" s="96">
        <v>12.1</v>
      </c>
      <c r="O70" s="96">
        <v>1.8</v>
      </c>
      <c r="P70" s="96">
        <v>10962</v>
      </c>
      <c r="Q70" s="164">
        <v>286.2</v>
      </c>
      <c r="R70" s="164">
        <v>42.1</v>
      </c>
    </row>
    <row r="71" spans="2:18" ht="12.75">
      <c r="B71" s="92"/>
      <c r="C71" s="92"/>
      <c r="D71" s="92"/>
      <c r="E71" s="96"/>
      <c r="F71" s="96"/>
      <c r="G71" s="92"/>
      <c r="H71" s="92"/>
      <c r="I71" s="92"/>
      <c r="J71" s="92">
        <v>2001</v>
      </c>
      <c r="K71" s="92">
        <v>3850.1</v>
      </c>
      <c r="L71" s="92">
        <v>2633.2</v>
      </c>
      <c r="M71" s="92">
        <v>455</v>
      </c>
      <c r="N71" s="96">
        <v>11.8</v>
      </c>
      <c r="O71" s="96">
        <v>1.7</v>
      </c>
      <c r="P71" s="96">
        <v>12368</v>
      </c>
      <c r="Q71" s="164">
        <v>321.2</v>
      </c>
      <c r="R71" s="164">
        <v>47</v>
      </c>
    </row>
    <row r="72" spans="2:18" ht="12.75">
      <c r="B72" s="92"/>
      <c r="C72" s="92"/>
      <c r="D72" s="92"/>
      <c r="E72" s="96"/>
      <c r="F72" s="96"/>
      <c r="G72" s="92"/>
      <c r="H72" s="92"/>
      <c r="I72" s="92"/>
      <c r="J72" s="92">
        <v>2002</v>
      </c>
      <c r="K72" s="92">
        <v>3939.1</v>
      </c>
      <c r="L72" s="92">
        <v>2709.5</v>
      </c>
      <c r="M72" s="92">
        <v>405</v>
      </c>
      <c r="N72" s="96">
        <v>10.3</v>
      </c>
      <c r="O72" s="96">
        <v>1.5</v>
      </c>
      <c r="P72" s="96">
        <v>13918</v>
      </c>
      <c r="Q72" s="164">
        <v>353.3</v>
      </c>
      <c r="R72" s="164">
        <v>51.4</v>
      </c>
    </row>
    <row r="73" spans="2:18" ht="12.75">
      <c r="B73" s="92"/>
      <c r="C73" s="92"/>
      <c r="D73" s="92"/>
      <c r="E73" s="96"/>
      <c r="F73" s="96"/>
      <c r="G73" s="92"/>
      <c r="H73" s="92"/>
      <c r="I73" s="92"/>
      <c r="J73" s="92">
        <v>2003</v>
      </c>
      <c r="K73" s="92">
        <v>4009.2</v>
      </c>
      <c r="L73" s="92">
        <v>2801</v>
      </c>
      <c r="M73" s="92">
        <v>461</v>
      </c>
      <c r="N73" s="96">
        <v>11.5</v>
      </c>
      <c r="O73" s="96">
        <v>1.6</v>
      </c>
      <c r="P73" s="96">
        <v>14372</v>
      </c>
      <c r="Q73" s="164">
        <v>358.5</v>
      </c>
      <c r="R73" s="164">
        <v>51.3</v>
      </c>
    </row>
    <row r="74" spans="2:18" ht="12.75">
      <c r="B74" s="92"/>
      <c r="C74" s="92"/>
      <c r="D74" s="92"/>
      <c r="E74" s="96"/>
      <c r="F74" s="96"/>
      <c r="G74" s="92"/>
      <c r="H74" s="92"/>
      <c r="I74" s="92"/>
      <c r="J74" s="92">
        <v>2004</v>
      </c>
      <c r="K74" s="92">
        <v>4060.9</v>
      </c>
      <c r="L74" s="92">
        <v>2920.7</v>
      </c>
      <c r="M74" s="92">
        <v>435</v>
      </c>
      <c r="N74" s="96">
        <v>10.7</v>
      </c>
      <c r="O74" s="96">
        <v>1.5</v>
      </c>
      <c r="P74" s="96">
        <v>13890</v>
      </c>
      <c r="Q74" s="164">
        <v>342</v>
      </c>
      <c r="R74" s="164">
        <v>47.6</v>
      </c>
    </row>
    <row r="75" spans="2:18" ht="12.75">
      <c r="B75" s="92"/>
      <c r="C75" s="92"/>
      <c r="D75" s="92"/>
      <c r="E75" s="96"/>
      <c r="F75" s="96"/>
      <c r="G75" s="92"/>
      <c r="H75" s="92"/>
      <c r="I75" s="92"/>
      <c r="J75" s="92">
        <v>2005</v>
      </c>
      <c r="K75" s="92">
        <v>4098.3</v>
      </c>
      <c r="L75" s="92">
        <v>3030.4</v>
      </c>
      <c r="M75" s="92">
        <v>405</v>
      </c>
      <c r="N75" s="96">
        <v>9.9</v>
      </c>
      <c r="O75" s="96">
        <v>1.3</v>
      </c>
      <c r="P75" s="96">
        <v>14451</v>
      </c>
      <c r="Q75" s="164">
        <v>352.6</v>
      </c>
      <c r="R75" s="164">
        <v>47.7</v>
      </c>
    </row>
    <row r="76" spans="2:18" ht="12.75">
      <c r="B76" s="92"/>
      <c r="C76" s="92"/>
      <c r="D76" s="92"/>
      <c r="E76" s="96"/>
      <c r="F76" s="96"/>
      <c r="G76" s="92"/>
      <c r="H76" s="92"/>
      <c r="I76" s="92"/>
      <c r="J76" s="92">
        <v>2006</v>
      </c>
      <c r="K76" s="92">
        <v>4139.5</v>
      </c>
      <c r="L76" s="92">
        <v>3124.3</v>
      </c>
      <c r="M76" s="92">
        <v>393</v>
      </c>
      <c r="N76" s="96">
        <v>9.5</v>
      </c>
      <c r="O76" s="96">
        <v>1.3</v>
      </c>
      <c r="P76" s="96">
        <v>15174</v>
      </c>
      <c r="Q76" s="164">
        <v>366.6</v>
      </c>
      <c r="R76" s="164">
        <v>48.6</v>
      </c>
    </row>
    <row r="77" spans="2:18" ht="12.75">
      <c r="B77" s="92"/>
      <c r="C77" s="92"/>
      <c r="D77" s="92"/>
      <c r="E77" s="96"/>
      <c r="F77" s="96"/>
      <c r="G77" s="92"/>
      <c r="H77" s="92"/>
      <c r="I77" s="92"/>
      <c r="J77" s="92">
        <v>2007</v>
      </c>
      <c r="K77" s="92">
        <v>4228.3</v>
      </c>
      <c r="L77" s="92">
        <v>3189.1</v>
      </c>
      <c r="M77" s="92">
        <v>421</v>
      </c>
      <c r="N77" s="96">
        <v>10</v>
      </c>
      <c r="O77" s="96">
        <v>1.3</v>
      </c>
      <c r="P77" s="96">
        <v>16013</v>
      </c>
      <c r="Q77" s="164">
        <v>378.7</v>
      </c>
      <c r="R77" s="164">
        <v>50.2</v>
      </c>
    </row>
    <row r="78" spans="2:18" ht="12.75">
      <c r="B78" s="92"/>
      <c r="C78" s="92"/>
      <c r="D78" s="92"/>
      <c r="E78" s="96"/>
      <c r="F78" s="96"/>
      <c r="G78" s="92"/>
      <c r="H78" s="92"/>
      <c r="I78" s="92"/>
      <c r="J78" s="92">
        <v>2008</v>
      </c>
      <c r="K78" s="92">
        <v>4268.6</v>
      </c>
      <c r="L78" s="92">
        <v>3247.8</v>
      </c>
      <c r="M78" s="92">
        <v>366</v>
      </c>
      <c r="N78" s="96">
        <v>8.6</v>
      </c>
      <c r="O78" s="96">
        <v>1.1</v>
      </c>
      <c r="P78" s="96">
        <v>15174</v>
      </c>
      <c r="Q78" s="164">
        <v>355.5</v>
      </c>
      <c r="R78" s="164">
        <v>46.7</v>
      </c>
    </row>
    <row r="79" spans="2:18" ht="12.75">
      <c r="B79" s="92"/>
      <c r="C79" s="92"/>
      <c r="D79" s="92"/>
      <c r="E79" s="96"/>
      <c r="F79" s="96"/>
      <c r="G79" s="92"/>
      <c r="H79" s="92"/>
      <c r="I79" s="92"/>
      <c r="J79" s="92">
        <v>2009</v>
      </c>
      <c r="K79" s="92">
        <v>4315.8</v>
      </c>
      <c r="L79" s="92">
        <v>3220.3</v>
      </c>
      <c r="M79" s="92">
        <v>384</v>
      </c>
      <c r="N79" s="96">
        <v>8.9</v>
      </c>
      <c r="O79" s="96">
        <v>1.2</v>
      </c>
      <c r="P79" s="96">
        <v>14541</v>
      </c>
      <c r="Q79" s="164">
        <v>336.9</v>
      </c>
      <c r="R79" s="164">
        <v>45.2</v>
      </c>
    </row>
    <row r="80" spans="2:18" ht="12.75">
      <c r="B80" s="92"/>
      <c r="C80" s="92"/>
      <c r="D80" s="92"/>
      <c r="E80" s="96"/>
      <c r="F80" s="96"/>
      <c r="G80" s="92"/>
      <c r="H80" s="92"/>
      <c r="I80" s="92"/>
      <c r="J80" s="92">
        <v>2010</v>
      </c>
      <c r="K80" s="92">
        <v>4367.8</v>
      </c>
      <c r="L80" s="92">
        <v>3230.6</v>
      </c>
      <c r="M80" s="92">
        <v>375</v>
      </c>
      <c r="N80" s="96">
        <v>8.6</v>
      </c>
      <c r="O80" s="96">
        <v>1.2</v>
      </c>
      <c r="P80" s="96">
        <v>14031</v>
      </c>
      <c r="Q80" s="164">
        <v>321.2</v>
      </c>
      <c r="R80" s="164">
        <v>43.4</v>
      </c>
    </row>
    <row r="81" spans="2:18" ht="12.75">
      <c r="B81" s="92"/>
      <c r="C81" s="92"/>
      <c r="D81" s="92"/>
      <c r="E81" s="96"/>
      <c r="F81" s="96"/>
      <c r="G81" s="92"/>
      <c r="H81" s="92"/>
      <c r="I81" s="92"/>
      <c r="J81" s="92">
        <v>2011</v>
      </c>
      <c r="K81" s="92">
        <v>4405.3</v>
      </c>
      <c r="L81" s="92">
        <v>3233.6</v>
      </c>
      <c r="M81" s="92">
        <v>284</v>
      </c>
      <c r="N81" s="96">
        <v>6.4</v>
      </c>
      <c r="O81" s="96">
        <v>0.9</v>
      </c>
      <c r="P81" s="96">
        <v>12574</v>
      </c>
      <c r="Q81" s="164">
        <v>285</v>
      </c>
      <c r="R81" s="164">
        <v>38.9</v>
      </c>
    </row>
    <row r="82" spans="2:18" ht="12.75">
      <c r="B82" s="92"/>
      <c r="C82" s="92"/>
      <c r="D82" s="92"/>
      <c r="E82" s="96"/>
      <c r="F82" s="96"/>
      <c r="G82" s="92"/>
      <c r="H82" s="92"/>
      <c r="I82" s="92"/>
      <c r="J82" s="92">
        <v>2012</v>
      </c>
      <c r="K82" s="92">
        <v>4433</v>
      </c>
      <c r="L82" s="92">
        <v>3250.066</v>
      </c>
      <c r="M82" s="92">
        <v>308</v>
      </c>
      <c r="N82" s="96">
        <v>6.947890818858561</v>
      </c>
      <c r="O82" s="96">
        <v>0.9</v>
      </c>
      <c r="P82" s="96">
        <v>12122</v>
      </c>
      <c r="Q82" s="164">
        <v>273</v>
      </c>
      <c r="R82" s="164">
        <v>37.3</v>
      </c>
    </row>
    <row r="83" spans="1:19" ht="12.75">
      <c r="A83" s="91"/>
      <c r="B83" s="92"/>
      <c r="C83" s="92"/>
      <c r="D83" s="92"/>
      <c r="E83" s="96"/>
      <c r="F83" s="96"/>
      <c r="G83" s="92"/>
      <c r="H83" s="92"/>
      <c r="I83" s="92"/>
      <c r="J83" s="92">
        <v>2013</v>
      </c>
      <c r="K83" s="92">
        <v>4471.1</v>
      </c>
      <c r="L83" s="92">
        <v>3304.7</v>
      </c>
      <c r="M83" s="92">
        <v>253</v>
      </c>
      <c r="N83" s="96">
        <v>5.7</v>
      </c>
      <c r="O83" s="96">
        <v>0.8</v>
      </c>
      <c r="P83" s="96">
        <v>11781</v>
      </c>
      <c r="Q83" s="164">
        <v>263.5</v>
      </c>
      <c r="R83" s="164">
        <v>35.6</v>
      </c>
      <c r="S83" s="91"/>
    </row>
    <row r="84" spans="1:19" ht="12.75">
      <c r="A84" s="91"/>
      <c r="B84" s="82"/>
      <c r="C84" s="82"/>
      <c r="D84" s="94"/>
      <c r="E84" s="95"/>
      <c r="F84" s="95"/>
      <c r="G84" s="82"/>
      <c r="H84" s="82"/>
      <c r="I84" s="94"/>
      <c r="J84" s="92">
        <v>2014</v>
      </c>
      <c r="K84" s="92">
        <v>4509.9</v>
      </c>
      <c r="L84" s="92">
        <v>3398.1</v>
      </c>
      <c r="M84" s="92">
        <v>294</v>
      </c>
      <c r="N84" s="96">
        <v>6.5</v>
      </c>
      <c r="O84" s="96">
        <v>0.9</v>
      </c>
      <c r="P84" s="96">
        <v>11219</v>
      </c>
      <c r="Q84" s="164">
        <v>248.8</v>
      </c>
      <c r="R84" s="164">
        <v>33</v>
      </c>
      <c r="S84" s="91"/>
    </row>
    <row r="85" spans="1:19" ht="12.75">
      <c r="A85" s="91"/>
      <c r="B85" s="91"/>
      <c r="C85" s="91"/>
      <c r="D85" s="91"/>
      <c r="E85" s="91"/>
      <c r="F85" s="91"/>
      <c r="G85" s="91"/>
      <c r="H85" s="91"/>
      <c r="I85" s="91"/>
      <c r="J85" s="82">
        <v>2015</v>
      </c>
      <c r="K85" s="82">
        <v>4596.7</v>
      </c>
      <c r="L85" s="82">
        <v>3514.8</v>
      </c>
      <c r="M85" s="94">
        <v>319</v>
      </c>
      <c r="N85" s="95">
        <v>6.939761132986708</v>
      </c>
      <c r="O85" s="95">
        <v>0.9075907590759076</v>
      </c>
      <c r="P85" s="167">
        <v>12270</v>
      </c>
      <c r="Q85" s="168">
        <v>267</v>
      </c>
      <c r="R85" s="168">
        <v>34.9</v>
      </c>
      <c r="S85" s="91"/>
    </row>
    <row r="86" spans="1:19" ht="12.75">
      <c r="A86" s="91"/>
      <c r="B86" s="91"/>
      <c r="C86" s="91"/>
      <c r="D86" s="91"/>
      <c r="E86" s="91"/>
      <c r="F86" s="91"/>
      <c r="G86" s="91"/>
      <c r="H86" s="91"/>
      <c r="I86" s="91"/>
      <c r="J86" s="91"/>
      <c r="K86" s="91"/>
      <c r="L86" s="91"/>
      <c r="M86" s="91"/>
      <c r="N86" s="91"/>
      <c r="O86" s="91"/>
      <c r="P86" s="91"/>
      <c r="Q86" s="165"/>
      <c r="R86" s="165"/>
      <c r="S86" s="91"/>
    </row>
    <row r="87" spans="1:19" ht="12.75">
      <c r="A87" s="91"/>
      <c r="B87" s="82"/>
      <c r="C87" s="82"/>
      <c r="D87" s="82"/>
      <c r="E87" s="111"/>
      <c r="F87" s="95"/>
      <c r="G87" s="82"/>
      <c r="H87" s="82"/>
      <c r="I87" s="82"/>
      <c r="J87" s="91"/>
      <c r="K87" s="91"/>
      <c r="L87" s="91"/>
      <c r="M87" s="91"/>
      <c r="N87" s="91"/>
      <c r="O87" s="91"/>
      <c r="P87" s="91"/>
      <c r="Q87" s="165"/>
      <c r="R87" s="165"/>
      <c r="S87" s="91"/>
    </row>
    <row r="88" spans="2:18" ht="12.75">
      <c r="B88" s="91"/>
      <c r="C88" s="91"/>
      <c r="D88" s="91"/>
      <c r="E88" s="91"/>
      <c r="F88" s="91"/>
      <c r="G88" s="91"/>
      <c r="H88" s="91"/>
      <c r="I88" s="91"/>
      <c r="J88" s="82"/>
      <c r="K88" s="82"/>
      <c r="L88" s="82"/>
      <c r="M88" s="82"/>
      <c r="N88" s="111"/>
      <c r="O88" s="95"/>
      <c r="P88" s="82"/>
      <c r="Q88" s="166"/>
      <c r="R88" s="166"/>
    </row>
    <row r="89" spans="2:18" ht="12.75">
      <c r="B89" s="93"/>
      <c r="C89" s="93"/>
      <c r="D89" s="93"/>
      <c r="E89" s="93"/>
      <c r="F89" s="93"/>
      <c r="G89" s="93"/>
      <c r="H89" s="93"/>
      <c r="I89" s="93"/>
      <c r="J89" s="91"/>
      <c r="K89" s="91"/>
      <c r="L89" s="91"/>
      <c r="M89" s="91"/>
      <c r="N89" s="91"/>
      <c r="O89" s="91"/>
      <c r="P89" s="91"/>
      <c r="Q89" s="165"/>
      <c r="R89" s="165"/>
    </row>
    <row r="90" spans="2:18" ht="12.75">
      <c r="B90" s="92"/>
      <c r="C90" s="93"/>
      <c r="D90" s="93"/>
      <c r="E90" s="93"/>
      <c r="F90" s="93"/>
      <c r="G90" s="92"/>
      <c r="H90" s="93"/>
      <c r="I90" s="93"/>
      <c r="J90" s="92"/>
      <c r="K90" s="93"/>
      <c r="L90" s="93"/>
      <c r="M90" s="93"/>
      <c r="N90" s="93"/>
      <c r="O90" s="93"/>
      <c r="P90" s="93"/>
      <c r="Q90" s="116"/>
      <c r="R90" s="116"/>
    </row>
    <row r="91" spans="2:18" ht="12.75">
      <c r="B91" s="92"/>
      <c r="C91" s="93"/>
      <c r="D91" s="93"/>
      <c r="E91" s="93"/>
      <c r="F91" s="93"/>
      <c r="G91" s="92"/>
      <c r="H91" s="93"/>
      <c r="I91" s="93"/>
      <c r="J91" s="92"/>
      <c r="K91" s="92"/>
      <c r="L91" s="93"/>
      <c r="M91" s="93"/>
      <c r="N91" s="93"/>
      <c r="O91" s="93"/>
      <c r="P91" s="93"/>
      <c r="Q91" s="116"/>
      <c r="R91" s="116"/>
    </row>
    <row r="92" spans="2:18" ht="12.75">
      <c r="B92" s="92"/>
      <c r="C92" s="93"/>
      <c r="D92" s="93"/>
      <c r="E92" s="93"/>
      <c r="F92" s="93"/>
      <c r="G92" s="92"/>
      <c r="H92" s="93"/>
      <c r="I92" s="93"/>
      <c r="J92" s="92"/>
      <c r="K92" s="92"/>
      <c r="L92" s="93"/>
      <c r="M92" s="93"/>
      <c r="N92" s="93"/>
      <c r="O92" s="93"/>
      <c r="P92" s="93"/>
      <c r="Q92" s="116"/>
      <c r="R92" s="116"/>
    </row>
    <row r="93" spans="2:18" ht="12.75">
      <c r="B93" s="92"/>
      <c r="C93" s="93"/>
      <c r="D93" s="93"/>
      <c r="E93" s="93"/>
      <c r="F93" s="93"/>
      <c r="G93" s="92"/>
      <c r="H93" s="93"/>
      <c r="I93" s="93"/>
      <c r="J93" s="92"/>
      <c r="K93" s="92"/>
      <c r="L93" s="93"/>
      <c r="M93" s="93"/>
      <c r="N93" s="93"/>
      <c r="O93" s="93"/>
      <c r="P93" s="93"/>
      <c r="Q93" s="116"/>
      <c r="R93" s="116"/>
    </row>
    <row r="94" spans="2:18" ht="12.75">
      <c r="B94" s="92"/>
      <c r="C94" s="93"/>
      <c r="D94" s="93"/>
      <c r="E94" s="93"/>
      <c r="F94" s="93"/>
      <c r="G94" s="92"/>
      <c r="H94" s="93"/>
      <c r="I94" s="93"/>
      <c r="J94" s="92"/>
      <c r="K94" s="92"/>
      <c r="L94" s="93"/>
      <c r="M94" s="93"/>
      <c r="N94" s="93"/>
      <c r="O94" s="93"/>
      <c r="P94" s="93"/>
      <c r="Q94" s="116"/>
      <c r="R94" s="116"/>
    </row>
    <row r="95" spans="2:18" ht="12.75">
      <c r="B95" s="92"/>
      <c r="C95" s="93"/>
      <c r="D95" s="93"/>
      <c r="E95" s="93"/>
      <c r="F95" s="93"/>
      <c r="G95" s="92"/>
      <c r="H95" s="93"/>
      <c r="I95" s="93"/>
      <c r="J95" s="92"/>
      <c r="K95" s="92"/>
      <c r="L95" s="93"/>
      <c r="M95" s="93"/>
      <c r="N95" s="93"/>
      <c r="O95" s="93"/>
      <c r="P95" s="93"/>
      <c r="Q95" s="116"/>
      <c r="R95" s="116"/>
    </row>
    <row r="96" spans="2:18" ht="12.75">
      <c r="B96" s="92"/>
      <c r="C96" s="93"/>
      <c r="D96" s="93"/>
      <c r="E96" s="93"/>
      <c r="F96" s="93"/>
      <c r="G96" s="92"/>
      <c r="H96" s="93"/>
      <c r="I96" s="93"/>
      <c r="J96" s="92"/>
      <c r="K96" s="92"/>
      <c r="L96" s="93"/>
      <c r="M96" s="93"/>
      <c r="N96" s="93"/>
      <c r="O96" s="93"/>
      <c r="P96" s="93"/>
      <c r="Q96" s="116"/>
      <c r="R96" s="116"/>
    </row>
    <row r="97" spans="2:18" ht="12.75">
      <c r="B97" s="92"/>
      <c r="C97" s="93"/>
      <c r="D97" s="93"/>
      <c r="E97" s="93"/>
      <c r="F97" s="93"/>
      <c r="G97" s="92"/>
      <c r="H97" s="93"/>
      <c r="I97" s="93"/>
      <c r="J97" s="92"/>
      <c r="K97" s="92"/>
      <c r="L97" s="93"/>
      <c r="M97" s="93"/>
      <c r="N97" s="93"/>
      <c r="O97" s="93"/>
      <c r="P97" s="93"/>
      <c r="Q97" s="116"/>
      <c r="R97" s="116"/>
    </row>
    <row r="98" spans="2:18" ht="12.75">
      <c r="B98" s="92"/>
      <c r="C98" s="93"/>
      <c r="D98" s="93"/>
      <c r="E98" s="93"/>
      <c r="F98" s="93"/>
      <c r="G98" s="92"/>
      <c r="H98" s="93"/>
      <c r="I98" s="93"/>
      <c r="J98" s="92"/>
      <c r="K98" s="92"/>
      <c r="L98" s="93"/>
      <c r="M98" s="93"/>
      <c r="N98" s="93"/>
      <c r="O98" s="93"/>
      <c r="P98" s="93"/>
      <c r="Q98" s="116"/>
      <c r="R98" s="116"/>
    </row>
    <row r="99" spans="2:18" ht="12.75">
      <c r="B99" s="92"/>
      <c r="C99" s="93"/>
      <c r="D99" s="93"/>
      <c r="E99" s="93"/>
      <c r="F99" s="93"/>
      <c r="G99" s="92"/>
      <c r="H99" s="93"/>
      <c r="I99" s="93"/>
      <c r="J99" s="92"/>
      <c r="K99" s="92"/>
      <c r="L99" s="93"/>
      <c r="M99" s="93"/>
      <c r="N99" s="93"/>
      <c r="O99" s="93"/>
      <c r="P99" s="93"/>
      <c r="Q99" s="116"/>
      <c r="R99" s="116"/>
    </row>
    <row r="100" spans="2:18" ht="12.75">
      <c r="B100" s="92"/>
      <c r="C100" s="93"/>
      <c r="D100" s="93"/>
      <c r="E100" s="93"/>
      <c r="F100" s="93"/>
      <c r="G100" s="92"/>
      <c r="H100" s="93"/>
      <c r="I100" s="93"/>
      <c r="J100" s="92"/>
      <c r="K100" s="92"/>
      <c r="L100" s="93"/>
      <c r="M100" s="93"/>
      <c r="N100" s="93"/>
      <c r="O100" s="93"/>
      <c r="P100" s="93"/>
      <c r="Q100" s="116"/>
      <c r="R100" s="116"/>
    </row>
    <row r="101" spans="2:18" ht="12.75">
      <c r="B101" s="92"/>
      <c r="C101" s="93"/>
      <c r="D101" s="93"/>
      <c r="E101" s="93"/>
      <c r="F101" s="93"/>
      <c r="G101" s="92"/>
      <c r="H101" s="93"/>
      <c r="I101" s="93"/>
      <c r="J101" s="92"/>
      <c r="K101" s="92"/>
      <c r="L101" s="93"/>
      <c r="M101" s="93"/>
      <c r="N101" s="93"/>
      <c r="O101" s="93"/>
      <c r="P101" s="93"/>
      <c r="Q101" s="116"/>
      <c r="R101" s="116"/>
    </row>
    <row r="102" spans="2:18" ht="12.75">
      <c r="B102" s="92"/>
      <c r="C102" s="93"/>
      <c r="D102" s="93"/>
      <c r="E102" s="93"/>
      <c r="F102" s="93"/>
      <c r="G102" s="92"/>
      <c r="H102" s="93"/>
      <c r="I102" s="93"/>
      <c r="J102" s="92"/>
      <c r="K102" s="92"/>
      <c r="L102" s="93"/>
      <c r="M102" s="93"/>
      <c r="N102" s="93"/>
      <c r="O102" s="93"/>
      <c r="P102" s="93"/>
      <c r="Q102" s="116"/>
      <c r="R102" s="116"/>
    </row>
    <row r="103" spans="2:18" ht="12.75">
      <c r="B103" s="92"/>
      <c r="C103" s="93"/>
      <c r="D103" s="93"/>
      <c r="E103" s="93"/>
      <c r="F103" s="93"/>
      <c r="G103" s="92"/>
      <c r="H103" s="93"/>
      <c r="I103" s="93"/>
      <c r="J103" s="92"/>
      <c r="K103" s="92"/>
      <c r="L103" s="93"/>
      <c r="M103" s="93"/>
      <c r="N103" s="93"/>
      <c r="O103" s="93"/>
      <c r="P103" s="93"/>
      <c r="Q103" s="116"/>
      <c r="R103" s="116"/>
    </row>
    <row r="104" spans="1:18" s="92" customFormat="1" ht="12.75">
      <c r="A104" s="322"/>
      <c r="C104" s="93"/>
      <c r="D104" s="93"/>
      <c r="E104" s="93"/>
      <c r="F104" s="93"/>
      <c r="H104" s="93"/>
      <c r="I104" s="93"/>
      <c r="L104" s="93"/>
      <c r="M104" s="93"/>
      <c r="N104" s="93"/>
      <c r="O104" s="93"/>
      <c r="P104" s="93"/>
      <c r="Q104" s="116"/>
      <c r="R104" s="116"/>
    </row>
    <row r="105" spans="1:18" s="92" customFormat="1" ht="12.75">
      <c r="A105" s="322"/>
      <c r="C105" s="93"/>
      <c r="D105" s="93"/>
      <c r="E105" s="93"/>
      <c r="F105" s="93"/>
      <c r="H105" s="93"/>
      <c r="I105" s="93"/>
      <c r="L105" s="93"/>
      <c r="M105" s="93"/>
      <c r="N105" s="93"/>
      <c r="O105" s="93"/>
      <c r="P105" s="93"/>
      <c r="Q105" s="116"/>
      <c r="R105" s="116"/>
    </row>
    <row r="106" spans="1:18" s="92" customFormat="1" ht="12.75">
      <c r="A106" s="113"/>
      <c r="C106" s="93"/>
      <c r="D106" s="93"/>
      <c r="E106" s="93"/>
      <c r="F106" s="93"/>
      <c r="H106" s="93"/>
      <c r="I106" s="93"/>
      <c r="L106" s="93"/>
      <c r="M106" s="93"/>
      <c r="N106" s="93"/>
      <c r="O106" s="93"/>
      <c r="P106" s="93"/>
      <c r="Q106" s="116"/>
      <c r="R106" s="116"/>
    </row>
    <row r="107" spans="1:18" s="92" customFormat="1" ht="12.75">
      <c r="A107" s="113"/>
      <c r="C107" s="93"/>
      <c r="D107" s="93"/>
      <c r="E107" s="93"/>
      <c r="F107" s="93"/>
      <c r="H107" s="93"/>
      <c r="I107" s="93"/>
      <c r="L107" s="93"/>
      <c r="M107" s="93"/>
      <c r="N107" s="93"/>
      <c r="O107" s="93"/>
      <c r="P107" s="93"/>
      <c r="Q107" s="116"/>
      <c r="R107" s="116"/>
    </row>
    <row r="108" spans="1:18" s="92" customFormat="1" ht="12.75">
      <c r="A108" s="113"/>
      <c r="C108" s="93"/>
      <c r="D108" s="93"/>
      <c r="E108" s="93"/>
      <c r="F108" s="93"/>
      <c r="H108" s="93"/>
      <c r="I108" s="93"/>
      <c r="L108" s="93"/>
      <c r="M108" s="93"/>
      <c r="N108" s="93"/>
      <c r="O108" s="93"/>
      <c r="P108" s="93"/>
      <c r="Q108" s="116"/>
      <c r="R108" s="116"/>
    </row>
    <row r="109" spans="1:18" s="92" customFormat="1" ht="12.75">
      <c r="A109" s="113"/>
      <c r="C109" s="93"/>
      <c r="D109" s="93"/>
      <c r="E109" s="93"/>
      <c r="F109" s="93"/>
      <c r="H109" s="93"/>
      <c r="I109" s="93"/>
      <c r="L109" s="93"/>
      <c r="M109" s="93"/>
      <c r="N109" s="93"/>
      <c r="O109" s="93"/>
      <c r="P109" s="93"/>
      <c r="Q109" s="116"/>
      <c r="R109" s="116"/>
    </row>
    <row r="110" spans="1:18" s="92" customFormat="1" ht="12.75">
      <c r="A110" s="113"/>
      <c r="C110" s="93"/>
      <c r="D110" s="93"/>
      <c r="E110" s="93"/>
      <c r="F110" s="93"/>
      <c r="H110" s="93"/>
      <c r="I110" s="93"/>
      <c r="L110" s="93"/>
      <c r="M110" s="93"/>
      <c r="N110" s="93"/>
      <c r="O110" s="93"/>
      <c r="P110" s="93"/>
      <c r="Q110" s="116"/>
      <c r="R110" s="116"/>
    </row>
    <row r="111" spans="1:18" s="92" customFormat="1" ht="12.75">
      <c r="A111" s="113"/>
      <c r="C111" s="93"/>
      <c r="D111" s="93"/>
      <c r="E111" s="93"/>
      <c r="F111" s="93"/>
      <c r="H111" s="93"/>
      <c r="I111" s="93"/>
      <c r="L111" s="93"/>
      <c r="M111" s="93"/>
      <c r="N111" s="93"/>
      <c r="O111" s="93"/>
      <c r="P111" s="93"/>
      <c r="Q111" s="116"/>
      <c r="R111" s="116"/>
    </row>
    <row r="112" spans="1:18" s="92" customFormat="1" ht="12.75">
      <c r="A112" s="113"/>
      <c r="C112" s="93"/>
      <c r="D112" s="93"/>
      <c r="E112" s="93"/>
      <c r="F112" s="93"/>
      <c r="H112" s="93"/>
      <c r="I112" s="93"/>
      <c r="L112" s="93"/>
      <c r="M112" s="93"/>
      <c r="N112" s="93"/>
      <c r="O112" s="93"/>
      <c r="P112" s="93"/>
      <c r="Q112" s="116"/>
      <c r="R112" s="116"/>
    </row>
    <row r="113" spans="1:18" s="92" customFormat="1" ht="12.75">
      <c r="A113" s="113"/>
      <c r="C113" s="93"/>
      <c r="D113" s="93"/>
      <c r="E113" s="93"/>
      <c r="F113" s="93"/>
      <c r="H113" s="93"/>
      <c r="I113" s="93"/>
      <c r="L113" s="93"/>
      <c r="M113" s="93"/>
      <c r="N113" s="93"/>
      <c r="O113" s="93"/>
      <c r="P113" s="93"/>
      <c r="Q113" s="116"/>
      <c r="R113" s="116"/>
    </row>
    <row r="114" spans="1:18" s="92" customFormat="1" ht="12.75">
      <c r="A114" s="113"/>
      <c r="C114" s="93"/>
      <c r="D114" s="93"/>
      <c r="E114" s="93"/>
      <c r="F114" s="93"/>
      <c r="H114" s="93"/>
      <c r="I114" s="93"/>
      <c r="L114" s="93"/>
      <c r="M114" s="93"/>
      <c r="N114" s="93"/>
      <c r="O114" s="93"/>
      <c r="P114" s="93"/>
      <c r="Q114" s="116"/>
      <c r="R114" s="116"/>
    </row>
    <row r="115" spans="1:18" s="92" customFormat="1" ht="12.75">
      <c r="A115" s="113"/>
      <c r="C115" s="93"/>
      <c r="D115" s="93"/>
      <c r="E115" s="93"/>
      <c r="F115" s="93"/>
      <c r="H115" s="93"/>
      <c r="I115" s="93"/>
      <c r="L115" s="93"/>
      <c r="M115" s="93"/>
      <c r="N115" s="93"/>
      <c r="O115" s="93"/>
      <c r="P115" s="93"/>
      <c r="Q115" s="116"/>
      <c r="R115" s="116"/>
    </row>
    <row r="116" spans="1:18" s="92" customFormat="1" ht="12.75">
      <c r="A116" s="113"/>
      <c r="C116" s="93"/>
      <c r="D116" s="93"/>
      <c r="E116" s="93"/>
      <c r="F116" s="93"/>
      <c r="H116" s="93"/>
      <c r="I116" s="93"/>
      <c r="L116" s="93"/>
      <c r="M116" s="93"/>
      <c r="N116" s="93"/>
      <c r="O116" s="93"/>
      <c r="P116" s="93"/>
      <c r="Q116" s="116"/>
      <c r="R116" s="116"/>
    </row>
    <row r="117" spans="1:18" s="92" customFormat="1" ht="12.75">
      <c r="A117" s="113"/>
      <c r="C117" s="93"/>
      <c r="D117" s="93"/>
      <c r="E117" s="93"/>
      <c r="F117" s="93"/>
      <c r="H117" s="93"/>
      <c r="I117" s="93"/>
      <c r="L117" s="93"/>
      <c r="M117" s="93"/>
      <c r="N117" s="93"/>
      <c r="O117" s="93"/>
      <c r="P117" s="93"/>
      <c r="Q117" s="116"/>
      <c r="R117" s="116"/>
    </row>
    <row r="118" spans="1:18" s="92" customFormat="1" ht="12.75">
      <c r="A118" s="113"/>
      <c r="C118" s="93"/>
      <c r="D118" s="93"/>
      <c r="E118" s="93"/>
      <c r="F118" s="93"/>
      <c r="H118" s="93"/>
      <c r="I118" s="93"/>
      <c r="L118" s="93"/>
      <c r="M118" s="93"/>
      <c r="N118" s="93"/>
      <c r="O118" s="93"/>
      <c r="P118" s="93"/>
      <c r="Q118" s="116"/>
      <c r="R118" s="116"/>
    </row>
    <row r="119" spans="1:18" s="92" customFormat="1" ht="12.75">
      <c r="A119" s="113"/>
      <c r="C119" s="93"/>
      <c r="D119" s="93"/>
      <c r="E119" s="93"/>
      <c r="F119" s="93"/>
      <c r="H119" s="93"/>
      <c r="I119" s="93"/>
      <c r="L119" s="93"/>
      <c r="M119" s="93"/>
      <c r="N119" s="93"/>
      <c r="O119" s="93"/>
      <c r="P119" s="93"/>
      <c r="Q119" s="116"/>
      <c r="R119" s="116"/>
    </row>
    <row r="120" spans="1:18" s="92" customFormat="1" ht="12.75">
      <c r="A120" s="113"/>
      <c r="C120" s="93"/>
      <c r="D120" s="93"/>
      <c r="E120" s="93"/>
      <c r="F120" s="93"/>
      <c r="H120" s="93"/>
      <c r="I120" s="93"/>
      <c r="L120" s="93"/>
      <c r="M120" s="93"/>
      <c r="N120" s="93"/>
      <c r="O120" s="93"/>
      <c r="P120" s="93"/>
      <c r="Q120" s="116"/>
      <c r="R120" s="116"/>
    </row>
    <row r="121" spans="1:18" s="92" customFormat="1" ht="12.75">
      <c r="A121" s="113"/>
      <c r="C121" s="93"/>
      <c r="D121" s="93"/>
      <c r="E121" s="93"/>
      <c r="F121" s="93"/>
      <c r="H121" s="93"/>
      <c r="I121" s="93"/>
      <c r="L121" s="93"/>
      <c r="M121" s="93"/>
      <c r="N121" s="93"/>
      <c r="O121" s="93"/>
      <c r="P121" s="93"/>
      <c r="Q121" s="116"/>
      <c r="R121" s="116"/>
    </row>
    <row r="122" spans="1:18" s="92" customFormat="1" ht="12.75">
      <c r="A122" s="113"/>
      <c r="C122" s="93"/>
      <c r="D122" s="93"/>
      <c r="E122" s="93"/>
      <c r="F122" s="93"/>
      <c r="H122" s="93"/>
      <c r="I122" s="93"/>
      <c r="L122" s="93"/>
      <c r="M122" s="93"/>
      <c r="N122" s="93"/>
      <c r="O122" s="93"/>
      <c r="P122" s="93"/>
      <c r="Q122" s="116"/>
      <c r="R122" s="116"/>
    </row>
    <row r="123" spans="1:18" s="92" customFormat="1" ht="12.75">
      <c r="A123" s="113"/>
      <c r="C123" s="93"/>
      <c r="D123" s="93"/>
      <c r="E123" s="93"/>
      <c r="F123" s="93"/>
      <c r="H123" s="93"/>
      <c r="I123" s="93"/>
      <c r="L123" s="93"/>
      <c r="M123" s="93"/>
      <c r="N123" s="93"/>
      <c r="O123" s="93"/>
      <c r="P123" s="93"/>
      <c r="Q123" s="116"/>
      <c r="R123" s="116"/>
    </row>
    <row r="124" spans="1:18" s="92" customFormat="1" ht="12.75">
      <c r="A124" s="113"/>
      <c r="C124" s="93"/>
      <c r="D124" s="93"/>
      <c r="E124" s="93"/>
      <c r="F124" s="93"/>
      <c r="H124" s="93"/>
      <c r="I124" s="93"/>
      <c r="L124" s="93"/>
      <c r="M124" s="93"/>
      <c r="N124" s="93"/>
      <c r="O124" s="93"/>
      <c r="P124" s="93"/>
      <c r="Q124" s="116"/>
      <c r="R124" s="116"/>
    </row>
    <row r="125" spans="1:18" s="92" customFormat="1" ht="12.75">
      <c r="A125" s="113"/>
      <c r="C125" s="93"/>
      <c r="D125" s="93"/>
      <c r="E125" s="93"/>
      <c r="F125" s="93"/>
      <c r="H125" s="93"/>
      <c r="I125" s="93"/>
      <c r="L125" s="93"/>
      <c r="M125" s="93"/>
      <c r="N125" s="93"/>
      <c r="O125" s="93"/>
      <c r="P125" s="93"/>
      <c r="Q125" s="116"/>
      <c r="R125" s="116"/>
    </row>
    <row r="126" spans="1:18" s="92" customFormat="1" ht="12.75">
      <c r="A126" s="113"/>
      <c r="C126" s="93"/>
      <c r="D126" s="93"/>
      <c r="E126" s="93"/>
      <c r="F126" s="93"/>
      <c r="H126" s="93"/>
      <c r="I126" s="93"/>
      <c r="L126" s="93"/>
      <c r="M126" s="93"/>
      <c r="N126" s="93"/>
      <c r="O126" s="93"/>
      <c r="P126" s="93"/>
      <c r="Q126" s="116"/>
      <c r="R126" s="116"/>
    </row>
    <row r="127" spans="1:18" s="92" customFormat="1" ht="12.75">
      <c r="A127" s="113"/>
      <c r="C127" s="93"/>
      <c r="D127" s="93"/>
      <c r="E127" s="93"/>
      <c r="F127" s="93"/>
      <c r="H127" s="93"/>
      <c r="I127" s="93"/>
      <c r="L127" s="93"/>
      <c r="M127" s="93"/>
      <c r="N127" s="93"/>
      <c r="O127" s="93"/>
      <c r="P127" s="93"/>
      <c r="Q127" s="116"/>
      <c r="R127" s="116"/>
    </row>
    <row r="128" spans="1:18" s="92" customFormat="1" ht="12.75">
      <c r="A128" s="113"/>
      <c r="C128" s="93"/>
      <c r="D128" s="93"/>
      <c r="E128" s="93"/>
      <c r="F128" s="93"/>
      <c r="H128" s="93"/>
      <c r="I128" s="93"/>
      <c r="L128" s="93"/>
      <c r="M128" s="93"/>
      <c r="N128" s="93"/>
      <c r="O128" s="93"/>
      <c r="P128" s="93"/>
      <c r="Q128" s="116"/>
      <c r="R128" s="116"/>
    </row>
    <row r="129" spans="1:18" s="92" customFormat="1" ht="12.75">
      <c r="A129" s="113"/>
      <c r="C129" s="93"/>
      <c r="D129" s="93"/>
      <c r="E129" s="93"/>
      <c r="F129" s="93"/>
      <c r="H129" s="93"/>
      <c r="I129" s="93"/>
      <c r="L129" s="93"/>
      <c r="M129" s="93"/>
      <c r="N129" s="93"/>
      <c r="O129" s="93"/>
      <c r="P129" s="93"/>
      <c r="Q129" s="116"/>
      <c r="R129" s="116"/>
    </row>
    <row r="130" spans="1:18" s="92" customFormat="1" ht="12.75">
      <c r="A130" s="113"/>
      <c r="C130" s="93"/>
      <c r="D130" s="93"/>
      <c r="E130" s="93"/>
      <c r="F130" s="93"/>
      <c r="H130" s="93"/>
      <c r="I130" s="93"/>
      <c r="L130" s="93"/>
      <c r="M130" s="93"/>
      <c r="N130" s="93"/>
      <c r="O130" s="93"/>
      <c r="P130" s="93"/>
      <c r="Q130" s="116"/>
      <c r="R130" s="116"/>
    </row>
    <row r="131" spans="1:18" s="92" customFormat="1" ht="12.75">
      <c r="A131" s="113"/>
      <c r="C131" s="93"/>
      <c r="D131" s="93"/>
      <c r="E131" s="93"/>
      <c r="F131" s="93"/>
      <c r="H131" s="93"/>
      <c r="I131" s="93"/>
      <c r="L131" s="93"/>
      <c r="M131" s="93"/>
      <c r="N131" s="93"/>
      <c r="O131" s="93"/>
      <c r="P131" s="93"/>
      <c r="Q131" s="116"/>
      <c r="R131" s="116"/>
    </row>
    <row r="132" spans="1:18" s="92" customFormat="1" ht="12.75">
      <c r="A132" s="113"/>
      <c r="C132" s="93"/>
      <c r="D132" s="93"/>
      <c r="E132" s="93"/>
      <c r="F132" s="93"/>
      <c r="H132" s="93"/>
      <c r="I132" s="93"/>
      <c r="L132" s="93"/>
      <c r="M132" s="93"/>
      <c r="N132" s="93"/>
      <c r="O132" s="93"/>
      <c r="P132" s="93"/>
      <c r="Q132" s="116"/>
      <c r="R132" s="116"/>
    </row>
    <row r="133" spans="1:18" s="92" customFormat="1" ht="12.75">
      <c r="A133" s="113"/>
      <c r="C133" s="93"/>
      <c r="D133" s="93"/>
      <c r="E133" s="93"/>
      <c r="F133" s="93"/>
      <c r="H133" s="93"/>
      <c r="I133" s="93"/>
      <c r="L133" s="93"/>
      <c r="M133" s="93"/>
      <c r="N133" s="93"/>
      <c r="O133" s="93"/>
      <c r="P133" s="93"/>
      <c r="Q133" s="116"/>
      <c r="R133" s="116"/>
    </row>
    <row r="134" spans="1:18" s="92" customFormat="1" ht="12.75">
      <c r="A134" s="113"/>
      <c r="C134" s="93"/>
      <c r="D134" s="93"/>
      <c r="E134" s="93"/>
      <c r="F134" s="93"/>
      <c r="H134" s="93"/>
      <c r="I134" s="93"/>
      <c r="L134" s="93"/>
      <c r="M134" s="93"/>
      <c r="N134" s="93"/>
      <c r="O134" s="93"/>
      <c r="P134" s="93"/>
      <c r="Q134" s="116"/>
      <c r="R134" s="116"/>
    </row>
    <row r="135" spans="1:18" s="92" customFormat="1" ht="12.75">
      <c r="A135" s="113"/>
      <c r="C135" s="93"/>
      <c r="D135" s="93"/>
      <c r="E135" s="93"/>
      <c r="F135" s="93"/>
      <c r="H135" s="93"/>
      <c r="I135" s="93"/>
      <c r="L135" s="93"/>
      <c r="M135" s="93"/>
      <c r="N135" s="93"/>
      <c r="O135" s="93"/>
      <c r="P135" s="93"/>
      <c r="Q135" s="116"/>
      <c r="R135" s="116"/>
    </row>
    <row r="136" spans="1:18" s="92" customFormat="1" ht="12.75">
      <c r="A136" s="116"/>
      <c r="C136" s="93"/>
      <c r="D136" s="93"/>
      <c r="E136" s="93"/>
      <c r="F136" s="93"/>
      <c r="H136" s="93"/>
      <c r="I136" s="93"/>
      <c r="L136" s="93"/>
      <c r="M136" s="93"/>
      <c r="N136" s="93"/>
      <c r="O136" s="93"/>
      <c r="P136" s="93"/>
      <c r="Q136" s="116"/>
      <c r="R136" s="116"/>
    </row>
    <row r="137" spans="1:18" s="92" customFormat="1" ht="12.75">
      <c r="A137" s="116"/>
      <c r="C137" s="93"/>
      <c r="D137" s="93"/>
      <c r="E137" s="93"/>
      <c r="F137" s="93"/>
      <c r="H137" s="93"/>
      <c r="I137" s="93"/>
      <c r="L137" s="93"/>
      <c r="M137" s="93"/>
      <c r="N137" s="93"/>
      <c r="O137" s="93"/>
      <c r="P137" s="93"/>
      <c r="Q137" s="116"/>
      <c r="R137" s="116"/>
    </row>
    <row r="138" spans="1:18" s="92" customFormat="1" ht="12.75">
      <c r="A138" s="116"/>
      <c r="C138" s="93"/>
      <c r="D138" s="93"/>
      <c r="E138" s="93"/>
      <c r="F138" s="93"/>
      <c r="H138" s="93"/>
      <c r="I138" s="93"/>
      <c r="L138" s="93"/>
      <c r="M138" s="93"/>
      <c r="N138" s="93"/>
      <c r="O138" s="93"/>
      <c r="P138" s="93"/>
      <c r="Q138" s="116"/>
      <c r="R138" s="116"/>
    </row>
    <row r="139" spans="1:18" s="92" customFormat="1" ht="12.75">
      <c r="A139" s="116"/>
      <c r="C139" s="93"/>
      <c r="D139" s="93"/>
      <c r="E139" s="93"/>
      <c r="F139" s="93"/>
      <c r="H139" s="93"/>
      <c r="I139" s="93"/>
      <c r="L139" s="93"/>
      <c r="M139" s="93"/>
      <c r="N139" s="93"/>
      <c r="O139" s="93"/>
      <c r="P139" s="93"/>
      <c r="Q139" s="116"/>
      <c r="R139" s="116"/>
    </row>
    <row r="140" spans="1:18" s="92" customFormat="1" ht="12.75">
      <c r="A140" s="116"/>
      <c r="C140" s="93"/>
      <c r="D140" s="93"/>
      <c r="E140" s="93"/>
      <c r="F140" s="93"/>
      <c r="H140" s="93"/>
      <c r="I140" s="93"/>
      <c r="L140" s="93"/>
      <c r="M140" s="93"/>
      <c r="N140" s="93"/>
      <c r="O140" s="93"/>
      <c r="P140" s="93"/>
      <c r="Q140" s="116"/>
      <c r="R140" s="116"/>
    </row>
    <row r="141" spans="1:18" s="92" customFormat="1" ht="12.75">
      <c r="A141" s="116"/>
      <c r="C141" s="93"/>
      <c r="D141" s="93"/>
      <c r="E141" s="93"/>
      <c r="F141" s="93"/>
      <c r="H141" s="93"/>
      <c r="I141" s="93"/>
      <c r="L141" s="93"/>
      <c r="M141" s="93"/>
      <c r="N141" s="93"/>
      <c r="O141" s="93"/>
      <c r="P141" s="93"/>
      <c r="Q141" s="116"/>
      <c r="R141" s="116"/>
    </row>
    <row r="142" spans="1:18" s="92" customFormat="1" ht="12.75">
      <c r="A142" s="116"/>
      <c r="C142" s="93"/>
      <c r="D142" s="93"/>
      <c r="E142" s="93"/>
      <c r="F142" s="93"/>
      <c r="H142" s="93"/>
      <c r="I142" s="93"/>
      <c r="L142" s="93"/>
      <c r="M142" s="93"/>
      <c r="N142" s="93"/>
      <c r="O142" s="93"/>
      <c r="P142" s="93"/>
      <c r="Q142" s="116"/>
      <c r="R142" s="116"/>
    </row>
    <row r="143" spans="1:18" s="92" customFormat="1" ht="12.75">
      <c r="A143" s="116"/>
      <c r="C143" s="93"/>
      <c r="D143" s="93"/>
      <c r="E143" s="93"/>
      <c r="F143" s="93"/>
      <c r="H143" s="93"/>
      <c r="I143" s="93"/>
      <c r="L143" s="93"/>
      <c r="M143" s="93"/>
      <c r="N143" s="93"/>
      <c r="O143" s="93"/>
      <c r="P143" s="93"/>
      <c r="Q143" s="116"/>
      <c r="R143" s="116"/>
    </row>
    <row r="144" spans="1:18" s="92" customFormat="1" ht="12.75">
      <c r="A144" s="116"/>
      <c r="C144" s="93"/>
      <c r="D144" s="93"/>
      <c r="E144" s="93"/>
      <c r="F144" s="93"/>
      <c r="H144" s="93"/>
      <c r="I144" s="93"/>
      <c r="L144" s="93"/>
      <c r="M144" s="93"/>
      <c r="N144" s="93"/>
      <c r="O144" s="93"/>
      <c r="P144" s="93"/>
      <c r="Q144" s="116"/>
      <c r="R144" s="116"/>
    </row>
    <row r="145" spans="1:18" s="92" customFormat="1" ht="12.75">
      <c r="A145" s="116"/>
      <c r="C145" s="93"/>
      <c r="D145" s="93"/>
      <c r="E145" s="93"/>
      <c r="F145" s="93"/>
      <c r="H145" s="93"/>
      <c r="I145" s="93"/>
      <c r="L145" s="93"/>
      <c r="M145" s="93"/>
      <c r="N145" s="93"/>
      <c r="O145" s="93"/>
      <c r="P145" s="93"/>
      <c r="Q145" s="116"/>
      <c r="R145" s="116"/>
    </row>
    <row r="146" spans="1:18" s="92" customFormat="1" ht="12.75">
      <c r="A146" s="116"/>
      <c r="C146" s="93"/>
      <c r="D146" s="93"/>
      <c r="E146" s="93"/>
      <c r="F146" s="93"/>
      <c r="H146" s="93"/>
      <c r="I146" s="93"/>
      <c r="L146" s="93"/>
      <c r="M146" s="93"/>
      <c r="N146" s="93"/>
      <c r="O146" s="93"/>
      <c r="P146" s="93"/>
      <c r="Q146" s="116"/>
      <c r="R146" s="116"/>
    </row>
    <row r="147" spans="1:18" s="92" customFormat="1" ht="12.75">
      <c r="A147" s="116"/>
      <c r="C147" s="93"/>
      <c r="D147" s="93"/>
      <c r="E147" s="93"/>
      <c r="F147" s="93"/>
      <c r="H147" s="93"/>
      <c r="I147" s="93"/>
      <c r="L147" s="93"/>
      <c r="M147" s="93"/>
      <c r="N147" s="93"/>
      <c r="O147" s="93"/>
      <c r="P147" s="93"/>
      <c r="Q147" s="116"/>
      <c r="R147" s="116"/>
    </row>
    <row r="148" spans="1:18" s="92" customFormat="1" ht="12.75">
      <c r="A148" s="116"/>
      <c r="C148" s="93"/>
      <c r="D148" s="93"/>
      <c r="E148" s="93"/>
      <c r="F148" s="93"/>
      <c r="H148" s="93"/>
      <c r="I148" s="93"/>
      <c r="L148" s="93"/>
      <c r="M148" s="93"/>
      <c r="N148" s="93"/>
      <c r="O148" s="93"/>
      <c r="P148" s="93"/>
      <c r="Q148" s="116"/>
      <c r="R148" s="116"/>
    </row>
    <row r="149" spans="1:18" s="92" customFormat="1" ht="12.75">
      <c r="A149" s="116"/>
      <c r="C149" s="93"/>
      <c r="D149" s="93"/>
      <c r="E149" s="93"/>
      <c r="F149" s="93"/>
      <c r="H149" s="93"/>
      <c r="I149" s="93"/>
      <c r="L149" s="93"/>
      <c r="M149" s="93"/>
      <c r="N149" s="93"/>
      <c r="O149" s="93"/>
      <c r="P149" s="93"/>
      <c r="Q149" s="116"/>
      <c r="R149" s="116"/>
    </row>
    <row r="150" spans="1:18" s="92" customFormat="1" ht="12.75">
      <c r="A150" s="116"/>
      <c r="C150" s="93"/>
      <c r="D150" s="93"/>
      <c r="E150" s="93"/>
      <c r="F150" s="93"/>
      <c r="H150" s="93"/>
      <c r="I150" s="93"/>
      <c r="L150" s="93"/>
      <c r="M150" s="93"/>
      <c r="N150" s="93"/>
      <c r="O150" s="93"/>
      <c r="P150" s="93"/>
      <c r="Q150" s="116"/>
      <c r="R150" s="116"/>
    </row>
    <row r="151" spans="1:18" s="92" customFormat="1" ht="12.75">
      <c r="A151" s="116"/>
      <c r="C151" s="93"/>
      <c r="D151" s="93"/>
      <c r="E151" s="93"/>
      <c r="F151" s="93"/>
      <c r="H151" s="93"/>
      <c r="I151" s="93"/>
      <c r="L151" s="93"/>
      <c r="M151" s="93"/>
      <c r="N151" s="93"/>
      <c r="O151" s="93"/>
      <c r="P151" s="93"/>
      <c r="Q151" s="116"/>
      <c r="R151" s="116"/>
    </row>
    <row r="152" spans="1:18" s="92" customFormat="1" ht="12.75">
      <c r="A152" s="116"/>
      <c r="C152" s="93"/>
      <c r="D152" s="93"/>
      <c r="E152" s="93"/>
      <c r="F152" s="93"/>
      <c r="H152" s="93"/>
      <c r="I152" s="93"/>
      <c r="L152" s="93"/>
      <c r="M152" s="93"/>
      <c r="N152" s="93"/>
      <c r="O152" s="93"/>
      <c r="P152" s="93"/>
      <c r="Q152" s="116"/>
      <c r="R152" s="116"/>
    </row>
    <row r="153" spans="1:18" s="92" customFormat="1" ht="12.75">
      <c r="A153" s="116"/>
      <c r="C153" s="93"/>
      <c r="D153" s="93"/>
      <c r="E153" s="93"/>
      <c r="F153" s="93"/>
      <c r="H153" s="93"/>
      <c r="I153" s="93"/>
      <c r="L153" s="93"/>
      <c r="M153" s="93"/>
      <c r="N153" s="93"/>
      <c r="O153" s="93"/>
      <c r="P153" s="93"/>
      <c r="Q153" s="116"/>
      <c r="R153" s="116"/>
    </row>
    <row r="154" spans="1:18" s="92" customFormat="1" ht="12.75">
      <c r="A154" s="116"/>
      <c r="C154" s="93"/>
      <c r="D154" s="93"/>
      <c r="E154" s="93"/>
      <c r="F154" s="93"/>
      <c r="H154" s="93"/>
      <c r="I154" s="93"/>
      <c r="L154" s="93"/>
      <c r="M154" s="93"/>
      <c r="N154" s="93"/>
      <c r="O154" s="93"/>
      <c r="P154" s="93"/>
      <c r="Q154" s="116"/>
      <c r="R154" s="116"/>
    </row>
    <row r="155" spans="1:18" s="92" customFormat="1" ht="12.75">
      <c r="A155" s="116"/>
      <c r="C155" s="93"/>
      <c r="D155" s="93"/>
      <c r="E155" s="93"/>
      <c r="F155" s="93"/>
      <c r="H155" s="93"/>
      <c r="I155" s="93"/>
      <c r="L155" s="93"/>
      <c r="M155" s="93"/>
      <c r="N155" s="93"/>
      <c r="O155" s="93"/>
      <c r="P155" s="93"/>
      <c r="Q155" s="116"/>
      <c r="R155" s="116"/>
    </row>
    <row r="156" spans="1:18" s="92" customFormat="1" ht="12.75">
      <c r="A156" s="116"/>
      <c r="C156" s="93"/>
      <c r="D156" s="93"/>
      <c r="E156" s="93"/>
      <c r="F156" s="93"/>
      <c r="H156" s="93"/>
      <c r="I156" s="93"/>
      <c r="L156" s="93"/>
      <c r="M156" s="93"/>
      <c r="N156" s="93"/>
      <c r="O156" s="93"/>
      <c r="P156" s="93"/>
      <c r="Q156" s="116"/>
      <c r="R156" s="116"/>
    </row>
    <row r="157" spans="1:18" s="92" customFormat="1" ht="12.75">
      <c r="A157" s="116"/>
      <c r="C157" s="93"/>
      <c r="D157" s="93"/>
      <c r="E157" s="93"/>
      <c r="F157" s="93"/>
      <c r="H157" s="93"/>
      <c r="I157" s="93"/>
      <c r="L157" s="93"/>
      <c r="M157" s="93"/>
      <c r="N157" s="93"/>
      <c r="O157" s="93"/>
      <c r="P157" s="93"/>
      <c r="Q157" s="116"/>
      <c r="R157" s="116"/>
    </row>
    <row r="158" spans="1:18" s="92" customFormat="1" ht="12.75">
      <c r="A158" s="116"/>
      <c r="C158" s="93"/>
      <c r="D158" s="93"/>
      <c r="E158" s="93"/>
      <c r="F158" s="93"/>
      <c r="H158" s="93"/>
      <c r="I158" s="93"/>
      <c r="L158" s="93"/>
      <c r="M158" s="93"/>
      <c r="N158" s="93"/>
      <c r="O158" s="93"/>
      <c r="P158" s="93"/>
      <c r="Q158" s="116"/>
      <c r="R158" s="116"/>
    </row>
    <row r="159" spans="1:18" s="92" customFormat="1" ht="12.75">
      <c r="A159" s="116"/>
      <c r="C159" s="93"/>
      <c r="D159" s="93"/>
      <c r="E159" s="93"/>
      <c r="F159" s="93"/>
      <c r="H159" s="93"/>
      <c r="I159" s="93"/>
      <c r="L159" s="93"/>
      <c r="M159" s="93"/>
      <c r="N159" s="93"/>
      <c r="O159" s="93"/>
      <c r="P159" s="93"/>
      <c r="Q159" s="116"/>
      <c r="R159" s="116"/>
    </row>
    <row r="160" spans="1:18" s="92" customFormat="1" ht="12.75">
      <c r="A160" s="116"/>
      <c r="C160" s="93"/>
      <c r="D160" s="93"/>
      <c r="E160" s="93"/>
      <c r="F160" s="93"/>
      <c r="H160" s="93"/>
      <c r="I160" s="93"/>
      <c r="L160" s="93"/>
      <c r="M160" s="93"/>
      <c r="N160" s="93"/>
      <c r="O160" s="93"/>
      <c r="P160" s="93"/>
      <c r="Q160" s="116"/>
      <c r="R160" s="116"/>
    </row>
    <row r="161" spans="1:18" s="92" customFormat="1" ht="12.75">
      <c r="A161" s="116"/>
      <c r="C161" s="93"/>
      <c r="D161" s="93"/>
      <c r="E161" s="93"/>
      <c r="F161" s="93"/>
      <c r="H161" s="93"/>
      <c r="I161" s="93"/>
      <c r="L161" s="93"/>
      <c r="M161" s="93"/>
      <c r="N161" s="93"/>
      <c r="O161" s="93"/>
      <c r="P161" s="93"/>
      <c r="Q161" s="116"/>
      <c r="R161" s="116"/>
    </row>
    <row r="162" spans="1:18" s="92" customFormat="1" ht="12.75">
      <c r="A162" s="116"/>
      <c r="C162" s="93"/>
      <c r="D162" s="93"/>
      <c r="E162" s="93"/>
      <c r="F162" s="93"/>
      <c r="H162" s="93"/>
      <c r="I162" s="93"/>
      <c r="L162" s="93"/>
      <c r="M162" s="93"/>
      <c r="N162" s="93"/>
      <c r="O162" s="93"/>
      <c r="P162" s="93"/>
      <c r="Q162" s="116"/>
      <c r="R162" s="116"/>
    </row>
    <row r="163" spans="1:18" s="92" customFormat="1" ht="12.75">
      <c r="A163" s="116"/>
      <c r="C163" s="93"/>
      <c r="D163" s="93"/>
      <c r="E163" s="93"/>
      <c r="F163" s="93"/>
      <c r="H163" s="93"/>
      <c r="I163" s="93"/>
      <c r="L163" s="93"/>
      <c r="M163" s="93"/>
      <c r="N163" s="93"/>
      <c r="O163" s="93"/>
      <c r="P163" s="93"/>
      <c r="Q163" s="116"/>
      <c r="R163" s="116"/>
    </row>
    <row r="164" spans="1:18" s="92" customFormat="1" ht="12.75">
      <c r="A164" s="116"/>
      <c r="C164" s="93"/>
      <c r="D164" s="93"/>
      <c r="E164" s="93"/>
      <c r="F164" s="93"/>
      <c r="H164" s="93"/>
      <c r="I164" s="93"/>
      <c r="L164" s="93"/>
      <c r="M164" s="93"/>
      <c r="N164" s="93"/>
      <c r="O164" s="93"/>
      <c r="P164" s="93"/>
      <c r="Q164" s="116"/>
      <c r="R164" s="116"/>
    </row>
    <row r="165" spans="1:18" s="92" customFormat="1" ht="12.75">
      <c r="A165" s="116"/>
      <c r="C165" s="93"/>
      <c r="D165" s="93"/>
      <c r="E165" s="93"/>
      <c r="F165" s="93"/>
      <c r="H165" s="93"/>
      <c r="I165" s="93"/>
      <c r="L165" s="93"/>
      <c r="M165" s="93"/>
      <c r="N165" s="93"/>
      <c r="O165" s="93"/>
      <c r="P165" s="93"/>
      <c r="Q165" s="116"/>
      <c r="R165" s="116"/>
    </row>
    <row r="166" spans="1:18" s="92" customFormat="1" ht="12.75">
      <c r="A166" s="116"/>
      <c r="C166" s="93"/>
      <c r="D166" s="93"/>
      <c r="E166" s="93"/>
      <c r="F166" s="93"/>
      <c r="H166" s="93"/>
      <c r="I166" s="93"/>
      <c r="L166" s="93"/>
      <c r="M166" s="93"/>
      <c r="N166" s="93"/>
      <c r="O166" s="93"/>
      <c r="P166" s="93"/>
      <c r="Q166" s="116"/>
      <c r="R166" s="116"/>
    </row>
    <row r="167" spans="1:18" s="92" customFormat="1" ht="12.75">
      <c r="A167" s="116"/>
      <c r="C167" s="93"/>
      <c r="D167" s="93"/>
      <c r="E167" s="93"/>
      <c r="F167" s="93"/>
      <c r="H167" s="93"/>
      <c r="I167" s="93"/>
      <c r="L167" s="93"/>
      <c r="M167" s="93"/>
      <c r="N167" s="93"/>
      <c r="O167" s="93"/>
      <c r="P167" s="93"/>
      <c r="Q167" s="116"/>
      <c r="R167" s="116"/>
    </row>
    <row r="168" spans="1:18" s="92" customFormat="1" ht="12.75">
      <c r="A168" s="116"/>
      <c r="C168" s="93"/>
      <c r="D168" s="93"/>
      <c r="E168" s="93"/>
      <c r="F168" s="93"/>
      <c r="H168" s="93"/>
      <c r="I168" s="93"/>
      <c r="L168" s="93"/>
      <c r="M168" s="93"/>
      <c r="N168" s="93"/>
      <c r="O168" s="93"/>
      <c r="P168" s="93"/>
      <c r="Q168" s="116"/>
      <c r="R168" s="116"/>
    </row>
    <row r="169" spans="1:18" s="92" customFormat="1" ht="12.75">
      <c r="A169" s="116"/>
      <c r="C169" s="93"/>
      <c r="D169" s="93"/>
      <c r="E169" s="93"/>
      <c r="F169" s="93"/>
      <c r="H169" s="93"/>
      <c r="I169" s="93"/>
      <c r="L169" s="93"/>
      <c r="M169" s="93"/>
      <c r="N169" s="93"/>
      <c r="O169" s="93"/>
      <c r="P169" s="93"/>
      <c r="Q169" s="116"/>
      <c r="R169" s="116"/>
    </row>
    <row r="170" spans="1:18" s="92" customFormat="1" ht="12.75">
      <c r="A170" s="116"/>
      <c r="C170" s="93"/>
      <c r="D170" s="93"/>
      <c r="E170" s="93"/>
      <c r="F170" s="93"/>
      <c r="H170" s="93"/>
      <c r="I170" s="93"/>
      <c r="L170" s="93"/>
      <c r="M170" s="93"/>
      <c r="N170" s="93"/>
      <c r="O170" s="93"/>
      <c r="P170" s="93"/>
      <c r="Q170" s="116"/>
      <c r="R170" s="116"/>
    </row>
    <row r="171" spans="1:18" s="92" customFormat="1" ht="12.75">
      <c r="A171" s="116"/>
      <c r="C171" s="93"/>
      <c r="D171" s="93"/>
      <c r="E171" s="93"/>
      <c r="F171" s="93"/>
      <c r="H171" s="93"/>
      <c r="I171" s="93"/>
      <c r="L171" s="93"/>
      <c r="M171" s="93"/>
      <c r="N171" s="93"/>
      <c r="O171" s="93"/>
      <c r="P171" s="93"/>
      <c r="Q171" s="116"/>
      <c r="R171" s="116"/>
    </row>
    <row r="172" spans="1:18" s="92" customFormat="1" ht="12.75">
      <c r="A172" s="116"/>
      <c r="C172" s="93"/>
      <c r="D172" s="93"/>
      <c r="E172" s="93"/>
      <c r="F172" s="93"/>
      <c r="H172" s="93"/>
      <c r="I172" s="93"/>
      <c r="L172" s="93"/>
      <c r="M172" s="93"/>
      <c r="N172" s="93"/>
      <c r="O172" s="93"/>
      <c r="P172" s="93"/>
      <c r="Q172" s="116"/>
      <c r="R172" s="116"/>
    </row>
    <row r="173" spans="1:18" s="92" customFormat="1" ht="12.75">
      <c r="A173" s="116"/>
      <c r="C173" s="93"/>
      <c r="D173" s="93"/>
      <c r="E173" s="93"/>
      <c r="F173" s="93"/>
      <c r="H173" s="93"/>
      <c r="I173" s="93"/>
      <c r="L173" s="93"/>
      <c r="M173" s="93"/>
      <c r="N173" s="93"/>
      <c r="O173" s="93"/>
      <c r="P173" s="93"/>
      <c r="Q173" s="116"/>
      <c r="R173" s="116"/>
    </row>
    <row r="174" spans="1:18" s="92" customFormat="1" ht="12.75">
      <c r="A174" s="116"/>
      <c r="C174" s="93"/>
      <c r="D174" s="93"/>
      <c r="E174" s="93"/>
      <c r="F174" s="93"/>
      <c r="H174" s="93"/>
      <c r="I174" s="93"/>
      <c r="L174" s="93"/>
      <c r="M174" s="93"/>
      <c r="N174" s="93"/>
      <c r="O174" s="93"/>
      <c r="P174" s="93"/>
      <c r="Q174" s="116"/>
      <c r="R174" s="116"/>
    </row>
    <row r="175" spans="1:18" s="92" customFormat="1" ht="12.75">
      <c r="A175" s="116"/>
      <c r="C175" s="93"/>
      <c r="D175" s="93"/>
      <c r="E175" s="93"/>
      <c r="F175" s="93"/>
      <c r="H175" s="93"/>
      <c r="I175" s="93"/>
      <c r="L175" s="93"/>
      <c r="M175" s="93"/>
      <c r="N175" s="93"/>
      <c r="O175" s="93"/>
      <c r="P175" s="93"/>
      <c r="Q175" s="116"/>
      <c r="R175" s="116"/>
    </row>
    <row r="176" spans="1:18" s="92" customFormat="1" ht="12.75">
      <c r="A176" s="116"/>
      <c r="C176" s="93"/>
      <c r="D176" s="93"/>
      <c r="E176" s="93"/>
      <c r="F176" s="93"/>
      <c r="H176" s="93"/>
      <c r="I176" s="93"/>
      <c r="L176" s="93"/>
      <c r="M176" s="93"/>
      <c r="N176" s="93"/>
      <c r="O176" s="93"/>
      <c r="P176" s="93"/>
      <c r="Q176" s="116"/>
      <c r="R176" s="116"/>
    </row>
    <row r="177" spans="1:18" s="92" customFormat="1" ht="12.75">
      <c r="A177" s="116"/>
      <c r="C177" s="93"/>
      <c r="D177" s="93"/>
      <c r="E177" s="93"/>
      <c r="F177" s="93"/>
      <c r="H177" s="93"/>
      <c r="I177" s="93"/>
      <c r="L177" s="93"/>
      <c r="M177" s="93"/>
      <c r="N177" s="93"/>
      <c r="O177" s="93"/>
      <c r="P177" s="93"/>
      <c r="Q177" s="116"/>
      <c r="R177" s="116"/>
    </row>
    <row r="178" spans="1:18" s="92" customFormat="1" ht="12.75">
      <c r="A178" s="116"/>
      <c r="C178" s="93"/>
      <c r="D178" s="93"/>
      <c r="E178" s="93"/>
      <c r="F178" s="93"/>
      <c r="H178" s="93"/>
      <c r="I178" s="93"/>
      <c r="L178" s="93"/>
      <c r="M178" s="93"/>
      <c r="N178" s="93"/>
      <c r="O178" s="93"/>
      <c r="P178" s="93"/>
      <c r="Q178" s="116"/>
      <c r="R178" s="116"/>
    </row>
    <row r="179" spans="1:18" s="92" customFormat="1" ht="12.75">
      <c r="A179" s="116"/>
      <c r="C179" s="93"/>
      <c r="D179" s="93"/>
      <c r="E179" s="93"/>
      <c r="F179" s="93"/>
      <c r="H179" s="93"/>
      <c r="I179" s="93"/>
      <c r="L179" s="93"/>
      <c r="M179" s="93"/>
      <c r="N179" s="93"/>
      <c r="O179" s="93"/>
      <c r="P179" s="93"/>
      <c r="Q179" s="116"/>
      <c r="R179" s="116"/>
    </row>
    <row r="180" spans="1:18" s="92" customFormat="1" ht="12.75">
      <c r="A180" s="116"/>
      <c r="C180" s="93"/>
      <c r="D180" s="93"/>
      <c r="E180" s="93"/>
      <c r="F180" s="93"/>
      <c r="H180" s="93"/>
      <c r="I180" s="93"/>
      <c r="L180" s="93"/>
      <c r="M180" s="93"/>
      <c r="N180" s="93"/>
      <c r="O180" s="93"/>
      <c r="P180" s="93"/>
      <c r="Q180" s="116"/>
      <c r="R180" s="116"/>
    </row>
    <row r="181" spans="1:18" s="92" customFormat="1" ht="12.75">
      <c r="A181" s="116"/>
      <c r="C181" s="93"/>
      <c r="D181" s="93"/>
      <c r="E181" s="93"/>
      <c r="F181" s="93"/>
      <c r="H181" s="93"/>
      <c r="I181" s="93"/>
      <c r="L181" s="93"/>
      <c r="M181" s="93"/>
      <c r="N181" s="93"/>
      <c r="O181" s="93"/>
      <c r="P181" s="93"/>
      <c r="Q181" s="116"/>
      <c r="R181" s="116"/>
    </row>
    <row r="182" spans="1:18" s="92" customFormat="1" ht="12.75">
      <c r="A182" s="116"/>
      <c r="C182" s="93"/>
      <c r="D182" s="93"/>
      <c r="E182" s="93"/>
      <c r="F182" s="93"/>
      <c r="H182" s="93"/>
      <c r="I182" s="93"/>
      <c r="L182" s="93"/>
      <c r="M182" s="93"/>
      <c r="N182" s="93"/>
      <c r="O182" s="93"/>
      <c r="P182" s="93"/>
      <c r="Q182" s="116"/>
      <c r="R182" s="116"/>
    </row>
    <row r="183" spans="1:18" s="92" customFormat="1" ht="12.75">
      <c r="A183" s="116"/>
      <c r="C183" s="93"/>
      <c r="D183" s="93"/>
      <c r="E183" s="93"/>
      <c r="F183" s="93"/>
      <c r="H183" s="93"/>
      <c r="I183" s="93"/>
      <c r="L183" s="93"/>
      <c r="M183" s="93"/>
      <c r="N183" s="93"/>
      <c r="O183" s="93"/>
      <c r="P183" s="93"/>
      <c r="Q183" s="116"/>
      <c r="R183" s="116"/>
    </row>
    <row r="184" spans="1:18" s="92" customFormat="1" ht="12.75">
      <c r="A184" s="116"/>
      <c r="C184" s="93"/>
      <c r="D184" s="93"/>
      <c r="E184" s="93"/>
      <c r="F184" s="93"/>
      <c r="H184" s="93"/>
      <c r="I184" s="93"/>
      <c r="L184" s="93"/>
      <c r="M184" s="93"/>
      <c r="N184" s="93"/>
      <c r="O184" s="93"/>
      <c r="P184" s="93"/>
      <c r="Q184" s="116"/>
      <c r="R184" s="116"/>
    </row>
    <row r="185" spans="1:18" s="92" customFormat="1" ht="12.75">
      <c r="A185" s="116"/>
      <c r="C185" s="93"/>
      <c r="D185" s="93"/>
      <c r="E185" s="93"/>
      <c r="F185" s="93"/>
      <c r="H185" s="93"/>
      <c r="I185" s="93"/>
      <c r="L185" s="93"/>
      <c r="M185" s="93"/>
      <c r="N185" s="93"/>
      <c r="O185" s="93"/>
      <c r="P185" s="93"/>
      <c r="Q185" s="116"/>
      <c r="R185" s="116"/>
    </row>
    <row r="186" spans="1:18" s="92" customFormat="1" ht="12.75">
      <c r="A186" s="116"/>
      <c r="B186" s="90"/>
      <c r="C186" s="90"/>
      <c r="D186" s="90"/>
      <c r="E186" s="90"/>
      <c r="F186" s="90"/>
      <c r="G186" s="90"/>
      <c r="H186" s="90"/>
      <c r="I186" s="90"/>
      <c r="L186" s="93"/>
      <c r="M186" s="93"/>
      <c r="N186" s="93"/>
      <c r="O186" s="93"/>
      <c r="P186" s="93"/>
      <c r="Q186" s="116"/>
      <c r="R186" s="116"/>
    </row>
    <row r="187" spans="1:18" s="92" customFormat="1" ht="12.75">
      <c r="A187" s="116"/>
      <c r="B187" s="90"/>
      <c r="C187" s="90"/>
      <c r="D187" s="90"/>
      <c r="E187" s="90"/>
      <c r="F187" s="90"/>
      <c r="G187" s="90"/>
      <c r="H187" s="90"/>
      <c r="I187" s="90"/>
      <c r="J187" s="88"/>
      <c r="K187" s="90"/>
      <c r="L187" s="90"/>
      <c r="M187" s="90"/>
      <c r="N187" s="90"/>
      <c r="O187" s="90"/>
      <c r="P187" s="90"/>
      <c r="Q187" s="161"/>
      <c r="R187" s="161"/>
    </row>
    <row r="188" spans="1:18" s="92" customFormat="1" ht="12.75">
      <c r="A188" s="116"/>
      <c r="B188" s="90"/>
      <c r="C188" s="90"/>
      <c r="D188" s="90"/>
      <c r="E188" s="90"/>
      <c r="F188" s="90"/>
      <c r="G188" s="90"/>
      <c r="H188" s="90"/>
      <c r="I188" s="90"/>
      <c r="J188" s="88"/>
      <c r="K188" s="90"/>
      <c r="L188" s="90"/>
      <c r="M188" s="90"/>
      <c r="N188" s="90"/>
      <c r="O188" s="90"/>
      <c r="P188" s="90"/>
      <c r="Q188" s="161"/>
      <c r="R188" s="161"/>
    </row>
    <row r="189" spans="1:18" s="92" customFormat="1" ht="12.75">
      <c r="A189" s="116"/>
      <c r="B189" s="90"/>
      <c r="C189" s="90"/>
      <c r="D189" s="90"/>
      <c r="E189" s="90"/>
      <c r="F189" s="90"/>
      <c r="G189" s="90"/>
      <c r="H189" s="90"/>
      <c r="I189" s="90"/>
      <c r="J189" s="88"/>
      <c r="K189" s="90"/>
      <c r="L189" s="90"/>
      <c r="M189" s="90"/>
      <c r="N189" s="90"/>
      <c r="O189" s="90"/>
      <c r="P189" s="90"/>
      <c r="Q189" s="161"/>
      <c r="R189" s="161"/>
    </row>
    <row r="190" spans="1:18" s="92" customFormat="1" ht="12.75">
      <c r="A190" s="116"/>
      <c r="B190" s="90"/>
      <c r="C190" s="90"/>
      <c r="D190" s="90"/>
      <c r="E190" s="90"/>
      <c r="F190" s="90"/>
      <c r="G190" s="90"/>
      <c r="H190" s="90"/>
      <c r="I190" s="90"/>
      <c r="J190" s="88"/>
      <c r="K190" s="90"/>
      <c r="L190" s="90"/>
      <c r="M190" s="90"/>
      <c r="N190" s="90"/>
      <c r="O190" s="90"/>
      <c r="P190" s="90"/>
      <c r="Q190" s="161"/>
      <c r="R190" s="161"/>
    </row>
    <row r="191" spans="1:18" s="92" customFormat="1" ht="12.75">
      <c r="A191" s="78"/>
      <c r="B191" s="90"/>
      <c r="C191" s="90"/>
      <c r="D191" s="90"/>
      <c r="E191" s="90"/>
      <c r="F191" s="90"/>
      <c r="G191" s="90"/>
      <c r="H191" s="90"/>
      <c r="I191" s="90"/>
      <c r="J191" s="88"/>
      <c r="K191" s="90"/>
      <c r="L191" s="90"/>
      <c r="M191" s="90"/>
      <c r="N191" s="90"/>
      <c r="O191" s="90"/>
      <c r="P191" s="90"/>
      <c r="Q191" s="161"/>
      <c r="R191" s="161"/>
    </row>
    <row r="192" spans="1:18" s="92" customFormat="1" ht="12.75">
      <c r="A192" s="78"/>
      <c r="B192" s="90"/>
      <c r="C192" s="90"/>
      <c r="D192" s="90"/>
      <c r="E192" s="90"/>
      <c r="F192" s="90"/>
      <c r="G192" s="90"/>
      <c r="H192" s="90"/>
      <c r="I192" s="90"/>
      <c r="J192" s="88"/>
      <c r="K192" s="90"/>
      <c r="L192" s="90"/>
      <c r="M192" s="90"/>
      <c r="N192" s="90"/>
      <c r="O192" s="90"/>
      <c r="P192" s="90"/>
      <c r="Q192" s="161"/>
      <c r="R192" s="161"/>
    </row>
    <row r="193" spans="1:18" s="92" customFormat="1" ht="12.75">
      <c r="A193" s="78"/>
      <c r="B193" s="90"/>
      <c r="C193" s="90"/>
      <c r="D193" s="90"/>
      <c r="E193" s="90"/>
      <c r="F193" s="90"/>
      <c r="G193" s="90"/>
      <c r="H193" s="90"/>
      <c r="I193" s="90"/>
      <c r="J193" s="88"/>
      <c r="K193" s="90"/>
      <c r="L193" s="90"/>
      <c r="M193" s="90"/>
      <c r="N193" s="90"/>
      <c r="O193" s="90"/>
      <c r="P193" s="90"/>
      <c r="Q193" s="161"/>
      <c r="R193" s="161"/>
    </row>
    <row r="194" spans="1:18" s="92" customFormat="1" ht="12.75">
      <c r="A194" s="78"/>
      <c r="B194" s="90"/>
      <c r="C194" s="90"/>
      <c r="D194" s="90"/>
      <c r="E194" s="90"/>
      <c r="F194" s="90"/>
      <c r="G194" s="90"/>
      <c r="H194" s="90"/>
      <c r="I194" s="90"/>
      <c r="J194" s="88"/>
      <c r="K194" s="90"/>
      <c r="L194" s="90"/>
      <c r="M194" s="90"/>
      <c r="N194" s="90"/>
      <c r="O194" s="90"/>
      <c r="P194" s="90"/>
      <c r="Q194" s="161"/>
      <c r="R194" s="161"/>
    </row>
    <row r="195" spans="1:18" s="92" customFormat="1" ht="12.75">
      <c r="A195" s="78"/>
      <c r="B195" s="90"/>
      <c r="C195" s="90"/>
      <c r="D195" s="90"/>
      <c r="E195" s="90"/>
      <c r="F195" s="90"/>
      <c r="G195" s="90"/>
      <c r="H195" s="90"/>
      <c r="I195" s="90"/>
      <c r="J195" s="88"/>
      <c r="K195" s="90"/>
      <c r="L195" s="90"/>
      <c r="M195" s="90"/>
      <c r="N195" s="90"/>
      <c r="O195" s="90"/>
      <c r="P195" s="90"/>
      <c r="Q195" s="161"/>
      <c r="R195" s="161"/>
    </row>
    <row r="196" spans="1:18" s="92" customFormat="1" ht="12.75">
      <c r="A196" s="78"/>
      <c r="B196" s="90"/>
      <c r="C196" s="90"/>
      <c r="D196" s="90"/>
      <c r="E196" s="90"/>
      <c r="F196" s="90"/>
      <c r="G196" s="90"/>
      <c r="H196" s="90"/>
      <c r="I196" s="90"/>
      <c r="J196" s="88"/>
      <c r="K196" s="90"/>
      <c r="L196" s="90"/>
      <c r="M196" s="90"/>
      <c r="N196" s="90"/>
      <c r="O196" s="90"/>
      <c r="P196" s="90"/>
      <c r="Q196" s="161"/>
      <c r="R196" s="161"/>
    </row>
    <row r="197" spans="1:18" s="92" customFormat="1" ht="12.75">
      <c r="A197" s="78"/>
      <c r="B197" s="90"/>
      <c r="C197" s="90"/>
      <c r="D197" s="90"/>
      <c r="E197" s="90"/>
      <c r="F197" s="90"/>
      <c r="G197" s="90"/>
      <c r="H197" s="90"/>
      <c r="I197" s="90"/>
      <c r="J197" s="88"/>
      <c r="K197" s="90"/>
      <c r="L197" s="90"/>
      <c r="M197" s="90"/>
      <c r="N197" s="90"/>
      <c r="O197" s="90"/>
      <c r="P197" s="90"/>
      <c r="Q197" s="161"/>
      <c r="R197" s="161"/>
    </row>
    <row r="198" spans="1:18" s="92" customFormat="1" ht="12.75">
      <c r="A198" s="78"/>
      <c r="B198" s="90"/>
      <c r="C198" s="90"/>
      <c r="D198" s="90"/>
      <c r="E198" s="90"/>
      <c r="F198" s="90"/>
      <c r="G198" s="90"/>
      <c r="H198" s="90"/>
      <c r="I198" s="90"/>
      <c r="J198" s="88"/>
      <c r="K198" s="90"/>
      <c r="L198" s="90"/>
      <c r="M198" s="90"/>
      <c r="N198" s="90"/>
      <c r="O198" s="90"/>
      <c r="P198" s="90"/>
      <c r="Q198" s="161"/>
      <c r="R198" s="161"/>
    </row>
    <row r="199" spans="1:18" s="92" customFormat="1" ht="12.75">
      <c r="A199" s="78"/>
      <c r="B199" s="90"/>
      <c r="C199" s="90"/>
      <c r="D199" s="90"/>
      <c r="E199" s="90"/>
      <c r="F199" s="90"/>
      <c r="G199" s="90"/>
      <c r="H199" s="90"/>
      <c r="I199" s="90"/>
      <c r="J199" s="88"/>
      <c r="K199" s="90"/>
      <c r="L199" s="90"/>
      <c r="M199" s="90"/>
      <c r="N199" s="90"/>
      <c r="O199" s="90"/>
      <c r="P199" s="90"/>
      <c r="Q199" s="161"/>
      <c r="R199" s="161"/>
    </row>
    <row r="200" spans="2:18" s="92" customFormat="1" ht="12.75">
      <c r="B200" s="90"/>
      <c r="C200" s="90"/>
      <c r="D200" s="90"/>
      <c r="E200" s="90"/>
      <c r="F200" s="90"/>
      <c r="G200" s="90"/>
      <c r="H200" s="90"/>
      <c r="I200" s="90"/>
      <c r="J200" s="88"/>
      <c r="K200" s="90"/>
      <c r="L200" s="90"/>
      <c r="M200" s="90"/>
      <c r="N200" s="90"/>
      <c r="O200" s="90"/>
      <c r="P200" s="90"/>
      <c r="Q200" s="161"/>
      <c r="R200" s="161"/>
    </row>
  </sheetData>
  <mergeCells count="1">
    <mergeCell ref="A104:A10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46"/>
  <sheetViews>
    <sheetView workbookViewId="0" topLeftCell="A1">
      <selection activeCell="Q16" sqref="Q16"/>
    </sheetView>
  </sheetViews>
  <sheetFormatPr defaultColWidth="9.140625" defaultRowHeight="12.75"/>
  <cols>
    <col min="1" max="1" width="30.57421875" style="7" customWidth="1"/>
    <col min="2" max="16" width="9.28125" style="7" customWidth="1"/>
    <col min="32" max="16384" width="9.28125" style="7" customWidth="1"/>
  </cols>
  <sheetData>
    <row r="1" ht="20.6">
      <c r="A1" s="5" t="s">
        <v>268</v>
      </c>
    </row>
    <row r="3" spans="1:2" ht="12.75">
      <c r="A3" s="7" t="s">
        <v>392</v>
      </c>
      <c r="B3" s="1"/>
    </row>
    <row r="5" spans="1:5" ht="12.75">
      <c r="A5" s="187" t="s">
        <v>268</v>
      </c>
      <c r="E5" s="8" t="s">
        <v>393</v>
      </c>
    </row>
    <row r="7" spans="1:3" ht="47.6">
      <c r="A7" s="6"/>
      <c r="B7" s="203" t="s">
        <v>311</v>
      </c>
      <c r="C7" s="203" t="s">
        <v>312</v>
      </c>
    </row>
    <row r="8" spans="1:3" ht="12.75">
      <c r="A8" s="6" t="s">
        <v>269</v>
      </c>
      <c r="B8" s="204">
        <v>0.6872852234</v>
      </c>
      <c r="C8" s="204">
        <v>0.7410544146</v>
      </c>
    </row>
    <row r="9" spans="1:3" ht="12.75">
      <c r="A9" s="6" t="s">
        <v>270</v>
      </c>
      <c r="B9" s="204">
        <v>0.6872852234</v>
      </c>
      <c r="C9" s="204">
        <v>0.3811136989</v>
      </c>
    </row>
    <row r="10" spans="1:3" ht="12.75">
      <c r="A10" s="6" t="s">
        <v>271</v>
      </c>
      <c r="B10" s="204">
        <v>1.3745704467</v>
      </c>
      <c r="C10" s="204">
        <v>8.9244124497</v>
      </c>
    </row>
    <row r="11" spans="1:3" ht="12.75">
      <c r="A11" s="6" t="s">
        <v>272</v>
      </c>
      <c r="B11" s="204">
        <v>1.3745704467</v>
      </c>
      <c r="C11" s="204">
        <v>2.8795257252</v>
      </c>
    </row>
    <row r="12" spans="1:3" ht="12.75">
      <c r="A12" s="6" t="s">
        <v>273</v>
      </c>
      <c r="B12" s="204">
        <v>2.7491408935</v>
      </c>
      <c r="C12" s="204">
        <v>3.9805208554</v>
      </c>
    </row>
    <row r="13" spans="1:3" ht="12.75">
      <c r="A13" s="6" t="s">
        <v>274</v>
      </c>
      <c r="B13" s="204">
        <v>3.7800687285</v>
      </c>
      <c r="C13" s="204">
        <v>3.7052720728</v>
      </c>
    </row>
    <row r="14" spans="1:3" ht="12.75">
      <c r="A14" s="6" t="s">
        <v>275</v>
      </c>
      <c r="B14" s="204">
        <v>4.1237113402</v>
      </c>
      <c r="C14" s="204">
        <v>2.2231632437</v>
      </c>
    </row>
    <row r="15" spans="1:3" ht="12.75">
      <c r="A15" s="6" t="s">
        <v>276</v>
      </c>
      <c r="B15" s="204">
        <v>5.4982817869</v>
      </c>
      <c r="C15" s="204">
        <v>3.292398899</v>
      </c>
    </row>
    <row r="16" spans="1:3" ht="12.75">
      <c r="A16" s="6" t="s">
        <v>277</v>
      </c>
      <c r="B16" s="204">
        <v>5.4982817869</v>
      </c>
      <c r="C16" s="204">
        <v>2.0537793775</v>
      </c>
    </row>
    <row r="17" spans="1:3" ht="12.75">
      <c r="A17" s="6" t="s">
        <v>278</v>
      </c>
      <c r="B17" s="204">
        <v>6.8728522337</v>
      </c>
      <c r="C17" s="204">
        <v>5.653186534</v>
      </c>
    </row>
    <row r="18" spans="1:3" ht="12.75">
      <c r="A18" s="6" t="s">
        <v>279</v>
      </c>
      <c r="B18" s="204">
        <v>7.2164948454</v>
      </c>
      <c r="C18" s="204">
        <v>5.3144188016</v>
      </c>
    </row>
    <row r="19" spans="1:3" ht="12.75">
      <c r="A19" s="6" t="s">
        <v>280</v>
      </c>
      <c r="B19" s="204">
        <v>7.9037800687</v>
      </c>
      <c r="C19" s="204">
        <v>9.0832098243</v>
      </c>
    </row>
    <row r="20" spans="1:3" ht="12.75">
      <c r="A20" s="6" t="s">
        <v>281</v>
      </c>
      <c r="B20" s="204">
        <v>9.6219931271</v>
      </c>
      <c r="C20" s="204">
        <v>7.5905145035</v>
      </c>
    </row>
    <row r="21" spans="1:3" ht="12.75">
      <c r="A21" s="6" t="s">
        <v>282</v>
      </c>
      <c r="B21" s="204">
        <v>10.309278351</v>
      </c>
      <c r="C21" s="204">
        <v>22.517467711</v>
      </c>
    </row>
    <row r="22" spans="1:3" ht="12.75">
      <c r="A22" s="6" t="s">
        <v>283</v>
      </c>
      <c r="B22" s="204">
        <v>10.996563574</v>
      </c>
      <c r="C22" s="204">
        <v>21.172983273</v>
      </c>
    </row>
    <row r="23" spans="1:3" ht="12.75">
      <c r="A23" s="6" t="s">
        <v>284</v>
      </c>
      <c r="B23" s="204">
        <v>11.340206186</v>
      </c>
      <c r="C23" s="204">
        <v>10.501799704</v>
      </c>
    </row>
    <row r="24" spans="1:3" ht="12.75">
      <c r="A24" s="6" t="s">
        <v>285</v>
      </c>
      <c r="B24" s="204">
        <v>14.776632302</v>
      </c>
      <c r="C24" s="204">
        <v>6.0237137413</v>
      </c>
    </row>
    <row r="25" spans="1:3" ht="12.75">
      <c r="A25" s="6" t="s">
        <v>286</v>
      </c>
      <c r="B25" s="204">
        <v>15.120274914</v>
      </c>
      <c r="C25" s="204">
        <v>23.6713953</v>
      </c>
    </row>
    <row r="26" spans="1:3" ht="12.75">
      <c r="A26" s="6" t="s">
        <v>287</v>
      </c>
      <c r="B26" s="204">
        <v>22.336769759</v>
      </c>
      <c r="C26" s="204">
        <v>3.292398899</v>
      </c>
    </row>
    <row r="27" spans="1:3" ht="12.75">
      <c r="A27" s="6" t="s">
        <v>288</v>
      </c>
      <c r="B27" s="204">
        <v>30.240549828</v>
      </c>
      <c r="C27" s="204">
        <v>12.428541181</v>
      </c>
    </row>
    <row r="28" spans="1:3" ht="12.75">
      <c r="A28" s="6" t="s">
        <v>289</v>
      </c>
      <c r="B28" s="204">
        <v>31.958762887</v>
      </c>
      <c r="C28" s="204">
        <v>17.954689816</v>
      </c>
    </row>
    <row r="29" spans="1:3" ht="12.75">
      <c r="A29" s="6" t="s">
        <v>290</v>
      </c>
      <c r="B29" s="204">
        <v>33.676975945</v>
      </c>
      <c r="C29" s="204">
        <v>27.694262122</v>
      </c>
    </row>
    <row r="30" spans="1:3" ht="12.75">
      <c r="A30" s="6"/>
      <c r="B30" s="6"/>
      <c r="C30" s="6"/>
    </row>
    <row r="31" spans="1:3" ht="12.75">
      <c r="A31" s="6"/>
      <c r="B31" s="205"/>
      <c r="C31" s="6"/>
    </row>
    <row r="32" spans="1:3" ht="12.75">
      <c r="A32" s="6"/>
      <c r="B32" s="6"/>
      <c r="C32" s="6"/>
    </row>
    <row r="41" ht="12.75">
      <c r="I41" s="12"/>
    </row>
    <row r="42" ht="12.75">
      <c r="I42" s="12"/>
    </row>
    <row r="44" ht="12.75">
      <c r="I44" s="12"/>
    </row>
    <row r="46" ht="12.75">
      <c r="I46" s="12"/>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U27"/>
  <sheetViews>
    <sheetView workbookViewId="0" topLeftCell="A1">
      <selection activeCell="O9" sqref="O9"/>
    </sheetView>
  </sheetViews>
  <sheetFormatPr defaultColWidth="9.140625" defaultRowHeight="12.75"/>
  <cols>
    <col min="1" max="1" width="10.421875" style="7" customWidth="1"/>
    <col min="2" max="2" width="12.421875" style="7" customWidth="1"/>
    <col min="3" max="3" width="12.00390625" style="7" customWidth="1"/>
    <col min="4" max="16384" width="9.28125" style="7" customWidth="1"/>
  </cols>
  <sheetData>
    <row r="1" ht="20.6">
      <c r="A1" s="5" t="s">
        <v>267</v>
      </c>
    </row>
    <row r="3" spans="1:21" ht="12.75">
      <c r="A3" s="7" t="s">
        <v>63</v>
      </c>
      <c r="B3" s="75" t="s">
        <v>394</v>
      </c>
      <c r="U3" s="202"/>
    </row>
    <row r="5" spans="2:5" ht="111">
      <c r="B5" s="60" t="s">
        <v>486</v>
      </c>
      <c r="C5" s="60" t="s">
        <v>488</v>
      </c>
      <c r="E5" s="207" t="s">
        <v>487</v>
      </c>
    </row>
    <row r="6" spans="1:18" ht="12.75">
      <c r="A6" s="48">
        <v>2005</v>
      </c>
      <c r="B6" s="217">
        <v>2.38295</v>
      </c>
      <c r="C6" s="206">
        <v>0.00024339579093140854</v>
      </c>
      <c r="R6" s="138"/>
    </row>
    <row r="7" spans="1:18" ht="12.75">
      <c r="A7" s="48">
        <v>2006</v>
      </c>
      <c r="B7" s="217">
        <v>2.421561</v>
      </c>
      <c r="C7" s="206">
        <v>0.00025603319511670363</v>
      </c>
      <c r="P7" s="141"/>
      <c r="Q7" s="217"/>
      <c r="R7" s="217"/>
    </row>
    <row r="8" spans="1:18" ht="12.75">
      <c r="A8" s="48">
        <v>2007</v>
      </c>
      <c r="B8" s="217">
        <v>2.46568</v>
      </c>
      <c r="C8" s="206">
        <v>0.00027538042243924595</v>
      </c>
      <c r="P8" s="141"/>
      <c r="Q8" s="217"/>
      <c r="R8" s="217"/>
    </row>
    <row r="9" spans="1:18" ht="12.75">
      <c r="A9" s="48">
        <v>2008</v>
      </c>
      <c r="B9" s="217">
        <v>2.458503</v>
      </c>
      <c r="C9" s="206">
        <v>0.00027496407366596666</v>
      </c>
      <c r="P9" s="141"/>
      <c r="Q9" s="217"/>
      <c r="R9" s="217"/>
    </row>
    <row r="10" spans="1:18" ht="12.75">
      <c r="A10" s="48">
        <v>2009</v>
      </c>
      <c r="B10" s="217">
        <v>2.458382</v>
      </c>
      <c r="C10" s="206">
        <v>0.0002847401258225939</v>
      </c>
      <c r="P10" s="141"/>
      <c r="Q10" s="217"/>
      <c r="R10" s="217"/>
    </row>
    <row r="11" spans="1:18" ht="12.75">
      <c r="A11" s="48">
        <v>2010</v>
      </c>
      <c r="B11" s="217">
        <v>2.525044</v>
      </c>
      <c r="C11" s="206">
        <v>0.000239599785191862</v>
      </c>
      <c r="P11" s="141"/>
      <c r="Q11" s="217"/>
      <c r="R11" s="217"/>
    </row>
    <row r="12" spans="1:18" ht="12.75">
      <c r="A12" s="48">
        <v>2011</v>
      </c>
      <c r="B12" s="217">
        <v>2.601444</v>
      </c>
      <c r="C12" s="206">
        <v>0.0002141118548006415</v>
      </c>
      <c r="P12" s="141"/>
      <c r="Q12" s="217"/>
      <c r="R12" s="217"/>
    </row>
    <row r="13" spans="1:18" ht="12.75">
      <c r="A13" s="48">
        <v>2012</v>
      </c>
      <c r="B13" s="217">
        <v>2.564618</v>
      </c>
      <c r="C13" s="206">
        <v>0.00020938790884256447</v>
      </c>
      <c r="P13" s="141"/>
      <c r="Q13" s="217"/>
      <c r="R13" s="217"/>
    </row>
    <row r="14" spans="1:18" ht="12.75">
      <c r="A14" s="48">
        <v>2013</v>
      </c>
      <c r="B14" s="217">
        <v>2.717695</v>
      </c>
      <c r="C14" s="206">
        <v>0.00020679288882674473</v>
      </c>
      <c r="P14" s="141"/>
      <c r="Q14" s="217"/>
      <c r="R14" s="217"/>
    </row>
    <row r="15" spans="1:18" ht="12.75">
      <c r="A15" s="48">
        <v>2014</v>
      </c>
      <c r="B15" s="217">
        <v>2.8574</v>
      </c>
      <c r="C15" s="206">
        <v>0.00019843214110730034</v>
      </c>
      <c r="P15" s="141"/>
      <c r="Q15" s="217"/>
      <c r="R15" s="217"/>
    </row>
    <row r="16" spans="1:18" ht="12.75">
      <c r="A16" s="48">
        <v>2015</v>
      </c>
      <c r="B16" s="217">
        <v>3.131927</v>
      </c>
      <c r="C16" s="206">
        <v>0.0002199923561436777</v>
      </c>
      <c r="P16" s="141"/>
      <c r="Q16" s="217"/>
      <c r="R16" s="217"/>
    </row>
    <row r="17" spans="16:18" ht="12.75">
      <c r="P17" s="141"/>
      <c r="Q17" s="217"/>
      <c r="R17" s="217"/>
    </row>
    <row r="18" spans="16:18" ht="12.75">
      <c r="P18" s="141"/>
      <c r="Q18" s="217"/>
      <c r="R18" s="217"/>
    </row>
    <row r="19" spans="9:18" ht="12.75">
      <c r="I19" s="12"/>
      <c r="P19" s="141"/>
      <c r="Q19" s="217"/>
      <c r="R19" s="217"/>
    </row>
    <row r="20" spans="9:18" ht="12.75">
      <c r="I20" s="12"/>
      <c r="P20" s="141"/>
      <c r="Q20" s="217"/>
      <c r="R20" s="217"/>
    </row>
    <row r="21" spans="16:18" ht="12.75">
      <c r="P21" s="141"/>
      <c r="Q21" s="217"/>
      <c r="R21" s="217"/>
    </row>
    <row r="22" spans="9:18" ht="12.75">
      <c r="I22" s="12"/>
      <c r="P22" s="141"/>
      <c r="Q22" s="217"/>
      <c r="R22" s="217"/>
    </row>
    <row r="23" spans="16:18" ht="12.75">
      <c r="P23" s="141"/>
      <c r="Q23" s="217"/>
      <c r="R23" s="217"/>
    </row>
    <row r="24" spans="9:18" ht="12.75">
      <c r="I24" s="12"/>
      <c r="P24" s="141"/>
      <c r="Q24" s="217"/>
      <c r="R24" s="217"/>
    </row>
    <row r="25" spans="16:18" ht="12.75">
      <c r="P25" s="141"/>
      <c r="Q25" s="217"/>
      <c r="R25" s="217"/>
    </row>
    <row r="26" spans="16:18" ht="12.75">
      <c r="P26" s="141"/>
      <c r="Q26" s="217"/>
      <c r="R26" s="217"/>
    </row>
    <row r="27" spans="16:18" ht="12.75">
      <c r="P27" s="141"/>
      <c r="Q27" s="217"/>
      <c r="R27" s="217"/>
    </row>
  </sheetData>
  <hyperlinks>
    <hyperlink ref="B3" r:id="rId1" display="http://www.transport.govt.nz/assets/Uploads/Research/Documents/Overseas-drivers2016.pdf"/>
  </hyperlinks>
  <printOptions/>
  <pageMargins left="0.7" right="0.7" top="0.75" bottom="0.75" header="0.3" footer="0.3"/>
  <pageSetup orientation="portrait" paperSize="9"/>
  <drawing r:id="rId2"/>
</worksheet>
</file>

<file path=xl/worksheets/sheet19.xml><?xml version="1.0" encoding="utf-8"?>
<worksheet xmlns="http://schemas.openxmlformats.org/spreadsheetml/2006/main" xmlns:r="http://schemas.openxmlformats.org/officeDocument/2006/relationships">
  <dimension ref="A1:K41"/>
  <sheetViews>
    <sheetView workbookViewId="0" topLeftCell="A13">
      <selection activeCell="K32" sqref="K32"/>
    </sheetView>
  </sheetViews>
  <sheetFormatPr defaultColWidth="9.140625" defaultRowHeight="12.75"/>
  <cols>
    <col min="1" max="1" width="9.28125" style="7" customWidth="1"/>
    <col min="2" max="2" width="11.57421875" style="6" customWidth="1"/>
    <col min="3" max="3" width="12.28125" style="54" customWidth="1"/>
    <col min="4" max="4" width="11.00390625" style="54" customWidth="1"/>
    <col min="5" max="5" width="12.00390625" style="54" customWidth="1"/>
    <col min="6" max="6" width="11.421875" style="54" customWidth="1"/>
    <col min="7" max="7" width="10.7109375" style="54" customWidth="1"/>
    <col min="8" max="16384" width="9.28125" style="7" customWidth="1"/>
  </cols>
  <sheetData>
    <row r="1" ht="20.6">
      <c r="A1" s="5" t="s">
        <v>169</v>
      </c>
    </row>
    <row r="3" spans="1:2" ht="12.75">
      <c r="A3" s="7" t="s">
        <v>63</v>
      </c>
      <c r="B3" s="143" t="s">
        <v>387</v>
      </c>
    </row>
    <row r="5" spans="3:9" ht="12.75">
      <c r="C5" s="54" t="s">
        <v>164</v>
      </c>
      <c r="D5" s="54" t="s">
        <v>165</v>
      </c>
      <c r="E5" s="54" t="s">
        <v>166</v>
      </c>
      <c r="F5" s="54" t="s">
        <v>167</v>
      </c>
      <c r="G5" s="54" t="s">
        <v>168</v>
      </c>
      <c r="I5" s="67" t="s">
        <v>388</v>
      </c>
    </row>
    <row r="6" spans="2:7" ht="12.75">
      <c r="B6" s="65">
        <v>1980</v>
      </c>
      <c r="C6" s="169">
        <v>1799</v>
      </c>
      <c r="D6" s="170">
        <v>833</v>
      </c>
      <c r="E6" s="170">
        <v>253</v>
      </c>
      <c r="F6" s="170">
        <v>158</v>
      </c>
      <c r="G6" s="170">
        <v>147</v>
      </c>
    </row>
    <row r="7" spans="2:11" ht="12.75">
      <c r="B7" s="65">
        <v>1981</v>
      </c>
      <c r="C7" s="169">
        <v>1761</v>
      </c>
      <c r="D7" s="169">
        <v>933</v>
      </c>
      <c r="E7" s="169">
        <v>271</v>
      </c>
      <c r="F7" s="170">
        <v>194</v>
      </c>
      <c r="G7" s="170">
        <v>166</v>
      </c>
      <c r="K7" s="24"/>
    </row>
    <row r="8" spans="2:11" ht="12.75">
      <c r="B8" s="65">
        <v>1982</v>
      </c>
      <c r="C8" s="169">
        <v>1907</v>
      </c>
      <c r="D8" s="169">
        <v>1006</v>
      </c>
      <c r="E8" s="169">
        <v>275</v>
      </c>
      <c r="F8" s="170">
        <v>187</v>
      </c>
      <c r="G8" s="170">
        <v>154</v>
      </c>
      <c r="K8" s="24"/>
    </row>
    <row r="9" spans="2:11" ht="12.75">
      <c r="B9" s="65">
        <v>1983</v>
      </c>
      <c r="C9" s="171">
        <v>1668</v>
      </c>
      <c r="D9" s="169">
        <v>1052</v>
      </c>
      <c r="E9" s="169">
        <v>338</v>
      </c>
      <c r="F9" s="170">
        <v>193</v>
      </c>
      <c r="G9" s="170">
        <v>155</v>
      </c>
      <c r="K9" s="24"/>
    </row>
    <row r="10" spans="2:11" ht="12.75">
      <c r="B10" s="65">
        <v>1984</v>
      </c>
      <c r="C10" s="169">
        <v>1739</v>
      </c>
      <c r="D10" s="169">
        <v>1135</v>
      </c>
      <c r="E10" s="169">
        <v>412</v>
      </c>
      <c r="F10" s="170">
        <v>258</v>
      </c>
      <c r="G10" s="170">
        <v>166</v>
      </c>
      <c r="K10" s="24"/>
    </row>
    <row r="11" spans="2:7" ht="12.75">
      <c r="B11" s="65">
        <v>1985</v>
      </c>
      <c r="C11" s="169">
        <v>1827</v>
      </c>
      <c r="D11" s="170">
        <v>1154</v>
      </c>
      <c r="E11" s="170">
        <v>472</v>
      </c>
      <c r="F11" s="170">
        <v>285</v>
      </c>
      <c r="G11" s="170">
        <v>188</v>
      </c>
    </row>
    <row r="12" spans="2:7" ht="12.75">
      <c r="B12" s="65">
        <v>1986</v>
      </c>
      <c r="C12" s="169">
        <v>1606</v>
      </c>
      <c r="D12" s="170">
        <v>1042</v>
      </c>
      <c r="E12" s="170">
        <v>398</v>
      </c>
      <c r="F12" s="170">
        <v>305</v>
      </c>
      <c r="G12" s="170">
        <v>214</v>
      </c>
    </row>
    <row r="13" spans="2:7" ht="12.75">
      <c r="B13" s="65">
        <v>1987</v>
      </c>
      <c r="C13" s="170">
        <v>1495</v>
      </c>
      <c r="D13" s="170">
        <v>961</v>
      </c>
      <c r="E13" s="170">
        <v>472</v>
      </c>
      <c r="F13" s="170">
        <v>303</v>
      </c>
      <c r="G13" s="170">
        <v>193</v>
      </c>
    </row>
    <row r="14" spans="2:7" ht="12.75">
      <c r="B14" s="65">
        <v>1988</v>
      </c>
      <c r="C14" s="170">
        <v>1129</v>
      </c>
      <c r="D14" s="170">
        <v>865</v>
      </c>
      <c r="E14" s="170">
        <v>428</v>
      </c>
      <c r="F14" s="170">
        <v>285</v>
      </c>
      <c r="G14" s="170">
        <v>176</v>
      </c>
    </row>
    <row r="15" spans="2:7" ht="12.75">
      <c r="B15" s="65">
        <v>1989</v>
      </c>
      <c r="C15" s="54">
        <v>960</v>
      </c>
      <c r="D15" s="54">
        <v>677</v>
      </c>
      <c r="E15" s="170">
        <v>377</v>
      </c>
      <c r="F15" s="170">
        <v>307</v>
      </c>
      <c r="G15" s="54">
        <v>168</v>
      </c>
    </row>
    <row r="16" spans="2:7" ht="12.75">
      <c r="B16" s="65">
        <v>1990</v>
      </c>
      <c r="C16" s="54">
        <v>795</v>
      </c>
      <c r="D16" s="54">
        <v>665</v>
      </c>
      <c r="E16" s="170">
        <v>332</v>
      </c>
      <c r="F16" s="170">
        <v>274</v>
      </c>
      <c r="G16" s="54">
        <v>171</v>
      </c>
    </row>
    <row r="17" spans="2:7" ht="12.75">
      <c r="B17" s="65">
        <v>1991</v>
      </c>
      <c r="C17" s="54">
        <v>714</v>
      </c>
      <c r="D17" s="54">
        <v>593</v>
      </c>
      <c r="E17" s="54">
        <v>300</v>
      </c>
      <c r="F17" s="54">
        <v>313</v>
      </c>
      <c r="G17" s="54">
        <v>159</v>
      </c>
    </row>
    <row r="18" spans="2:7" ht="12.75">
      <c r="B18" s="65">
        <v>1992</v>
      </c>
      <c r="C18" s="54">
        <v>591</v>
      </c>
      <c r="D18" s="54">
        <v>546</v>
      </c>
      <c r="E18" s="54">
        <v>253</v>
      </c>
      <c r="F18" s="54">
        <v>277</v>
      </c>
      <c r="G18" s="54">
        <v>181</v>
      </c>
    </row>
    <row r="19" spans="2:7" ht="12.75">
      <c r="B19" s="65">
        <v>1993</v>
      </c>
      <c r="C19" s="54">
        <v>499</v>
      </c>
      <c r="D19" s="54">
        <v>457</v>
      </c>
      <c r="E19" s="54">
        <v>238</v>
      </c>
      <c r="F19" s="54">
        <v>240</v>
      </c>
      <c r="G19" s="54">
        <v>168</v>
      </c>
    </row>
    <row r="20" spans="2:7" ht="12.75">
      <c r="B20" s="65">
        <v>1994</v>
      </c>
      <c r="C20" s="54">
        <v>507</v>
      </c>
      <c r="D20" s="54">
        <v>535</v>
      </c>
      <c r="E20" s="54">
        <v>245</v>
      </c>
      <c r="F20" s="54">
        <v>268</v>
      </c>
      <c r="G20" s="54">
        <v>188</v>
      </c>
    </row>
    <row r="21" spans="2:7" ht="12.75">
      <c r="B21" s="65">
        <v>1995</v>
      </c>
      <c r="C21" s="54">
        <v>416</v>
      </c>
      <c r="D21" s="54">
        <v>472</v>
      </c>
      <c r="E21" s="54">
        <v>240</v>
      </c>
      <c r="F21" s="54">
        <v>264</v>
      </c>
      <c r="G21" s="54">
        <v>181</v>
      </c>
    </row>
    <row r="22" spans="2:7" ht="12.75">
      <c r="B22" s="65">
        <v>1996</v>
      </c>
      <c r="C22" s="54">
        <v>293</v>
      </c>
      <c r="D22" s="54">
        <v>315</v>
      </c>
      <c r="E22" s="54">
        <v>219</v>
      </c>
      <c r="F22" s="54">
        <v>216</v>
      </c>
      <c r="G22" s="54">
        <v>185</v>
      </c>
    </row>
    <row r="23" spans="2:7" ht="12.75">
      <c r="B23" s="65">
        <v>1997</v>
      </c>
      <c r="C23" s="54">
        <v>264</v>
      </c>
      <c r="D23" s="54">
        <v>257</v>
      </c>
      <c r="E23" s="54">
        <v>197</v>
      </c>
      <c r="F23" s="54">
        <v>246</v>
      </c>
      <c r="G23" s="54">
        <v>187</v>
      </c>
    </row>
    <row r="24" spans="2:7" ht="12.75">
      <c r="B24" s="65">
        <v>1998</v>
      </c>
      <c r="C24" s="54">
        <v>191</v>
      </c>
      <c r="D24" s="54">
        <v>192</v>
      </c>
      <c r="E24" s="54">
        <v>174</v>
      </c>
      <c r="F24" s="54">
        <v>225</v>
      </c>
      <c r="G24" s="54">
        <v>197</v>
      </c>
    </row>
    <row r="25" spans="2:7" ht="12.75">
      <c r="B25" s="65">
        <v>1999</v>
      </c>
      <c r="C25" s="54">
        <v>148</v>
      </c>
      <c r="D25" s="54">
        <v>142</v>
      </c>
      <c r="E25" s="54">
        <v>121</v>
      </c>
      <c r="F25" s="54">
        <v>201</v>
      </c>
      <c r="G25" s="54">
        <v>184</v>
      </c>
    </row>
    <row r="26" spans="2:7" ht="12.75">
      <c r="B26" s="65">
        <v>2000</v>
      </c>
      <c r="C26" s="54">
        <v>115</v>
      </c>
      <c r="D26" s="54">
        <v>121</v>
      </c>
      <c r="E26" s="54">
        <v>118</v>
      </c>
      <c r="F26" s="54">
        <v>163</v>
      </c>
      <c r="G26" s="54">
        <v>183</v>
      </c>
    </row>
    <row r="27" spans="2:7" ht="12.75">
      <c r="B27" s="65">
        <v>2001</v>
      </c>
      <c r="C27" s="54">
        <v>126</v>
      </c>
      <c r="D27" s="54">
        <v>109</v>
      </c>
      <c r="E27" s="54">
        <v>85</v>
      </c>
      <c r="F27" s="54">
        <v>164</v>
      </c>
      <c r="G27" s="54">
        <v>199</v>
      </c>
    </row>
    <row r="28" spans="2:7" ht="12.75">
      <c r="B28" s="65">
        <v>2002</v>
      </c>
      <c r="C28" s="54">
        <v>156</v>
      </c>
      <c r="D28" s="54">
        <v>95</v>
      </c>
      <c r="E28" s="54">
        <v>90</v>
      </c>
      <c r="F28" s="54">
        <v>184</v>
      </c>
      <c r="G28" s="54">
        <v>224</v>
      </c>
    </row>
    <row r="29" spans="2:7" ht="12.75">
      <c r="B29" s="65">
        <v>2003</v>
      </c>
      <c r="C29" s="54">
        <v>141</v>
      </c>
      <c r="D29" s="54">
        <v>108</v>
      </c>
      <c r="E29" s="54">
        <v>79</v>
      </c>
      <c r="F29" s="54">
        <v>192</v>
      </c>
      <c r="G29" s="54">
        <v>244</v>
      </c>
    </row>
    <row r="30" spans="2:7" ht="12.75">
      <c r="B30" s="65">
        <v>2004</v>
      </c>
      <c r="C30" s="54">
        <v>138</v>
      </c>
      <c r="D30" s="54">
        <v>113</v>
      </c>
      <c r="E30" s="54">
        <v>78</v>
      </c>
      <c r="F30" s="54">
        <v>148</v>
      </c>
      <c r="G30" s="54">
        <v>263</v>
      </c>
    </row>
    <row r="31" spans="2:7" ht="12.75">
      <c r="B31" s="65">
        <v>2005</v>
      </c>
      <c r="C31" s="54">
        <v>175</v>
      </c>
      <c r="D31" s="54">
        <v>138</v>
      </c>
      <c r="E31" s="54">
        <v>87</v>
      </c>
      <c r="F31" s="54">
        <v>196</v>
      </c>
      <c r="G31" s="54">
        <v>328</v>
      </c>
    </row>
    <row r="32" spans="2:7" ht="12.75">
      <c r="B32" s="65">
        <v>2006</v>
      </c>
      <c r="C32" s="54">
        <v>193</v>
      </c>
      <c r="D32" s="54">
        <v>154</v>
      </c>
      <c r="E32" s="54">
        <v>95</v>
      </c>
      <c r="F32" s="54">
        <v>230</v>
      </c>
      <c r="G32" s="54">
        <v>366</v>
      </c>
    </row>
    <row r="33" spans="2:7" ht="12.75">
      <c r="B33" s="65">
        <v>2007</v>
      </c>
      <c r="C33" s="54">
        <v>258</v>
      </c>
      <c r="D33" s="54">
        <v>184</v>
      </c>
      <c r="E33" s="54">
        <v>124</v>
      </c>
      <c r="F33" s="54">
        <v>256</v>
      </c>
      <c r="G33" s="54">
        <v>527</v>
      </c>
    </row>
    <row r="34" spans="2:7" ht="12.75">
      <c r="B34" s="65">
        <v>2008</v>
      </c>
      <c r="C34" s="169">
        <v>214</v>
      </c>
      <c r="D34" s="54">
        <v>229</v>
      </c>
      <c r="E34" s="54">
        <v>136</v>
      </c>
      <c r="F34" s="54">
        <v>281</v>
      </c>
      <c r="G34" s="54">
        <v>554</v>
      </c>
    </row>
    <row r="35" spans="2:7" ht="12.75">
      <c r="B35" s="65">
        <v>2009</v>
      </c>
      <c r="C35" s="169">
        <v>215</v>
      </c>
      <c r="D35" s="54">
        <v>202</v>
      </c>
      <c r="E35" s="54">
        <v>131</v>
      </c>
      <c r="F35" s="54">
        <v>254</v>
      </c>
      <c r="G35" s="54">
        <v>581</v>
      </c>
    </row>
    <row r="36" spans="2:7" ht="12.75">
      <c r="B36" s="65">
        <v>2010</v>
      </c>
      <c r="C36" s="169">
        <v>156</v>
      </c>
      <c r="D36" s="54">
        <v>204</v>
      </c>
      <c r="E36" s="54">
        <v>113</v>
      </c>
      <c r="F36" s="54">
        <v>229</v>
      </c>
      <c r="G36" s="54">
        <v>617</v>
      </c>
    </row>
    <row r="37" spans="2:7" ht="12.75">
      <c r="B37" s="65">
        <v>2011</v>
      </c>
      <c r="C37" s="169">
        <v>126</v>
      </c>
      <c r="D37" s="54">
        <v>180</v>
      </c>
      <c r="E37" s="54">
        <v>117</v>
      </c>
      <c r="F37" s="54">
        <v>214</v>
      </c>
      <c r="G37" s="54">
        <v>555</v>
      </c>
    </row>
    <row r="38" spans="2:7" ht="12.75">
      <c r="B38" s="65">
        <v>2012</v>
      </c>
      <c r="C38" s="169">
        <v>118</v>
      </c>
      <c r="D38" s="54">
        <v>181</v>
      </c>
      <c r="E38" s="54">
        <v>119</v>
      </c>
      <c r="F38" s="54">
        <v>191</v>
      </c>
      <c r="G38" s="54">
        <v>554</v>
      </c>
    </row>
    <row r="39" spans="2:7" ht="12.75">
      <c r="B39" s="65">
        <v>2013</v>
      </c>
      <c r="C39" s="54">
        <v>141</v>
      </c>
      <c r="D39" s="54">
        <v>182</v>
      </c>
      <c r="E39" s="54">
        <v>117</v>
      </c>
      <c r="F39" s="54">
        <v>190</v>
      </c>
      <c r="G39" s="54">
        <v>558</v>
      </c>
    </row>
    <row r="40" spans="2:7" ht="12.75">
      <c r="B40" s="65">
        <v>2014</v>
      </c>
      <c r="C40" s="54">
        <v>147</v>
      </c>
      <c r="D40" s="54">
        <v>198</v>
      </c>
      <c r="E40" s="54">
        <v>128</v>
      </c>
      <c r="F40" s="54">
        <v>177</v>
      </c>
      <c r="G40" s="54">
        <v>534</v>
      </c>
    </row>
    <row r="41" spans="2:7" ht="12.75">
      <c r="B41" s="65">
        <v>2015</v>
      </c>
      <c r="C41" s="54">
        <v>171</v>
      </c>
      <c r="D41" s="54">
        <v>186</v>
      </c>
      <c r="E41" s="54">
        <v>149</v>
      </c>
      <c r="F41" s="54">
        <v>182</v>
      </c>
      <c r="G41" s="54">
        <v>562</v>
      </c>
    </row>
  </sheetData>
  <hyperlinks>
    <hyperlink ref="B3" r:id="rId1" display="http://www.transport.govt.nz/research/travelsurvey/25-years-of-nz-travel/%20(Figure%2031)"/>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87"/>
  <sheetViews>
    <sheetView workbookViewId="0" topLeftCell="A1">
      <selection activeCell="K44" sqref="K44"/>
    </sheetView>
  </sheetViews>
  <sheetFormatPr defaultColWidth="9.140625" defaultRowHeight="12.75"/>
  <cols>
    <col min="1" max="1" width="28.8515625" style="7" customWidth="1"/>
    <col min="2" max="2" width="13.28125" style="7" customWidth="1"/>
    <col min="3" max="3" width="14.57421875" style="7" customWidth="1"/>
    <col min="4" max="4" width="9.28125" style="7" customWidth="1"/>
    <col min="5" max="5" width="5.140625" style="7" customWidth="1"/>
    <col min="6" max="6" width="9.28125" style="7" bestFit="1" customWidth="1"/>
    <col min="7" max="7" width="3.00390625" style="7" customWidth="1"/>
    <col min="8" max="16384" width="9.28125" style="7" customWidth="1"/>
  </cols>
  <sheetData>
    <row r="1" spans="1:5" ht="20.6">
      <c r="A1" s="5" t="s">
        <v>253</v>
      </c>
      <c r="B1" s="6"/>
      <c r="C1" s="6"/>
      <c r="D1" s="6"/>
      <c r="E1" s="6"/>
    </row>
    <row r="3" ht="12.75">
      <c r="A3" s="7" t="s">
        <v>328</v>
      </c>
    </row>
    <row r="5" ht="12.75">
      <c r="E5" s="8" t="s">
        <v>329</v>
      </c>
    </row>
    <row r="6" spans="1:6" ht="12.75">
      <c r="A6" s="9"/>
      <c r="B6" s="9" t="s">
        <v>98</v>
      </c>
      <c r="C6" s="9" t="s">
        <v>97</v>
      </c>
      <c r="D6" s="9"/>
      <c r="E6" s="9"/>
      <c r="F6" s="10"/>
    </row>
    <row r="7" spans="1:7" ht="12.75">
      <c r="A7" s="9" t="s">
        <v>86</v>
      </c>
      <c r="B7" s="11">
        <v>5904</v>
      </c>
      <c r="C7" s="11">
        <v>749</v>
      </c>
      <c r="D7" s="9"/>
      <c r="E7" s="9"/>
      <c r="F7" s="12"/>
      <c r="G7" s="13"/>
    </row>
    <row r="8" spans="1:7" ht="12.75">
      <c r="A8" s="9" t="s">
        <v>28</v>
      </c>
      <c r="B8" s="11">
        <v>7344</v>
      </c>
      <c r="C8" s="11">
        <v>303</v>
      </c>
      <c r="D8" s="9"/>
      <c r="E8" s="9"/>
      <c r="F8" s="12"/>
      <c r="G8" s="13"/>
    </row>
    <row r="9" spans="1:7" ht="12.75">
      <c r="A9" s="9" t="s">
        <v>87</v>
      </c>
      <c r="B9" s="11">
        <v>9627</v>
      </c>
      <c r="C9" s="11">
        <v>1715</v>
      </c>
      <c r="D9" s="9"/>
      <c r="E9" s="9"/>
      <c r="F9" s="12"/>
      <c r="G9" s="13"/>
    </row>
    <row r="10" spans="1:7" ht="12.75">
      <c r="A10" s="9" t="s">
        <v>88</v>
      </c>
      <c r="B10" s="11">
        <v>3892</v>
      </c>
      <c r="C10" s="11">
        <v>747</v>
      </c>
      <c r="D10" s="9"/>
      <c r="E10" s="9"/>
      <c r="F10" s="12"/>
      <c r="G10" s="13"/>
    </row>
    <row r="11" spans="1:7" ht="12.75">
      <c r="A11" s="9" t="s">
        <v>89</v>
      </c>
      <c r="B11" s="11">
        <v>1897</v>
      </c>
      <c r="C11" s="11">
        <v>331</v>
      </c>
      <c r="D11" s="9"/>
      <c r="E11" s="9"/>
      <c r="F11" s="12"/>
      <c r="G11" s="13"/>
    </row>
    <row r="12" spans="1:7" ht="12.75">
      <c r="A12" s="9" t="s">
        <v>90</v>
      </c>
      <c r="B12" s="11">
        <v>4157</v>
      </c>
      <c r="C12" s="11">
        <v>504</v>
      </c>
      <c r="D12" s="9"/>
      <c r="E12" s="9"/>
      <c r="F12" s="12"/>
      <c r="G12" s="13"/>
    </row>
    <row r="13" spans="1:7" ht="12.75">
      <c r="A13" s="9" t="s">
        <v>91</v>
      </c>
      <c r="B13" s="11">
        <v>3533</v>
      </c>
      <c r="C13" s="11">
        <v>391</v>
      </c>
      <c r="D13" s="9"/>
      <c r="E13" s="9"/>
      <c r="F13" s="12"/>
      <c r="G13" s="13"/>
    </row>
    <row r="14" spans="1:7" ht="12.75">
      <c r="A14" s="9" t="s">
        <v>92</v>
      </c>
      <c r="B14" s="11">
        <v>7887</v>
      </c>
      <c r="C14" s="11">
        <v>957</v>
      </c>
      <c r="D14" s="9"/>
      <c r="E14" s="9"/>
      <c r="F14" s="12"/>
      <c r="G14" s="13"/>
    </row>
    <row r="15" spans="1:7" ht="12.75">
      <c r="A15" s="9" t="s">
        <v>26</v>
      </c>
      <c r="B15" s="11">
        <v>4003</v>
      </c>
      <c r="C15" s="11">
        <v>236</v>
      </c>
      <c r="D15" s="9"/>
      <c r="E15" s="9"/>
      <c r="F15" s="12"/>
      <c r="G15" s="13"/>
    </row>
    <row r="16" spans="1:7" ht="12.75">
      <c r="A16" s="9" t="s">
        <v>248</v>
      </c>
      <c r="B16" s="11">
        <v>3563</v>
      </c>
      <c r="C16" s="11">
        <v>643</v>
      </c>
      <c r="D16" s="9"/>
      <c r="E16" s="9"/>
      <c r="F16" s="12"/>
      <c r="G16" s="13"/>
    </row>
    <row r="17" spans="1:7" ht="12.75">
      <c r="A17" s="9" t="s">
        <v>93</v>
      </c>
      <c r="B17" s="11">
        <v>1898</v>
      </c>
      <c r="C17" s="11">
        <v>872</v>
      </c>
      <c r="D17" s="9"/>
      <c r="E17" s="9"/>
      <c r="F17" s="12"/>
      <c r="G17" s="13"/>
    </row>
    <row r="18" spans="1:7" ht="12.75">
      <c r="A18" s="9" t="s">
        <v>94</v>
      </c>
      <c r="B18" s="11">
        <v>14590</v>
      </c>
      <c r="C18" s="11">
        <v>1330</v>
      </c>
      <c r="D18" s="9"/>
      <c r="E18" s="9"/>
      <c r="F18" s="12"/>
      <c r="G18" s="13"/>
    </row>
    <row r="19" spans="1:7" ht="12.75">
      <c r="A19" s="9" t="s">
        <v>77</v>
      </c>
      <c r="B19" s="11">
        <v>9204</v>
      </c>
      <c r="C19" s="11">
        <v>1300</v>
      </c>
      <c r="D19" s="9"/>
      <c r="E19" s="9"/>
      <c r="F19" s="12"/>
      <c r="G19" s="13"/>
    </row>
    <row r="20" spans="1:7" ht="12.75">
      <c r="A20" s="9" t="s">
        <v>95</v>
      </c>
      <c r="B20" s="11">
        <v>6472</v>
      </c>
      <c r="C20" s="11">
        <v>777</v>
      </c>
      <c r="D20" s="9"/>
      <c r="E20" s="9"/>
      <c r="F20" s="12"/>
      <c r="G20" s="13"/>
    </row>
    <row r="21" spans="2:3" ht="12.75">
      <c r="B21" s="13"/>
      <c r="C21" s="13"/>
    </row>
    <row r="22" spans="1:3" ht="12.75">
      <c r="A22" s="9" t="s">
        <v>37</v>
      </c>
      <c r="B22" s="13">
        <f>SUM(B7:B20)</f>
        <v>83971</v>
      </c>
      <c r="C22" s="13">
        <f>SUM(C7:C20)</f>
        <v>10855</v>
      </c>
    </row>
    <row r="23" spans="2:3" ht="12.75">
      <c r="B23" s="12"/>
      <c r="C23" s="12"/>
    </row>
    <row r="24" spans="1:3" ht="12.75">
      <c r="A24" s="14" t="s">
        <v>330</v>
      </c>
      <c r="B24" s="12"/>
      <c r="C24" s="12"/>
    </row>
    <row r="25" spans="2:3" ht="12.75">
      <c r="B25" s="12"/>
      <c r="C25" s="12"/>
    </row>
    <row r="26" spans="1:3" ht="12.75">
      <c r="A26" s="7" t="s">
        <v>331</v>
      </c>
      <c r="B26" s="12"/>
      <c r="C26" s="12"/>
    </row>
    <row r="27" spans="2:3" ht="12.75">
      <c r="B27" s="12"/>
      <c r="C27" s="12"/>
    </row>
    <row r="28" spans="1:7" ht="12.75">
      <c r="A28" s="9" t="s">
        <v>96</v>
      </c>
      <c r="B28" s="9">
        <v>179</v>
      </c>
      <c r="C28" s="9"/>
      <c r="D28" s="9"/>
      <c r="E28" s="9"/>
      <c r="F28" s="10"/>
      <c r="G28" s="13"/>
    </row>
    <row r="29" spans="2:3" ht="12.75">
      <c r="B29" s="12"/>
      <c r="C29" s="12"/>
    </row>
    <row r="30" spans="2:3" ht="12.75">
      <c r="B30" s="12"/>
      <c r="C30" s="12"/>
    </row>
    <row r="31" spans="2:3" ht="12.75">
      <c r="B31" s="12"/>
      <c r="C31" s="12"/>
    </row>
    <row r="32" spans="2:3" ht="12.75">
      <c r="B32" s="12"/>
      <c r="C32" s="12"/>
    </row>
    <row r="33" spans="2:3" ht="12.75">
      <c r="B33" s="12"/>
      <c r="C33" s="12"/>
    </row>
    <row r="34" spans="2:3" ht="12.75">
      <c r="B34" s="12"/>
      <c r="C34" s="12"/>
    </row>
    <row r="35" spans="2:3" ht="12.75">
      <c r="B35" s="12"/>
      <c r="C35" s="12"/>
    </row>
    <row r="36" spans="2:3" ht="12.75">
      <c r="B36" s="12"/>
      <c r="C36" s="12"/>
    </row>
    <row r="37" spans="1:3" ht="12.75">
      <c r="A37" s="8"/>
      <c r="B37" s="12"/>
      <c r="C37" s="12"/>
    </row>
    <row r="38" spans="2:3" ht="12.75">
      <c r="B38" s="12"/>
      <c r="C38" s="12"/>
    </row>
    <row r="39" spans="2:4" ht="12.75">
      <c r="B39" s="15"/>
      <c r="C39" s="16"/>
      <c r="D39" s="17"/>
    </row>
    <row r="40" spans="1:4" ht="12.75">
      <c r="A40" s="9"/>
      <c r="B40" s="11"/>
      <c r="C40" s="13"/>
      <c r="D40" s="18"/>
    </row>
    <row r="41" spans="1:4" ht="12.75">
      <c r="A41" s="9"/>
      <c r="B41" s="11"/>
      <c r="C41" s="13"/>
      <c r="D41" s="18"/>
    </row>
    <row r="42" spans="1:4" ht="12.75">
      <c r="A42" s="9"/>
      <c r="B42" s="11"/>
      <c r="C42" s="13"/>
      <c r="D42" s="18"/>
    </row>
    <row r="43" spans="1:4" ht="12.75">
      <c r="A43" s="9"/>
      <c r="B43" s="11"/>
      <c r="C43" s="13"/>
      <c r="D43" s="18"/>
    </row>
    <row r="44" spans="1:4" ht="12.75">
      <c r="A44" s="9"/>
      <c r="B44" s="11"/>
      <c r="C44" s="13"/>
      <c r="D44" s="18"/>
    </row>
    <row r="45" spans="1:4" ht="12.75">
      <c r="A45" s="9"/>
      <c r="B45" s="11"/>
      <c r="C45" s="13"/>
      <c r="D45" s="18"/>
    </row>
    <row r="46" spans="1:4" ht="12.75">
      <c r="A46" s="9"/>
      <c r="B46" s="11"/>
      <c r="C46" s="13"/>
      <c r="D46" s="18"/>
    </row>
    <row r="47" spans="1:4" ht="12.75">
      <c r="A47" s="9"/>
      <c r="B47" s="11"/>
      <c r="C47" s="13"/>
      <c r="D47" s="18"/>
    </row>
    <row r="48" spans="1:4" ht="12.75">
      <c r="A48" s="9"/>
      <c r="B48" s="11"/>
      <c r="C48" s="13"/>
      <c r="D48" s="18"/>
    </row>
    <row r="49" spans="1:4" ht="12.75">
      <c r="A49" s="9"/>
      <c r="B49" s="11"/>
      <c r="C49" s="13"/>
      <c r="D49" s="18"/>
    </row>
    <row r="50" spans="1:4" ht="12.75">
      <c r="A50" s="9"/>
      <c r="B50" s="11"/>
      <c r="C50" s="13"/>
      <c r="D50" s="18"/>
    </row>
    <row r="51" spans="1:4" ht="12.75">
      <c r="A51" s="9"/>
      <c r="B51" s="11"/>
      <c r="C51" s="13"/>
      <c r="D51" s="18"/>
    </row>
    <row r="52" spans="1:4" ht="12.75">
      <c r="A52" s="9"/>
      <c r="B52" s="11"/>
      <c r="C52" s="13"/>
      <c r="D52" s="18"/>
    </row>
    <row r="53" spans="1:4" ht="12.75">
      <c r="A53" s="9"/>
      <c r="B53" s="11"/>
      <c r="C53" s="13"/>
      <c r="D53" s="18"/>
    </row>
    <row r="54" ht="12.75">
      <c r="B54" s="12"/>
    </row>
    <row r="55" spans="2:4" ht="12.75">
      <c r="B55" s="15"/>
      <c r="C55" s="16"/>
      <c r="D55" s="17"/>
    </row>
    <row r="56" spans="1:4" ht="12.75">
      <c r="A56" s="9"/>
      <c r="B56" s="11"/>
      <c r="C56" s="13"/>
      <c r="D56" s="18"/>
    </row>
    <row r="57" spans="1:4" ht="12.75">
      <c r="A57" s="9"/>
      <c r="B57" s="11"/>
      <c r="C57" s="13"/>
      <c r="D57" s="18"/>
    </row>
    <row r="58" spans="1:4" ht="12.75">
      <c r="A58" s="9"/>
      <c r="B58" s="11"/>
      <c r="C58" s="13"/>
      <c r="D58" s="18"/>
    </row>
    <row r="59" spans="1:4" ht="12.75">
      <c r="A59" s="9"/>
      <c r="B59" s="11"/>
      <c r="C59" s="13"/>
      <c r="D59" s="18"/>
    </row>
    <row r="60" spans="1:4" ht="12.75">
      <c r="A60" s="9"/>
      <c r="B60" s="11"/>
      <c r="C60" s="13"/>
      <c r="D60" s="18"/>
    </row>
    <row r="61" spans="1:4" ht="12.75">
      <c r="A61" s="9"/>
      <c r="B61" s="11"/>
      <c r="C61" s="13"/>
      <c r="D61" s="18"/>
    </row>
    <row r="62" spans="1:4" ht="12.75">
      <c r="A62" s="9"/>
      <c r="B62" s="11"/>
      <c r="C62" s="13"/>
      <c r="D62" s="18"/>
    </row>
    <row r="63" spans="1:4" ht="12.75">
      <c r="A63" s="9"/>
      <c r="B63" s="11"/>
      <c r="C63" s="13"/>
      <c r="D63" s="18"/>
    </row>
    <row r="64" spans="1:4" ht="12.75">
      <c r="A64" s="9"/>
      <c r="B64" s="11"/>
      <c r="C64" s="13"/>
      <c r="D64" s="18"/>
    </row>
    <row r="65" spans="1:4" ht="12.75">
      <c r="A65" s="9"/>
      <c r="B65" s="11"/>
      <c r="C65" s="13"/>
      <c r="D65" s="18"/>
    </row>
    <row r="66" spans="1:4" ht="12.75">
      <c r="A66" s="9"/>
      <c r="B66" s="11"/>
      <c r="C66" s="13"/>
      <c r="D66" s="18"/>
    </row>
    <row r="67" spans="1:4" ht="12.75">
      <c r="A67" s="9"/>
      <c r="B67" s="11"/>
      <c r="C67" s="13"/>
      <c r="D67" s="18"/>
    </row>
    <row r="68" spans="1:4" ht="12.75">
      <c r="A68" s="9"/>
      <c r="B68" s="11"/>
      <c r="C68" s="13"/>
      <c r="D68" s="18"/>
    </row>
    <row r="69" spans="1:4" ht="12.75">
      <c r="A69" s="9"/>
      <c r="B69" s="11"/>
      <c r="C69" s="13"/>
      <c r="D69" s="18"/>
    </row>
    <row r="72" ht="12.75">
      <c r="B72" s="19"/>
    </row>
    <row r="73" ht="12.75">
      <c r="B73" s="19"/>
    </row>
    <row r="74" spans="1:3" ht="12.75">
      <c r="A74" s="9"/>
      <c r="B74" s="19"/>
      <c r="C74" s="12"/>
    </row>
    <row r="75" spans="1:3" ht="12.75">
      <c r="A75" s="9"/>
      <c r="B75" s="19"/>
      <c r="C75" s="12"/>
    </row>
    <row r="76" spans="1:3" ht="12.75">
      <c r="A76" s="9"/>
      <c r="B76" s="19"/>
      <c r="C76" s="12"/>
    </row>
    <row r="77" spans="1:3" ht="12.75">
      <c r="A77" s="9"/>
      <c r="B77" s="19"/>
      <c r="C77" s="12"/>
    </row>
    <row r="78" spans="1:3" ht="12.75">
      <c r="A78" s="9"/>
      <c r="B78" s="19"/>
      <c r="C78" s="12"/>
    </row>
    <row r="79" spans="1:3" ht="12.75">
      <c r="A79" s="9"/>
      <c r="B79" s="19"/>
      <c r="C79" s="12"/>
    </row>
    <row r="80" spans="1:3" ht="12.75">
      <c r="A80" s="9"/>
      <c r="B80" s="19"/>
      <c r="C80" s="12"/>
    </row>
    <row r="81" spans="1:3" ht="12.75">
      <c r="A81" s="9"/>
      <c r="B81" s="19"/>
      <c r="C81" s="12"/>
    </row>
    <row r="82" spans="1:3" ht="12.75">
      <c r="A82" s="9"/>
      <c r="B82" s="19"/>
      <c r="C82" s="12"/>
    </row>
    <row r="83" spans="1:3" ht="12.75">
      <c r="A83" s="9"/>
      <c r="B83" s="19"/>
      <c r="C83" s="12"/>
    </row>
    <row r="84" spans="1:3" ht="12.75">
      <c r="A84" s="9"/>
      <c r="B84" s="19"/>
      <c r="C84" s="12"/>
    </row>
    <row r="85" spans="1:3" ht="12.75">
      <c r="A85" s="9"/>
      <c r="B85" s="19"/>
      <c r="C85" s="12"/>
    </row>
    <row r="86" spans="1:3" ht="12.75">
      <c r="A86" s="9"/>
      <c r="B86" s="19"/>
      <c r="C86" s="12"/>
    </row>
    <row r="87" spans="1:3" ht="12.75">
      <c r="A87" s="9"/>
      <c r="B87" s="13"/>
      <c r="C87" s="12"/>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40"/>
  <sheetViews>
    <sheetView workbookViewId="0" topLeftCell="A11">
      <selection activeCell="H36" sqref="H36"/>
    </sheetView>
  </sheetViews>
  <sheetFormatPr defaultColWidth="9.140625" defaultRowHeight="12.75"/>
  <cols>
    <col min="1" max="1" width="20.57421875" style="7" customWidth="1"/>
    <col min="2" max="2" width="18.421875" style="7" customWidth="1"/>
    <col min="3" max="3" width="17.57421875" style="7" customWidth="1"/>
    <col min="4" max="4" width="16.8515625" style="7" customWidth="1"/>
    <col min="5" max="5" width="16.421875" style="7" customWidth="1"/>
    <col min="6" max="16384" width="9.28125" style="7" customWidth="1"/>
  </cols>
  <sheetData>
    <row r="1" ht="20.6">
      <c r="A1" s="5" t="s">
        <v>480</v>
      </c>
    </row>
    <row r="3" ht="12.75">
      <c r="A3" s="7" t="s">
        <v>477</v>
      </c>
    </row>
    <row r="5" spans="1:4" ht="12.75">
      <c r="A5" s="300" t="s">
        <v>86</v>
      </c>
      <c r="B5" s="301">
        <v>289.6</v>
      </c>
      <c r="D5" s="67" t="s">
        <v>479</v>
      </c>
    </row>
    <row r="6" spans="1:2" ht="12.75">
      <c r="A6" s="300" t="s">
        <v>28</v>
      </c>
      <c r="B6" s="301">
        <v>129.1</v>
      </c>
    </row>
    <row r="7" spans="1:2" ht="12.75">
      <c r="A7" s="300" t="s">
        <v>87</v>
      </c>
      <c r="B7" s="301">
        <v>376.1</v>
      </c>
    </row>
    <row r="8" spans="1:2" ht="12.75">
      <c r="A8" s="300" t="s">
        <v>88</v>
      </c>
      <c r="B8" s="301">
        <v>233.7</v>
      </c>
    </row>
    <row r="9" spans="1:2" ht="12.75">
      <c r="A9" s="300" t="s">
        <v>89</v>
      </c>
      <c r="B9" s="301">
        <v>44.3</v>
      </c>
    </row>
    <row r="10" spans="1:2" ht="12.75">
      <c r="A10" s="300" t="s">
        <v>91</v>
      </c>
      <c r="B10" s="301">
        <v>207</v>
      </c>
    </row>
    <row r="11" spans="1:2" ht="12.75">
      <c r="A11" s="300" t="s">
        <v>92</v>
      </c>
      <c r="B11" s="301">
        <v>668.2</v>
      </c>
    </row>
    <row r="12" spans="1:2" ht="12.75">
      <c r="A12" s="300" t="s">
        <v>90</v>
      </c>
      <c r="B12" s="301">
        <v>272.2</v>
      </c>
    </row>
    <row r="13" spans="1:2" ht="12.75">
      <c r="A13" s="300" t="s">
        <v>26</v>
      </c>
      <c r="B13" s="301">
        <v>212.6</v>
      </c>
    </row>
    <row r="14" spans="1:2" ht="12.75">
      <c r="A14" s="300" t="s">
        <v>478</v>
      </c>
      <c r="B14" s="301">
        <v>0</v>
      </c>
    </row>
    <row r="15" spans="1:2" ht="12.75">
      <c r="A15" s="300" t="s">
        <v>112</v>
      </c>
      <c r="B15" s="301">
        <v>96.9</v>
      </c>
    </row>
    <row r="16" spans="1:2" ht="12.75">
      <c r="A16" s="300" t="s">
        <v>93</v>
      </c>
      <c r="B16" s="301">
        <v>311</v>
      </c>
    </row>
    <row r="17" spans="1:2" ht="12.75">
      <c r="A17" s="300" t="s">
        <v>94</v>
      </c>
      <c r="B17" s="301">
        <v>611.4</v>
      </c>
    </row>
    <row r="18" spans="1:2" ht="12.75">
      <c r="A18" s="300" t="s">
        <v>77</v>
      </c>
      <c r="B18" s="301">
        <v>295.9</v>
      </c>
    </row>
    <row r="19" spans="1:2" ht="12.75">
      <c r="A19" s="300" t="s">
        <v>95</v>
      </c>
      <c r="B19" s="301">
        <v>190.3</v>
      </c>
    </row>
    <row r="23" spans="1:5" ht="34.3" customHeight="1">
      <c r="A23" s="302"/>
      <c r="B23" s="302"/>
      <c r="C23" s="303"/>
      <c r="D23" s="303"/>
      <c r="E23" s="303"/>
    </row>
    <row r="24" spans="1:5" ht="12.75">
      <c r="A24" s="300"/>
      <c r="B24" s="300"/>
      <c r="C24" s="304"/>
      <c r="D24" s="304"/>
      <c r="E24" s="304"/>
    </row>
    <row r="25" spans="1:5" ht="12.75">
      <c r="A25" s="300"/>
      <c r="B25" s="300"/>
      <c r="C25" s="304"/>
      <c r="D25" s="304"/>
      <c r="E25" s="304"/>
    </row>
    <row r="26" spans="1:5" ht="12.75">
      <c r="A26" s="300"/>
      <c r="B26" s="300"/>
      <c r="C26" s="304"/>
      <c r="D26" s="304"/>
      <c r="E26" s="304"/>
    </row>
    <row r="27" spans="1:5" ht="12.75">
      <c r="A27" s="300"/>
      <c r="B27" s="300"/>
      <c r="C27" s="304"/>
      <c r="D27" s="304"/>
      <c r="E27" s="304"/>
    </row>
    <row r="28" spans="1:5" ht="12.75">
      <c r="A28" s="300"/>
      <c r="B28" s="300"/>
      <c r="C28" s="304"/>
      <c r="D28" s="304"/>
      <c r="E28" s="304"/>
    </row>
    <row r="29" spans="1:5" ht="12.75">
      <c r="A29" s="300"/>
      <c r="B29" s="300"/>
      <c r="C29" s="304"/>
      <c r="D29" s="304"/>
      <c r="E29" s="304"/>
    </row>
    <row r="30" spans="1:5" ht="12.75">
      <c r="A30" s="300"/>
      <c r="B30" s="300"/>
      <c r="C30" s="304"/>
      <c r="D30" s="304"/>
      <c r="E30" s="304"/>
    </row>
    <row r="31" spans="1:5" ht="12.75">
      <c r="A31" s="300"/>
      <c r="B31" s="300"/>
      <c r="C31" s="304"/>
      <c r="D31" s="304"/>
      <c r="E31" s="304"/>
    </row>
    <row r="32" spans="1:5" ht="12.75">
      <c r="A32" s="300"/>
      <c r="B32" s="300"/>
      <c r="C32" s="304"/>
      <c r="D32" s="304"/>
      <c r="E32" s="304"/>
    </row>
    <row r="33" spans="1:5" ht="12.75">
      <c r="A33" s="300"/>
      <c r="B33" s="300"/>
      <c r="C33" s="304"/>
      <c r="D33" s="304"/>
      <c r="E33" s="304"/>
    </row>
    <row r="34" spans="1:5" ht="12.75">
      <c r="A34" s="300"/>
      <c r="B34" s="300"/>
      <c r="C34" s="304"/>
      <c r="D34" s="304"/>
      <c r="E34" s="304"/>
    </row>
    <row r="35" spans="1:5" ht="12.75">
      <c r="A35" s="300"/>
      <c r="B35" s="300"/>
      <c r="C35" s="304"/>
      <c r="D35" s="304"/>
      <c r="E35" s="304"/>
    </row>
    <row r="36" spans="1:5" ht="12.75">
      <c r="A36" s="300"/>
      <c r="B36" s="300"/>
      <c r="C36" s="304"/>
      <c r="D36" s="304"/>
      <c r="E36" s="304"/>
    </row>
    <row r="37" spans="1:5" ht="12.75">
      <c r="A37" s="300"/>
      <c r="B37" s="300"/>
      <c r="C37" s="304"/>
      <c r="D37" s="304"/>
      <c r="E37" s="304"/>
    </row>
    <row r="38" spans="1:5" ht="12.75">
      <c r="A38" s="300"/>
      <c r="B38" s="300"/>
      <c r="C38" s="304"/>
      <c r="D38" s="304"/>
      <c r="E38" s="304"/>
    </row>
    <row r="39" spans="1:5" ht="12.75">
      <c r="A39" s="300"/>
      <c r="B39" s="300"/>
      <c r="C39" s="304"/>
      <c r="D39" s="304"/>
      <c r="E39" s="304"/>
    </row>
    <row r="40" spans="1:5" ht="12.75">
      <c r="A40" s="302"/>
      <c r="B40" s="302"/>
      <c r="C40" s="305"/>
      <c r="D40" s="306"/>
      <c r="E40" s="30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V36"/>
  <sheetViews>
    <sheetView workbookViewId="0" topLeftCell="A1">
      <selection activeCell="K55" sqref="K55"/>
    </sheetView>
  </sheetViews>
  <sheetFormatPr defaultColWidth="9.140625" defaultRowHeight="12.75"/>
  <cols>
    <col min="1" max="1" width="9.28125" style="7" customWidth="1"/>
    <col min="2" max="2" width="37.8515625" style="7" customWidth="1"/>
    <col min="3" max="19" width="9.28125" style="7" customWidth="1"/>
    <col min="20" max="20" width="19.00390625" style="7" customWidth="1"/>
    <col min="21" max="262" width="9.28125" style="7" customWidth="1"/>
    <col min="263" max="263" width="37.8515625" style="7" customWidth="1"/>
    <col min="264" max="518" width="9.28125" style="7" customWidth="1"/>
    <col min="519" max="519" width="37.8515625" style="7" customWidth="1"/>
    <col min="520" max="774" width="9.28125" style="7" customWidth="1"/>
    <col min="775" max="775" width="37.8515625" style="7" customWidth="1"/>
    <col min="776" max="1030" width="9.28125" style="7" customWidth="1"/>
    <col min="1031" max="1031" width="37.8515625" style="7" customWidth="1"/>
    <col min="1032" max="1286" width="9.28125" style="7" customWidth="1"/>
    <col min="1287" max="1287" width="37.8515625" style="7" customWidth="1"/>
    <col min="1288" max="1542" width="9.28125" style="7" customWidth="1"/>
    <col min="1543" max="1543" width="37.8515625" style="7" customWidth="1"/>
    <col min="1544" max="1798" width="9.28125" style="7" customWidth="1"/>
    <col min="1799" max="1799" width="37.8515625" style="7" customWidth="1"/>
    <col min="1800" max="2054" width="9.28125" style="7" customWidth="1"/>
    <col min="2055" max="2055" width="37.8515625" style="7" customWidth="1"/>
    <col min="2056" max="2310" width="9.28125" style="7" customWidth="1"/>
    <col min="2311" max="2311" width="37.8515625" style="7" customWidth="1"/>
    <col min="2312" max="2566" width="9.28125" style="7" customWidth="1"/>
    <col min="2567" max="2567" width="37.8515625" style="7" customWidth="1"/>
    <col min="2568" max="2822" width="9.28125" style="7" customWidth="1"/>
    <col min="2823" max="2823" width="37.8515625" style="7" customWidth="1"/>
    <col min="2824" max="3078" width="9.28125" style="7" customWidth="1"/>
    <col min="3079" max="3079" width="37.8515625" style="7" customWidth="1"/>
    <col min="3080" max="3334" width="9.28125" style="7" customWidth="1"/>
    <col min="3335" max="3335" width="37.8515625" style="7" customWidth="1"/>
    <col min="3336" max="3590" width="9.28125" style="7" customWidth="1"/>
    <col min="3591" max="3591" width="37.8515625" style="7" customWidth="1"/>
    <col min="3592" max="3846" width="9.28125" style="7" customWidth="1"/>
    <col min="3847" max="3847" width="37.8515625" style="7" customWidth="1"/>
    <col min="3848" max="4102" width="9.28125" style="7" customWidth="1"/>
    <col min="4103" max="4103" width="37.8515625" style="7" customWidth="1"/>
    <col min="4104" max="4358" width="9.28125" style="7" customWidth="1"/>
    <col min="4359" max="4359" width="37.8515625" style="7" customWidth="1"/>
    <col min="4360" max="4614" width="9.28125" style="7" customWidth="1"/>
    <col min="4615" max="4615" width="37.8515625" style="7" customWidth="1"/>
    <col min="4616" max="4870" width="9.28125" style="7" customWidth="1"/>
    <col min="4871" max="4871" width="37.8515625" style="7" customWidth="1"/>
    <col min="4872" max="5126" width="9.28125" style="7" customWidth="1"/>
    <col min="5127" max="5127" width="37.8515625" style="7" customWidth="1"/>
    <col min="5128" max="5382" width="9.28125" style="7" customWidth="1"/>
    <col min="5383" max="5383" width="37.8515625" style="7" customWidth="1"/>
    <col min="5384" max="5638" width="9.28125" style="7" customWidth="1"/>
    <col min="5639" max="5639" width="37.8515625" style="7" customWidth="1"/>
    <col min="5640" max="5894" width="9.28125" style="7" customWidth="1"/>
    <col min="5895" max="5895" width="37.8515625" style="7" customWidth="1"/>
    <col min="5896" max="6150" width="9.28125" style="7" customWidth="1"/>
    <col min="6151" max="6151" width="37.8515625" style="7" customWidth="1"/>
    <col min="6152" max="6406" width="9.28125" style="7" customWidth="1"/>
    <col min="6407" max="6407" width="37.8515625" style="7" customWidth="1"/>
    <col min="6408" max="6662" width="9.28125" style="7" customWidth="1"/>
    <col min="6663" max="6663" width="37.8515625" style="7" customWidth="1"/>
    <col min="6664" max="6918" width="9.28125" style="7" customWidth="1"/>
    <col min="6919" max="6919" width="37.8515625" style="7" customWidth="1"/>
    <col min="6920" max="7174" width="9.28125" style="7" customWidth="1"/>
    <col min="7175" max="7175" width="37.8515625" style="7" customWidth="1"/>
    <col min="7176" max="7430" width="9.28125" style="7" customWidth="1"/>
    <col min="7431" max="7431" width="37.8515625" style="7" customWidth="1"/>
    <col min="7432" max="7686" width="9.28125" style="7" customWidth="1"/>
    <col min="7687" max="7687" width="37.8515625" style="7" customWidth="1"/>
    <col min="7688" max="7942" width="9.28125" style="7" customWidth="1"/>
    <col min="7943" max="7943" width="37.8515625" style="7" customWidth="1"/>
    <col min="7944" max="8198" width="9.28125" style="7" customWidth="1"/>
    <col min="8199" max="8199" width="37.8515625" style="7" customWidth="1"/>
    <col min="8200" max="8454" width="9.28125" style="7" customWidth="1"/>
    <col min="8455" max="8455" width="37.8515625" style="7" customWidth="1"/>
    <col min="8456" max="8710" width="9.28125" style="7" customWidth="1"/>
    <col min="8711" max="8711" width="37.8515625" style="7" customWidth="1"/>
    <col min="8712" max="8966" width="9.28125" style="7" customWidth="1"/>
    <col min="8967" max="8967" width="37.8515625" style="7" customWidth="1"/>
    <col min="8968" max="9222" width="9.28125" style="7" customWidth="1"/>
    <col min="9223" max="9223" width="37.8515625" style="7" customWidth="1"/>
    <col min="9224" max="9478" width="9.28125" style="7" customWidth="1"/>
    <col min="9479" max="9479" width="37.8515625" style="7" customWidth="1"/>
    <col min="9480" max="9734" width="9.28125" style="7" customWidth="1"/>
    <col min="9735" max="9735" width="37.8515625" style="7" customWidth="1"/>
    <col min="9736" max="9990" width="9.28125" style="7" customWidth="1"/>
    <col min="9991" max="9991" width="37.8515625" style="7" customWidth="1"/>
    <col min="9992" max="10246" width="9.28125" style="7" customWidth="1"/>
    <col min="10247" max="10247" width="37.8515625" style="7" customWidth="1"/>
    <col min="10248" max="10502" width="9.28125" style="7" customWidth="1"/>
    <col min="10503" max="10503" width="37.8515625" style="7" customWidth="1"/>
    <col min="10504" max="10758" width="9.28125" style="7" customWidth="1"/>
    <col min="10759" max="10759" width="37.8515625" style="7" customWidth="1"/>
    <col min="10760" max="11014" width="9.28125" style="7" customWidth="1"/>
    <col min="11015" max="11015" width="37.8515625" style="7" customWidth="1"/>
    <col min="11016" max="11270" width="9.28125" style="7" customWidth="1"/>
    <col min="11271" max="11271" width="37.8515625" style="7" customWidth="1"/>
    <col min="11272" max="11526" width="9.28125" style="7" customWidth="1"/>
    <col min="11527" max="11527" width="37.8515625" style="7" customWidth="1"/>
    <col min="11528" max="11782" width="9.28125" style="7" customWidth="1"/>
    <col min="11783" max="11783" width="37.8515625" style="7" customWidth="1"/>
    <col min="11784" max="12038" width="9.28125" style="7" customWidth="1"/>
    <col min="12039" max="12039" width="37.8515625" style="7" customWidth="1"/>
    <col min="12040" max="12294" width="9.28125" style="7" customWidth="1"/>
    <col min="12295" max="12295" width="37.8515625" style="7" customWidth="1"/>
    <col min="12296" max="12550" width="9.28125" style="7" customWidth="1"/>
    <col min="12551" max="12551" width="37.8515625" style="7" customWidth="1"/>
    <col min="12552" max="12806" width="9.28125" style="7" customWidth="1"/>
    <col min="12807" max="12807" width="37.8515625" style="7" customWidth="1"/>
    <col min="12808" max="13062" width="9.28125" style="7" customWidth="1"/>
    <col min="13063" max="13063" width="37.8515625" style="7" customWidth="1"/>
    <col min="13064" max="13318" width="9.28125" style="7" customWidth="1"/>
    <col min="13319" max="13319" width="37.8515625" style="7" customWidth="1"/>
    <col min="13320" max="13574" width="9.28125" style="7" customWidth="1"/>
    <col min="13575" max="13575" width="37.8515625" style="7" customWidth="1"/>
    <col min="13576" max="13830" width="9.28125" style="7" customWidth="1"/>
    <col min="13831" max="13831" width="37.8515625" style="7" customWidth="1"/>
    <col min="13832" max="14086" width="9.28125" style="7" customWidth="1"/>
    <col min="14087" max="14087" width="37.8515625" style="7" customWidth="1"/>
    <col min="14088" max="14342" width="9.28125" style="7" customWidth="1"/>
    <col min="14343" max="14343" width="37.8515625" style="7" customWidth="1"/>
    <col min="14344" max="14598" width="9.28125" style="7" customWidth="1"/>
    <col min="14599" max="14599" width="37.8515625" style="7" customWidth="1"/>
    <col min="14600" max="14854" width="9.28125" style="7" customWidth="1"/>
    <col min="14855" max="14855" width="37.8515625" style="7" customWidth="1"/>
    <col min="14856" max="15110" width="9.28125" style="7" customWidth="1"/>
    <col min="15111" max="15111" width="37.8515625" style="7" customWidth="1"/>
    <col min="15112" max="15366" width="9.28125" style="7" customWidth="1"/>
    <col min="15367" max="15367" width="37.8515625" style="7" customWidth="1"/>
    <col min="15368" max="15622" width="9.28125" style="7" customWidth="1"/>
    <col min="15623" max="15623" width="37.8515625" style="7" customWidth="1"/>
    <col min="15624" max="15878" width="9.28125" style="7" customWidth="1"/>
    <col min="15879" max="15879" width="37.8515625" style="7" customWidth="1"/>
    <col min="15880" max="16134" width="9.28125" style="7" customWidth="1"/>
    <col min="16135" max="16135" width="37.8515625" style="7" customWidth="1"/>
    <col min="16136" max="16384" width="9.28125" style="7" customWidth="1"/>
  </cols>
  <sheetData>
    <row r="1" spans="1:22" ht="20.6">
      <c r="A1" s="5" t="s">
        <v>70</v>
      </c>
      <c r="B1" s="172"/>
      <c r="Q1" s="138"/>
      <c r="R1" s="173"/>
      <c r="S1" s="138"/>
      <c r="T1" s="138"/>
      <c r="U1" s="138"/>
      <c r="V1" s="138"/>
    </row>
    <row r="2" spans="1:22" ht="10.5" customHeight="1">
      <c r="A2" s="8"/>
      <c r="B2" s="172"/>
      <c r="E2" s="20"/>
      <c r="Q2" s="138"/>
      <c r="R2" s="173"/>
      <c r="S2" s="138"/>
      <c r="T2" s="138"/>
      <c r="U2" s="138"/>
      <c r="V2" s="138"/>
    </row>
    <row r="3" spans="1:22" ht="12.75">
      <c r="A3" s="7" t="s">
        <v>58</v>
      </c>
      <c r="B3" s="75" t="s">
        <v>194</v>
      </c>
      <c r="E3" s="20"/>
      <c r="Q3" s="138"/>
      <c r="R3" s="173"/>
      <c r="S3" s="138"/>
      <c r="T3" s="138"/>
      <c r="U3" s="138"/>
      <c r="V3" s="138"/>
    </row>
    <row r="4" spans="17:22" ht="12.75">
      <c r="Q4" s="138"/>
      <c r="R4" s="138"/>
      <c r="S4" s="138"/>
      <c r="T4" s="138"/>
      <c r="U4" s="138"/>
      <c r="V4" s="138"/>
    </row>
    <row r="5" ht="12.75" hidden="1">
      <c r="B5" s="172" t="s">
        <v>45</v>
      </c>
    </row>
    <row r="6" ht="12.75" hidden="1"/>
    <row r="7" spans="2:19" ht="12.75" hidden="1">
      <c r="B7" s="174"/>
      <c r="C7" s="175"/>
      <c r="D7" s="326" t="s">
        <v>46</v>
      </c>
      <c r="E7" s="327"/>
      <c r="F7" s="327"/>
      <c r="G7" s="327"/>
      <c r="H7" s="327"/>
      <c r="I7" s="327"/>
      <c r="J7" s="327"/>
      <c r="K7" s="327"/>
      <c r="L7" s="327"/>
      <c r="M7" s="327"/>
      <c r="N7" s="327"/>
      <c r="O7" s="327"/>
      <c r="P7" s="327"/>
      <c r="Q7" s="327"/>
      <c r="R7" s="327"/>
      <c r="S7" s="328"/>
    </row>
    <row r="8" spans="2:19" ht="12.75" hidden="1">
      <c r="B8" s="176"/>
      <c r="C8" s="177"/>
      <c r="D8" s="178">
        <v>2000</v>
      </c>
      <c r="E8" s="178">
        <v>2001</v>
      </c>
      <c r="F8" s="178">
        <v>2002</v>
      </c>
      <c r="G8" s="178">
        <v>2003</v>
      </c>
      <c r="H8" s="178">
        <v>2004</v>
      </c>
      <c r="I8" s="178">
        <v>2005</v>
      </c>
      <c r="J8" s="178">
        <v>2006</v>
      </c>
      <c r="K8" s="178">
        <v>2007</v>
      </c>
      <c r="L8" s="178">
        <v>2008</v>
      </c>
      <c r="M8" s="178">
        <v>2009</v>
      </c>
      <c r="N8" s="178">
        <v>2010</v>
      </c>
      <c r="O8" s="178">
        <v>2011</v>
      </c>
      <c r="P8" s="178">
        <v>2012</v>
      </c>
      <c r="Q8" s="178">
        <v>2013</v>
      </c>
      <c r="R8" s="179">
        <v>2014</v>
      </c>
      <c r="S8" s="179">
        <v>2015</v>
      </c>
    </row>
    <row r="9" spans="2:19" ht="12.75" hidden="1">
      <c r="B9" s="329" t="s">
        <v>47</v>
      </c>
      <c r="C9" s="180" t="s">
        <v>48</v>
      </c>
      <c r="D9" s="180">
        <v>4</v>
      </c>
      <c r="E9" s="180">
        <v>4</v>
      </c>
      <c r="F9" s="180">
        <v>6</v>
      </c>
      <c r="G9" s="180">
        <v>3</v>
      </c>
      <c r="H9" s="180">
        <v>8</v>
      </c>
      <c r="I9" s="181">
        <v>4</v>
      </c>
      <c r="J9" s="181">
        <v>2</v>
      </c>
      <c r="K9" s="181">
        <v>5</v>
      </c>
      <c r="L9" s="181">
        <v>1</v>
      </c>
      <c r="M9" s="181">
        <v>4</v>
      </c>
      <c r="N9" s="181">
        <v>0</v>
      </c>
      <c r="O9" s="181">
        <v>2</v>
      </c>
      <c r="P9" s="181">
        <v>2</v>
      </c>
      <c r="Q9" s="181">
        <v>2</v>
      </c>
      <c r="R9" s="182">
        <v>5</v>
      </c>
      <c r="S9" s="182">
        <v>0</v>
      </c>
    </row>
    <row r="10" spans="2:19" ht="12.75" hidden="1">
      <c r="B10" s="329"/>
      <c r="C10" s="183" t="s">
        <v>49</v>
      </c>
      <c r="D10" s="183">
        <v>15</v>
      </c>
      <c r="E10" s="183">
        <v>18</v>
      </c>
      <c r="F10" s="183">
        <v>11</v>
      </c>
      <c r="G10" s="183">
        <v>17</v>
      </c>
      <c r="H10" s="183">
        <v>18</v>
      </c>
      <c r="I10" s="184">
        <v>22</v>
      </c>
      <c r="J10" s="184">
        <v>7</v>
      </c>
      <c r="K10" s="184">
        <v>19</v>
      </c>
      <c r="L10" s="184">
        <v>13</v>
      </c>
      <c r="M10" s="184">
        <v>14</v>
      </c>
      <c r="N10" s="184">
        <v>11</v>
      </c>
      <c r="O10" s="184">
        <v>13</v>
      </c>
      <c r="P10" s="184">
        <v>14</v>
      </c>
      <c r="Q10" s="184">
        <v>12</v>
      </c>
      <c r="R10" s="185">
        <v>11</v>
      </c>
      <c r="S10" s="186">
        <v>5</v>
      </c>
    </row>
    <row r="11" ht="12.75" hidden="1"/>
    <row r="12" ht="12.75" hidden="1">
      <c r="B12" s="8" t="s">
        <v>389</v>
      </c>
    </row>
    <row r="13" ht="12.75" hidden="1">
      <c r="B13" s="7" t="s">
        <v>50</v>
      </c>
    </row>
    <row r="14" ht="12.75" hidden="1"/>
    <row r="15" ht="12.75">
      <c r="A15" s="187" t="s">
        <v>51</v>
      </c>
    </row>
    <row r="17" spans="2:20" s="6" customFormat="1" ht="12.75">
      <c r="B17" s="188"/>
      <c r="C17" s="189"/>
      <c r="D17" s="190">
        <v>2000</v>
      </c>
      <c r="E17" s="190">
        <v>2001</v>
      </c>
      <c r="F17" s="190">
        <v>2002</v>
      </c>
      <c r="G17" s="190">
        <v>2003</v>
      </c>
      <c r="H17" s="190">
        <v>2004</v>
      </c>
      <c r="I17" s="190">
        <v>2005</v>
      </c>
      <c r="J17" s="190">
        <v>2006</v>
      </c>
      <c r="K17" s="190">
        <v>2007</v>
      </c>
      <c r="L17" s="190">
        <v>2008</v>
      </c>
      <c r="M17" s="190">
        <v>2009</v>
      </c>
      <c r="N17" s="190">
        <v>2010</v>
      </c>
      <c r="O17" s="190">
        <v>2011</v>
      </c>
      <c r="P17" s="190">
        <v>2012</v>
      </c>
      <c r="Q17" s="190">
        <v>2013</v>
      </c>
      <c r="R17" s="191">
        <v>2014</v>
      </c>
      <c r="S17" s="191">
        <v>2015</v>
      </c>
      <c r="T17" s="199"/>
    </row>
    <row r="18" spans="2:20" s="6" customFormat="1" ht="12.75">
      <c r="B18" s="325" t="s">
        <v>47</v>
      </c>
      <c r="C18" s="192" t="s">
        <v>48</v>
      </c>
      <c r="D18" s="193">
        <v>6</v>
      </c>
      <c r="E18" s="193">
        <v>4</v>
      </c>
      <c r="F18" s="193">
        <v>8</v>
      </c>
      <c r="G18" s="193">
        <v>4</v>
      </c>
      <c r="H18" s="193">
        <v>7</v>
      </c>
      <c r="I18" s="194">
        <v>5</v>
      </c>
      <c r="J18" s="194">
        <v>2</v>
      </c>
      <c r="K18" s="194">
        <v>6</v>
      </c>
      <c r="L18" s="194">
        <v>3</v>
      </c>
      <c r="M18" s="194">
        <v>4</v>
      </c>
      <c r="N18" s="194">
        <v>0</v>
      </c>
      <c r="O18" s="194">
        <v>2</v>
      </c>
      <c r="P18" s="194">
        <v>2</v>
      </c>
      <c r="Q18" s="194">
        <v>2</v>
      </c>
      <c r="R18" s="195">
        <v>5</v>
      </c>
      <c r="S18" s="196">
        <v>0</v>
      </c>
      <c r="T18" s="197"/>
    </row>
    <row r="19" spans="2:20" s="6" customFormat="1" ht="12.75">
      <c r="B19" s="325"/>
      <c r="C19" s="192" t="s">
        <v>49</v>
      </c>
      <c r="D19" s="193">
        <v>18</v>
      </c>
      <c r="E19" s="193">
        <v>39</v>
      </c>
      <c r="F19" s="193">
        <v>14</v>
      </c>
      <c r="G19" s="193">
        <v>10</v>
      </c>
      <c r="H19" s="193">
        <v>16</v>
      </c>
      <c r="I19" s="194">
        <v>18</v>
      </c>
      <c r="J19" s="194">
        <v>6</v>
      </c>
      <c r="K19" s="194">
        <v>14</v>
      </c>
      <c r="L19" s="194">
        <v>8</v>
      </c>
      <c r="M19" s="194">
        <v>8</v>
      </c>
      <c r="N19" s="194">
        <v>9</v>
      </c>
      <c r="O19" s="194">
        <v>13</v>
      </c>
      <c r="P19" s="194">
        <v>7</v>
      </c>
      <c r="Q19" s="194">
        <v>13</v>
      </c>
      <c r="R19" s="195">
        <v>9</v>
      </c>
      <c r="S19" s="196">
        <v>7</v>
      </c>
      <c r="T19" s="197"/>
    </row>
    <row r="20" spans="2:20" s="6" customFormat="1" ht="12.75">
      <c r="B20" s="325" t="s">
        <v>52</v>
      </c>
      <c r="C20" s="192" t="s">
        <v>48</v>
      </c>
      <c r="D20" s="193">
        <v>0</v>
      </c>
      <c r="E20" s="193">
        <v>1</v>
      </c>
      <c r="F20" s="193">
        <v>2</v>
      </c>
      <c r="G20" s="193">
        <v>2</v>
      </c>
      <c r="H20" s="193">
        <v>4</v>
      </c>
      <c r="I20" s="194">
        <v>3</v>
      </c>
      <c r="J20" s="194">
        <v>2</v>
      </c>
      <c r="K20" s="194">
        <v>0</v>
      </c>
      <c r="L20" s="194">
        <v>1</v>
      </c>
      <c r="M20" s="194">
        <v>0</v>
      </c>
      <c r="N20" s="194">
        <v>1</v>
      </c>
      <c r="O20" s="194">
        <v>0</v>
      </c>
      <c r="P20" s="194">
        <v>4</v>
      </c>
      <c r="Q20" s="194">
        <v>3</v>
      </c>
      <c r="R20" s="195">
        <v>0</v>
      </c>
      <c r="S20" s="196">
        <v>3</v>
      </c>
      <c r="T20" s="197"/>
    </row>
    <row r="21" spans="2:20" s="6" customFormat="1" ht="12.75">
      <c r="B21" s="325"/>
      <c r="C21" s="192" t="s">
        <v>49</v>
      </c>
      <c r="D21" s="193">
        <v>1</v>
      </c>
      <c r="E21" s="193">
        <v>0</v>
      </c>
      <c r="F21" s="193">
        <v>0</v>
      </c>
      <c r="G21" s="193">
        <v>1</v>
      </c>
      <c r="H21" s="193">
        <v>0</v>
      </c>
      <c r="I21" s="194">
        <v>0</v>
      </c>
      <c r="J21" s="194">
        <v>0</v>
      </c>
      <c r="K21" s="194">
        <v>0</v>
      </c>
      <c r="L21" s="194">
        <v>2</v>
      </c>
      <c r="M21" s="194">
        <v>0</v>
      </c>
      <c r="N21" s="194">
        <v>0</v>
      </c>
      <c r="O21" s="194">
        <v>0</v>
      </c>
      <c r="P21" s="194">
        <v>1</v>
      </c>
      <c r="Q21" s="194">
        <v>1</v>
      </c>
      <c r="R21" s="195">
        <v>3</v>
      </c>
      <c r="S21" s="196">
        <v>0</v>
      </c>
      <c r="T21" s="197"/>
    </row>
    <row r="22" spans="2:20" s="6" customFormat="1" ht="12.75">
      <c r="B22" s="325" t="s">
        <v>53</v>
      </c>
      <c r="C22" s="192" t="s">
        <v>48</v>
      </c>
      <c r="D22" s="193">
        <v>1</v>
      </c>
      <c r="E22" s="193">
        <v>0</v>
      </c>
      <c r="F22" s="193">
        <v>0</v>
      </c>
      <c r="G22" s="193">
        <v>0</v>
      </c>
      <c r="H22" s="193">
        <v>0</v>
      </c>
      <c r="I22" s="194">
        <v>0</v>
      </c>
      <c r="J22" s="194">
        <v>0</v>
      </c>
      <c r="K22" s="194">
        <v>1</v>
      </c>
      <c r="L22" s="194">
        <v>0</v>
      </c>
      <c r="M22" s="194">
        <v>0</v>
      </c>
      <c r="N22" s="194">
        <v>0</v>
      </c>
      <c r="O22" s="194">
        <v>0</v>
      </c>
      <c r="P22" s="194">
        <v>0</v>
      </c>
      <c r="Q22" s="194">
        <v>0</v>
      </c>
      <c r="R22" s="195">
        <v>0</v>
      </c>
      <c r="S22" s="196">
        <v>0</v>
      </c>
      <c r="T22" s="197"/>
    </row>
    <row r="23" spans="2:20" s="6" customFormat="1" ht="12.75">
      <c r="B23" s="325"/>
      <c r="C23" s="192" t="s">
        <v>49</v>
      </c>
      <c r="D23" s="193">
        <v>0</v>
      </c>
      <c r="E23" s="193">
        <v>0</v>
      </c>
      <c r="F23" s="193">
        <v>1</v>
      </c>
      <c r="G23" s="193">
        <v>1</v>
      </c>
      <c r="H23" s="193">
        <v>1</v>
      </c>
      <c r="I23" s="194">
        <v>0</v>
      </c>
      <c r="J23" s="194">
        <v>0</v>
      </c>
      <c r="K23" s="194">
        <v>0</v>
      </c>
      <c r="L23" s="194">
        <v>0</v>
      </c>
      <c r="M23" s="194">
        <v>0</v>
      </c>
      <c r="N23" s="194">
        <v>1</v>
      </c>
      <c r="O23" s="194">
        <v>0</v>
      </c>
      <c r="P23" s="194">
        <v>2</v>
      </c>
      <c r="Q23" s="194">
        <v>0</v>
      </c>
      <c r="R23" s="195">
        <v>1</v>
      </c>
      <c r="S23" s="196">
        <v>0</v>
      </c>
      <c r="T23" s="197"/>
    </row>
    <row r="24" spans="2:20" s="6" customFormat="1" ht="12.75">
      <c r="B24" s="325" t="s">
        <v>54</v>
      </c>
      <c r="C24" s="192" t="s">
        <v>48</v>
      </c>
      <c r="D24" s="193">
        <v>17</v>
      </c>
      <c r="E24" s="193">
        <v>11</v>
      </c>
      <c r="F24" s="193">
        <v>10</v>
      </c>
      <c r="G24" s="193">
        <v>14</v>
      </c>
      <c r="H24" s="193">
        <v>5</v>
      </c>
      <c r="I24" s="194">
        <v>9</v>
      </c>
      <c r="J24" s="194">
        <v>14</v>
      </c>
      <c r="K24" s="194">
        <v>3</v>
      </c>
      <c r="L24" s="194">
        <v>7</v>
      </c>
      <c r="M24" s="194">
        <v>7</v>
      </c>
      <c r="N24" s="194">
        <v>9</v>
      </c>
      <c r="O24" s="194">
        <v>11</v>
      </c>
      <c r="P24" s="194">
        <v>16</v>
      </c>
      <c r="Q24" s="194">
        <v>6</v>
      </c>
      <c r="R24" s="195">
        <v>4</v>
      </c>
      <c r="S24" s="196">
        <v>12</v>
      </c>
      <c r="T24" s="197"/>
    </row>
    <row r="25" spans="2:20" s="6" customFormat="1" ht="12.75">
      <c r="B25" s="325"/>
      <c r="C25" s="192" t="s">
        <v>49</v>
      </c>
      <c r="D25" s="193">
        <v>3</v>
      </c>
      <c r="E25" s="193">
        <v>5</v>
      </c>
      <c r="F25" s="193">
        <v>7</v>
      </c>
      <c r="G25" s="193">
        <v>8</v>
      </c>
      <c r="H25" s="193">
        <v>1</v>
      </c>
      <c r="I25" s="194">
        <v>1</v>
      </c>
      <c r="J25" s="194">
        <v>8</v>
      </c>
      <c r="K25" s="194">
        <v>7</v>
      </c>
      <c r="L25" s="194">
        <v>4</v>
      </c>
      <c r="M25" s="194">
        <v>3</v>
      </c>
      <c r="N25" s="194">
        <v>1</v>
      </c>
      <c r="O25" s="194">
        <v>5</v>
      </c>
      <c r="P25" s="194">
        <v>6</v>
      </c>
      <c r="Q25" s="194">
        <v>2</v>
      </c>
      <c r="R25" s="195">
        <v>5</v>
      </c>
      <c r="S25" s="196">
        <v>1</v>
      </c>
      <c r="T25" s="197"/>
    </row>
    <row r="26" spans="2:20" s="6" customFormat="1" ht="12.75">
      <c r="B26" s="325" t="s">
        <v>55</v>
      </c>
      <c r="C26" s="192" t="s">
        <v>48</v>
      </c>
      <c r="D26" s="193">
        <v>2</v>
      </c>
      <c r="E26" s="193">
        <v>0</v>
      </c>
      <c r="F26" s="193">
        <v>0</v>
      </c>
      <c r="G26" s="193">
        <v>1</v>
      </c>
      <c r="H26" s="193">
        <v>0</v>
      </c>
      <c r="I26" s="194">
        <v>0</v>
      </c>
      <c r="J26" s="194">
        <v>0</v>
      </c>
      <c r="K26" s="194">
        <v>1</v>
      </c>
      <c r="L26" s="194">
        <v>2</v>
      </c>
      <c r="M26" s="194">
        <v>1</v>
      </c>
      <c r="N26" s="194">
        <v>0</v>
      </c>
      <c r="O26" s="194">
        <v>0</v>
      </c>
      <c r="P26" s="194">
        <v>1</v>
      </c>
      <c r="Q26" s="194">
        <v>0</v>
      </c>
      <c r="R26" s="195">
        <v>0</v>
      </c>
      <c r="S26" s="196">
        <v>1</v>
      </c>
      <c r="T26" s="197"/>
    </row>
    <row r="27" spans="2:20" s="6" customFormat="1" ht="12.75">
      <c r="B27" s="325"/>
      <c r="C27" s="192" t="s">
        <v>49</v>
      </c>
      <c r="D27" s="193">
        <v>18</v>
      </c>
      <c r="E27" s="193">
        <v>13</v>
      </c>
      <c r="F27" s="193">
        <v>18</v>
      </c>
      <c r="G27" s="193">
        <v>24</v>
      </c>
      <c r="H27" s="193">
        <v>22</v>
      </c>
      <c r="I27" s="194">
        <v>14</v>
      </c>
      <c r="J27" s="194">
        <v>22</v>
      </c>
      <c r="K27" s="194">
        <v>1</v>
      </c>
      <c r="L27" s="194">
        <v>4</v>
      </c>
      <c r="M27" s="194">
        <v>13</v>
      </c>
      <c r="N27" s="194">
        <v>24</v>
      </c>
      <c r="O27" s="194">
        <v>27</v>
      </c>
      <c r="P27" s="194">
        <v>16</v>
      </c>
      <c r="Q27" s="194">
        <v>13</v>
      </c>
      <c r="R27" s="195">
        <v>16</v>
      </c>
      <c r="S27" s="196">
        <v>42</v>
      </c>
      <c r="T27" s="197"/>
    </row>
    <row r="28" spans="2:20" s="6" customFormat="1" ht="12.75">
      <c r="B28" s="325" t="s">
        <v>56</v>
      </c>
      <c r="C28" s="192" t="s">
        <v>48</v>
      </c>
      <c r="D28" s="193">
        <v>3</v>
      </c>
      <c r="E28" s="193">
        <v>0</v>
      </c>
      <c r="F28" s="193">
        <v>2</v>
      </c>
      <c r="G28" s="193">
        <v>0</v>
      </c>
      <c r="H28" s="193">
        <v>0</v>
      </c>
      <c r="I28" s="194">
        <v>0</v>
      </c>
      <c r="J28" s="194">
        <v>0</v>
      </c>
      <c r="K28" s="194">
        <v>0</v>
      </c>
      <c r="L28" s="194">
        <v>0</v>
      </c>
      <c r="M28" s="194">
        <v>0</v>
      </c>
      <c r="N28" s="194">
        <v>0</v>
      </c>
      <c r="O28" s="194">
        <v>0</v>
      </c>
      <c r="P28" s="194">
        <v>0</v>
      </c>
      <c r="Q28" s="194">
        <v>0</v>
      </c>
      <c r="R28" s="195">
        <v>0</v>
      </c>
      <c r="S28" s="196">
        <v>0</v>
      </c>
      <c r="T28" s="197"/>
    </row>
    <row r="29" spans="2:20" s="6" customFormat="1" ht="12.75">
      <c r="B29" s="325"/>
      <c r="C29" s="192" t="s">
        <v>49</v>
      </c>
      <c r="D29" s="193">
        <v>9</v>
      </c>
      <c r="E29" s="193">
        <v>13</v>
      </c>
      <c r="F29" s="193">
        <v>13</v>
      </c>
      <c r="G29" s="193">
        <v>31</v>
      </c>
      <c r="H29" s="193">
        <v>14</v>
      </c>
      <c r="I29" s="194">
        <v>19</v>
      </c>
      <c r="J29" s="194">
        <v>17</v>
      </c>
      <c r="K29" s="194">
        <v>13</v>
      </c>
      <c r="L29" s="194">
        <v>12</v>
      </c>
      <c r="M29" s="194">
        <v>10</v>
      </c>
      <c r="N29" s="194">
        <v>13</v>
      </c>
      <c r="O29" s="194">
        <v>42</v>
      </c>
      <c r="P29" s="194">
        <v>106</v>
      </c>
      <c r="Q29" s="194">
        <v>94</v>
      </c>
      <c r="R29" s="195">
        <v>72</v>
      </c>
      <c r="S29" s="196">
        <v>49</v>
      </c>
      <c r="T29" s="197"/>
    </row>
    <row r="30" spans="2:20" s="6" customFormat="1" ht="12.75">
      <c r="B30" s="325" t="s">
        <v>57</v>
      </c>
      <c r="C30" s="192" t="s">
        <v>48</v>
      </c>
      <c r="D30" s="193">
        <v>29</v>
      </c>
      <c r="E30" s="193">
        <v>16</v>
      </c>
      <c r="F30" s="193">
        <v>22</v>
      </c>
      <c r="G30" s="193">
        <v>21</v>
      </c>
      <c r="H30" s="193">
        <v>16</v>
      </c>
      <c r="I30" s="194">
        <v>17</v>
      </c>
      <c r="J30" s="194">
        <v>18</v>
      </c>
      <c r="K30" s="194">
        <v>11</v>
      </c>
      <c r="L30" s="194">
        <v>13</v>
      </c>
      <c r="M30" s="194">
        <v>12</v>
      </c>
      <c r="N30" s="194">
        <v>10</v>
      </c>
      <c r="O30" s="194">
        <v>13</v>
      </c>
      <c r="P30" s="194">
        <v>23</v>
      </c>
      <c r="Q30" s="194">
        <v>11</v>
      </c>
      <c r="R30" s="195">
        <v>9</v>
      </c>
      <c r="S30" s="196">
        <v>16</v>
      </c>
      <c r="T30" s="198"/>
    </row>
    <row r="31" spans="2:20" s="6" customFormat="1" ht="12.75">
      <c r="B31" s="325"/>
      <c r="C31" s="192" t="s">
        <v>49</v>
      </c>
      <c r="D31" s="193">
        <v>49</v>
      </c>
      <c r="E31" s="193">
        <v>70</v>
      </c>
      <c r="F31" s="193">
        <v>53</v>
      </c>
      <c r="G31" s="193">
        <v>75</v>
      </c>
      <c r="H31" s="193">
        <v>54</v>
      </c>
      <c r="I31" s="194">
        <v>52</v>
      </c>
      <c r="J31" s="194">
        <v>53</v>
      </c>
      <c r="K31" s="194">
        <v>35</v>
      </c>
      <c r="L31" s="194">
        <v>30</v>
      </c>
      <c r="M31" s="194">
        <v>34</v>
      </c>
      <c r="N31" s="194">
        <v>48</v>
      </c>
      <c r="O31" s="194">
        <v>87</v>
      </c>
      <c r="P31" s="194">
        <v>138</v>
      </c>
      <c r="Q31" s="194">
        <v>123</v>
      </c>
      <c r="R31" s="195">
        <v>106</v>
      </c>
      <c r="S31" s="196">
        <v>99</v>
      </c>
      <c r="T31" s="198"/>
    </row>
    <row r="32" s="6" customFormat="1" ht="12.75"/>
    <row r="33" spans="4:19" s="6" customFormat="1" ht="12.75">
      <c r="D33" s="190">
        <v>2000</v>
      </c>
      <c r="E33" s="190">
        <v>2001</v>
      </c>
      <c r="F33" s="190">
        <v>2002</v>
      </c>
      <c r="G33" s="190">
        <v>2003</v>
      </c>
      <c r="H33" s="190">
        <v>2004</v>
      </c>
      <c r="I33" s="190">
        <v>2005</v>
      </c>
      <c r="J33" s="190">
        <v>2006</v>
      </c>
      <c r="K33" s="190">
        <v>2007</v>
      </c>
      <c r="L33" s="190">
        <v>2008</v>
      </c>
      <c r="M33" s="190">
        <v>2009</v>
      </c>
      <c r="N33" s="190">
        <v>2010</v>
      </c>
      <c r="O33" s="190">
        <v>2011</v>
      </c>
      <c r="P33" s="190">
        <v>2012</v>
      </c>
      <c r="Q33" s="190">
        <v>2013</v>
      </c>
      <c r="R33" s="191">
        <v>2014</v>
      </c>
      <c r="S33" s="191">
        <v>2015</v>
      </c>
    </row>
    <row r="34" spans="3:19" s="6" customFormat="1" ht="12.75">
      <c r="C34" s="192" t="s">
        <v>48</v>
      </c>
      <c r="D34" s="193">
        <v>29</v>
      </c>
      <c r="E34" s="193">
        <v>16</v>
      </c>
      <c r="F34" s="193">
        <v>22</v>
      </c>
      <c r="G34" s="193">
        <v>21</v>
      </c>
      <c r="H34" s="193">
        <v>16</v>
      </c>
      <c r="I34" s="194">
        <v>17</v>
      </c>
      <c r="J34" s="194">
        <v>18</v>
      </c>
      <c r="K34" s="194">
        <v>11</v>
      </c>
      <c r="L34" s="194">
        <v>13</v>
      </c>
      <c r="M34" s="194">
        <v>12</v>
      </c>
      <c r="N34" s="194">
        <v>10</v>
      </c>
      <c r="O34" s="194">
        <v>13</v>
      </c>
      <c r="P34" s="194">
        <v>23</v>
      </c>
      <c r="Q34" s="194">
        <v>11</v>
      </c>
      <c r="R34" s="195">
        <v>9</v>
      </c>
      <c r="S34" s="196">
        <v>16</v>
      </c>
    </row>
    <row r="35" spans="3:19" s="6" customFormat="1" ht="12.75">
      <c r="C35" s="192"/>
      <c r="D35" s="193"/>
      <c r="E35" s="193"/>
      <c r="F35" s="193"/>
      <c r="G35" s="193"/>
      <c r="H35" s="193"/>
      <c r="I35" s="194"/>
      <c r="J35" s="194"/>
      <c r="K35" s="194"/>
      <c r="L35" s="194"/>
      <c r="M35" s="194"/>
      <c r="N35" s="194"/>
      <c r="O35" s="194"/>
      <c r="P35" s="194"/>
      <c r="Q35" s="194"/>
      <c r="R35" s="195"/>
      <c r="S35" s="196"/>
    </row>
    <row r="36" ht="12.75">
      <c r="B36" s="67" t="s">
        <v>390</v>
      </c>
    </row>
  </sheetData>
  <mergeCells count="9">
    <mergeCell ref="B26:B27"/>
    <mergeCell ref="B28:B29"/>
    <mergeCell ref="B30:B31"/>
    <mergeCell ref="B20:B21"/>
    <mergeCell ref="D7:S7"/>
    <mergeCell ref="B9:B10"/>
    <mergeCell ref="B18:B19"/>
    <mergeCell ref="B22:B23"/>
    <mergeCell ref="B24:B25"/>
  </mergeCells>
  <hyperlinks>
    <hyperlink ref="B3" r:id="rId1" display="http://www.transport.govt.nz/research/roadcrashstatistics/raillevelcrossingstatistics/"/>
  </hyperlinks>
  <printOptions/>
  <pageMargins left="0.7" right="0.7" top="0.75" bottom="0.75" header="0.3" footer="0.3"/>
  <pageSetup orientation="portrait" paperSize="9"/>
  <drawing r:id="rId2"/>
</worksheet>
</file>

<file path=xl/worksheets/sheet22.xml><?xml version="1.0" encoding="utf-8"?>
<worksheet xmlns="http://schemas.openxmlformats.org/spreadsheetml/2006/main" xmlns:r="http://schemas.openxmlformats.org/officeDocument/2006/relationships">
  <dimension ref="A1:M12"/>
  <sheetViews>
    <sheetView workbookViewId="0" topLeftCell="A1">
      <selection activeCell="L19" sqref="L19"/>
    </sheetView>
  </sheetViews>
  <sheetFormatPr defaultColWidth="9.140625" defaultRowHeight="12.75"/>
  <cols>
    <col min="1" max="1" width="20.7109375" style="7" customWidth="1"/>
    <col min="2" max="11" width="10.28125" style="7" bestFit="1" customWidth="1"/>
    <col min="12" max="16384" width="9.28125" style="7" customWidth="1"/>
  </cols>
  <sheetData>
    <row r="1" ht="20.6">
      <c r="A1" s="5" t="s">
        <v>366</v>
      </c>
    </row>
    <row r="2" spans="1:7" ht="12.75">
      <c r="A2" s="8"/>
      <c r="G2" s="6"/>
    </row>
    <row r="3" spans="1:7" ht="12.75">
      <c r="A3" s="7" t="s">
        <v>85</v>
      </c>
      <c r="B3" s="75" t="s">
        <v>196</v>
      </c>
      <c r="G3" s="6"/>
    </row>
    <row r="4" ht="12.75">
      <c r="G4" s="6"/>
    </row>
    <row r="5" spans="2:11" ht="12.75">
      <c r="B5" s="17" t="s">
        <v>39</v>
      </c>
      <c r="C5" s="17" t="s">
        <v>40</v>
      </c>
      <c r="D5" s="17" t="s">
        <v>41</v>
      </c>
      <c r="E5" s="17" t="s">
        <v>42</v>
      </c>
      <c r="F5" s="17" t="s">
        <v>5</v>
      </c>
      <c r="G5" s="17" t="s">
        <v>6</v>
      </c>
      <c r="H5" s="17" t="s">
        <v>8</v>
      </c>
      <c r="I5" s="17" t="s">
        <v>7</v>
      </c>
      <c r="J5" s="17" t="s">
        <v>9</v>
      </c>
      <c r="K5" s="17" t="s">
        <v>10</v>
      </c>
    </row>
    <row r="6" spans="1:13" ht="12.75">
      <c r="A6" s="7" t="s">
        <v>367</v>
      </c>
      <c r="B6" s="139">
        <v>4.312</v>
      </c>
      <c r="C6" s="139">
        <v>4.329</v>
      </c>
      <c r="D6" s="139">
        <v>4.556</v>
      </c>
      <c r="E6" s="139">
        <v>3.962</v>
      </c>
      <c r="F6" s="139">
        <v>3.919</v>
      </c>
      <c r="G6" s="139">
        <v>4.178</v>
      </c>
      <c r="H6" s="139">
        <v>4.581</v>
      </c>
      <c r="I6" s="139">
        <v>4.547</v>
      </c>
      <c r="J6" s="139">
        <v>4.492</v>
      </c>
      <c r="K6" s="139">
        <v>4.45</v>
      </c>
      <c r="M6" s="13"/>
    </row>
    <row r="7" spans="1:11" ht="12.75">
      <c r="A7" s="7" t="s">
        <v>368</v>
      </c>
      <c r="B7" s="139">
        <v>18.923</v>
      </c>
      <c r="C7" s="139">
        <v>18.867</v>
      </c>
      <c r="D7" s="139">
        <v>19.452</v>
      </c>
      <c r="E7" s="139">
        <v>20.898</v>
      </c>
      <c r="F7" s="139">
        <v>17.613</v>
      </c>
      <c r="G7" s="139">
        <v>20.05</v>
      </c>
      <c r="H7" s="139">
        <v>20.534</v>
      </c>
      <c r="I7" s="139">
        <v>20.944</v>
      </c>
      <c r="J7" s="139">
        <v>21.286</v>
      </c>
      <c r="K7" s="139">
        <v>23.301</v>
      </c>
    </row>
    <row r="9" spans="1:11" ht="12.75">
      <c r="A9" s="7" t="s">
        <v>43</v>
      </c>
      <c r="B9" s="12">
        <f>B6/SUM(B6:B7)</f>
        <v>0.18558209597589845</v>
      </c>
      <c r="C9" s="12">
        <f aca="true" t="shared" si="0" ref="C9:K9">C6/SUM(C6:C7)</f>
        <v>0.18662700465597515</v>
      </c>
      <c r="D9" s="12">
        <f t="shared" si="0"/>
        <v>0.1897700766411196</v>
      </c>
      <c r="E9" s="12">
        <f t="shared" si="0"/>
        <v>0.1593724859211585</v>
      </c>
      <c r="F9" s="12">
        <f t="shared" si="0"/>
        <v>0.18200817388073565</v>
      </c>
      <c r="G9" s="12">
        <f t="shared" si="0"/>
        <v>0.17244510483737824</v>
      </c>
      <c r="H9" s="12">
        <f t="shared" si="0"/>
        <v>0.18240095560422062</v>
      </c>
      <c r="I9" s="12">
        <f t="shared" si="0"/>
        <v>0.17837668196618414</v>
      </c>
      <c r="J9" s="12">
        <f t="shared" si="0"/>
        <v>0.1742571184731166</v>
      </c>
      <c r="K9" s="12">
        <f t="shared" si="0"/>
        <v>0.16035458181687148</v>
      </c>
    </row>
    <row r="10" spans="1:11" ht="12.75">
      <c r="A10" s="7" t="s">
        <v>44</v>
      </c>
      <c r="B10" s="12">
        <f>B7/SUM(B6:B7)</f>
        <v>0.8144179040241015</v>
      </c>
      <c r="C10" s="12">
        <f aca="true" t="shared" si="1" ref="C10:K10">C7/SUM(C6:C7)</f>
        <v>0.8133729953440249</v>
      </c>
      <c r="D10" s="12">
        <f t="shared" si="1"/>
        <v>0.8102299233588803</v>
      </c>
      <c r="E10" s="12">
        <f t="shared" si="1"/>
        <v>0.8406275140788415</v>
      </c>
      <c r="F10" s="12">
        <f t="shared" si="1"/>
        <v>0.8179918261192644</v>
      </c>
      <c r="G10" s="12">
        <f t="shared" si="1"/>
        <v>0.8275548951626217</v>
      </c>
      <c r="H10" s="12">
        <f t="shared" si="1"/>
        <v>0.8175990443957795</v>
      </c>
      <c r="I10" s="12">
        <f t="shared" si="1"/>
        <v>0.8216233180338158</v>
      </c>
      <c r="J10" s="12">
        <f t="shared" si="1"/>
        <v>0.8257428815268834</v>
      </c>
      <c r="K10" s="12">
        <f t="shared" si="1"/>
        <v>0.8396454181831285</v>
      </c>
    </row>
    <row r="12" ht="12.75">
      <c r="B12" s="67" t="s">
        <v>369</v>
      </c>
    </row>
  </sheetData>
  <hyperlinks>
    <hyperlink ref="B3" r:id="rId1" display="http://www.transport.govt.nz/ourwork/tmif/freighttransportindustry/ft007/"/>
  </hyperlinks>
  <printOptions/>
  <pageMargins left="0.7" right="0.7" top="0.75" bottom="0.75" header="0.3" footer="0.3"/>
  <pageSetup orientation="portrait" paperSize="9"/>
  <drawing r:id="rId2"/>
</worksheet>
</file>

<file path=xl/worksheets/sheet23.xml><?xml version="1.0" encoding="utf-8"?>
<worksheet xmlns="http://schemas.openxmlformats.org/spreadsheetml/2006/main" xmlns:r="http://schemas.openxmlformats.org/officeDocument/2006/relationships">
  <dimension ref="A1:D19"/>
  <sheetViews>
    <sheetView workbookViewId="0" topLeftCell="A1">
      <selection activeCell="O29" sqref="O29"/>
    </sheetView>
  </sheetViews>
  <sheetFormatPr defaultColWidth="9.140625" defaultRowHeight="12.75"/>
  <cols>
    <col min="1" max="16384" width="9.28125" style="7" customWidth="1"/>
  </cols>
  <sheetData>
    <row r="1" ht="20.6">
      <c r="A1" s="5" t="s">
        <v>219</v>
      </c>
    </row>
    <row r="3" spans="1:2" ht="12.75">
      <c r="A3" s="7" t="s">
        <v>63</v>
      </c>
      <c r="B3" s="75" t="s">
        <v>443</v>
      </c>
    </row>
    <row r="4" spans="1:2" ht="12.75">
      <c r="A4" s="270"/>
      <c r="B4" s="270"/>
    </row>
    <row r="5" spans="1:4" ht="12.75">
      <c r="A5" s="271">
        <v>2001</v>
      </c>
      <c r="B5" s="272">
        <v>3.496361207502985</v>
      </c>
      <c r="D5" s="129" t="s">
        <v>444</v>
      </c>
    </row>
    <row r="6" spans="1:2" ht="12.75">
      <c r="A6" s="271">
        <v>2002</v>
      </c>
      <c r="B6" s="272">
        <v>3.0497764016408344</v>
      </c>
    </row>
    <row r="7" spans="1:2" ht="12.75">
      <c r="A7" s="271">
        <v>2003</v>
      </c>
      <c r="B7" s="272">
        <v>2.6432712075887954</v>
      </c>
    </row>
    <row r="8" spans="1:2" ht="12.75">
      <c r="A8" s="271">
        <v>2004</v>
      </c>
      <c r="B8" s="272">
        <v>3.2098271415528905</v>
      </c>
    </row>
    <row r="9" spans="1:2" ht="12.75">
      <c r="A9" s="271">
        <v>2005</v>
      </c>
      <c r="B9" s="272">
        <v>2.8070086029079975</v>
      </c>
    </row>
    <row r="10" spans="1:2" ht="12.75">
      <c r="A10" s="271">
        <v>2006</v>
      </c>
      <c r="B10" s="272">
        <v>2.921431372472809</v>
      </c>
    </row>
    <row r="11" spans="1:2" ht="12.75">
      <c r="A11" s="271">
        <v>2007</v>
      </c>
      <c r="B11" s="272">
        <v>2.543266135123097</v>
      </c>
    </row>
    <row r="12" spans="1:2" ht="12.75">
      <c r="A12" s="271">
        <v>2008</v>
      </c>
      <c r="B12" s="272">
        <v>1.9845578865330158</v>
      </c>
    </row>
    <row r="13" spans="1:2" ht="12.75">
      <c r="A13" s="271">
        <v>2009</v>
      </c>
      <c r="B13" s="272">
        <v>2.0430468314081334</v>
      </c>
    </row>
    <row r="14" spans="1:2" ht="12.75">
      <c r="A14" s="271">
        <v>2010</v>
      </c>
      <c r="B14" s="272">
        <v>2.0011260051949815</v>
      </c>
    </row>
    <row r="15" spans="1:2" ht="12.75">
      <c r="A15" s="271">
        <v>2011</v>
      </c>
      <c r="B15" s="272">
        <v>1.7967227170115079</v>
      </c>
    </row>
    <row r="16" spans="1:2" ht="12.75">
      <c r="A16" s="271">
        <v>2012</v>
      </c>
      <c r="B16" s="272">
        <v>1.79993642390559</v>
      </c>
    </row>
    <row r="17" spans="1:2" ht="12.75">
      <c r="A17" s="271">
        <v>2013</v>
      </c>
      <c r="B17" s="272">
        <v>1.7596094909122668</v>
      </c>
    </row>
    <row r="18" spans="1:2" ht="12.75">
      <c r="A18" s="271">
        <v>2014</v>
      </c>
      <c r="B18" s="272">
        <v>2.0628970371612683</v>
      </c>
    </row>
    <row r="19" spans="1:2" ht="12.75">
      <c r="A19" s="271">
        <v>2015</v>
      </c>
      <c r="B19" s="272">
        <v>1.8143204593259952</v>
      </c>
    </row>
  </sheetData>
  <hyperlinks>
    <hyperlink ref="B3" r:id="rId1" display="http://www.transport.govt.nz/assets/Uploads/Research/Documents/Trucks-2016.pdf"/>
  </hyperlinks>
  <printOptions/>
  <pageMargins left="0.7" right="0.7"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N106"/>
  <sheetViews>
    <sheetView workbookViewId="0" topLeftCell="A1">
      <selection activeCell="M21" sqref="M21"/>
    </sheetView>
  </sheetViews>
  <sheetFormatPr defaultColWidth="8.8515625" defaultRowHeight="12.75"/>
  <cols>
    <col min="1" max="1" width="8.8515625" style="7" customWidth="1"/>
    <col min="2" max="2" width="10.00390625" style="7" customWidth="1"/>
    <col min="3" max="3" width="11.00390625" style="7" customWidth="1"/>
    <col min="4" max="4" width="12.140625" style="7" customWidth="1"/>
    <col min="5" max="7" width="9.28125" style="7" bestFit="1" customWidth="1"/>
    <col min="8" max="8" width="11.28125" style="7" bestFit="1" customWidth="1"/>
    <col min="9" max="9" width="9.28125" style="7" bestFit="1" customWidth="1"/>
    <col min="10" max="14" width="12.8515625" style="7" bestFit="1" customWidth="1"/>
    <col min="15" max="17" width="12.8515625" style="0" bestFit="1" customWidth="1"/>
    <col min="18" max="18" width="11.28125" style="0" bestFit="1" customWidth="1"/>
    <col min="19" max="19" width="12.8515625" style="7" bestFit="1" customWidth="1"/>
    <col min="20" max="20" width="11.28125" style="7" bestFit="1" customWidth="1"/>
    <col min="21" max="21" width="14.00390625" style="7" bestFit="1" customWidth="1"/>
    <col min="22" max="22" width="11.28125" style="7" bestFit="1" customWidth="1"/>
    <col min="23" max="24" width="12.8515625" style="7" bestFit="1" customWidth="1"/>
    <col min="25" max="26" width="14.00390625" style="7" bestFit="1" customWidth="1"/>
    <col min="27" max="16384" width="8.8515625" style="7" customWidth="1"/>
  </cols>
  <sheetData>
    <row r="1" ht="20.6">
      <c r="A1" s="5" t="s">
        <v>370</v>
      </c>
    </row>
    <row r="2" spans="1:9" ht="13.5" customHeight="1">
      <c r="A2" s="8"/>
      <c r="D2" s="6"/>
      <c r="E2" s="6"/>
      <c r="F2" s="6"/>
      <c r="G2" s="6"/>
      <c r="H2" s="6"/>
      <c r="I2" s="6"/>
    </row>
    <row r="3" spans="1:14" ht="13.5" customHeight="1">
      <c r="A3" s="7" t="s">
        <v>85</v>
      </c>
      <c r="B3" s="143" t="s">
        <v>313</v>
      </c>
      <c r="C3" s="144"/>
      <c r="D3" s="144"/>
      <c r="E3" s="144"/>
      <c r="F3" s="144"/>
      <c r="G3" s="144"/>
      <c r="H3" s="144"/>
      <c r="I3" s="144"/>
      <c r="J3" s="144"/>
      <c r="K3" s="144"/>
      <c r="L3" s="144"/>
      <c r="M3" s="144"/>
      <c r="N3" s="144"/>
    </row>
    <row r="4" spans="1:14" ht="13.5" customHeight="1">
      <c r="A4" s="8"/>
      <c r="B4" s="144"/>
      <c r="C4" s="144"/>
      <c r="D4" s="144"/>
      <c r="E4" s="144"/>
      <c r="F4" s="144"/>
      <c r="G4" s="144"/>
      <c r="H4" s="144"/>
      <c r="I4" s="144"/>
      <c r="J4" s="144"/>
      <c r="K4" s="144"/>
      <c r="L4" s="144"/>
      <c r="M4" s="144"/>
      <c r="N4" s="144"/>
    </row>
    <row r="5" ht="12.75">
      <c r="A5" s="8" t="s">
        <v>371</v>
      </c>
    </row>
    <row r="7" spans="2:5" ht="12.75">
      <c r="B7" s="140" t="s">
        <v>3</v>
      </c>
      <c r="C7" s="140" t="s">
        <v>2</v>
      </c>
      <c r="E7" s="67" t="s">
        <v>372</v>
      </c>
    </row>
    <row r="8" spans="1:3" ht="12.75">
      <c r="A8" s="141" t="s">
        <v>230</v>
      </c>
      <c r="B8" s="145">
        <v>10.623202</v>
      </c>
      <c r="C8" s="145">
        <v>7.078313</v>
      </c>
    </row>
    <row r="9" spans="1:3" ht="12.75">
      <c r="A9" s="141" t="s">
        <v>231</v>
      </c>
      <c r="B9" s="145">
        <v>11.986199</v>
      </c>
      <c r="C9" s="145">
        <v>8.473447</v>
      </c>
    </row>
    <row r="10" spans="1:3" ht="12.75">
      <c r="A10" s="141" t="s">
        <v>232</v>
      </c>
      <c r="B10" s="145">
        <v>13.965219</v>
      </c>
      <c r="C10" s="145">
        <v>7.951037</v>
      </c>
    </row>
    <row r="11" spans="1:3" ht="12.75">
      <c r="A11" s="141" t="s">
        <v>233</v>
      </c>
      <c r="B11" s="145">
        <v>15.778646</v>
      </c>
      <c r="C11" s="145">
        <v>8.290731</v>
      </c>
    </row>
    <row r="12" spans="1:3" ht="12.75">
      <c r="A12" s="141" t="s">
        <v>234</v>
      </c>
      <c r="B12" s="145">
        <v>16.417899</v>
      </c>
      <c r="C12" s="145">
        <v>8.934551</v>
      </c>
    </row>
    <row r="13" spans="1:3" ht="12.75">
      <c r="A13" s="141" t="s">
        <v>235</v>
      </c>
      <c r="B13" s="145">
        <v>16.940033</v>
      </c>
      <c r="C13" s="145">
        <v>10.328092</v>
      </c>
    </row>
    <row r="14" spans="1:3" ht="12.75">
      <c r="A14" s="141" t="s">
        <v>236</v>
      </c>
      <c r="B14" s="145">
        <v>17.706041</v>
      </c>
      <c r="C14" s="145">
        <v>10.973095</v>
      </c>
    </row>
    <row r="15" spans="1:3" ht="12.75">
      <c r="A15" s="141" t="s">
        <v>237</v>
      </c>
      <c r="B15" s="145">
        <v>19.331078</v>
      </c>
      <c r="C15" s="145">
        <v>11.705383</v>
      </c>
    </row>
    <row r="16" spans="1:3" ht="12.75">
      <c r="A16" s="141" t="s">
        <v>238</v>
      </c>
      <c r="B16" s="145">
        <v>20.557797</v>
      </c>
      <c r="C16" s="145">
        <v>11.619285</v>
      </c>
    </row>
    <row r="17" spans="1:3" ht="12.75">
      <c r="A17" s="141" t="s">
        <v>239</v>
      </c>
      <c r="B17" s="145">
        <v>18.436812</v>
      </c>
      <c r="C17" s="145">
        <v>12.097004</v>
      </c>
    </row>
    <row r="18" spans="1:3" ht="12.75">
      <c r="A18" s="141" t="s">
        <v>240</v>
      </c>
      <c r="B18" s="145">
        <v>19.955336</v>
      </c>
      <c r="C18" s="145">
        <v>12.645733</v>
      </c>
    </row>
    <row r="19" spans="1:3" ht="12.75">
      <c r="A19" s="141" t="s">
        <v>241</v>
      </c>
      <c r="B19" s="145">
        <v>22.253029</v>
      </c>
      <c r="C19" s="145">
        <v>13.507412</v>
      </c>
    </row>
    <row r="20" spans="1:3" ht="12.75">
      <c r="A20" s="141" t="s">
        <v>199</v>
      </c>
      <c r="B20" s="145">
        <v>22.430509</v>
      </c>
      <c r="C20" s="145">
        <v>14.073643</v>
      </c>
    </row>
    <row r="21" spans="1:3" ht="12.75">
      <c r="A21" s="141" t="s">
        <v>200</v>
      </c>
      <c r="B21" s="145">
        <v>24.577121</v>
      </c>
      <c r="C21" s="145">
        <v>15.363795</v>
      </c>
    </row>
    <row r="22" spans="1:3" ht="12.75">
      <c r="A22" s="141" t="s">
        <v>201</v>
      </c>
      <c r="B22" s="145">
        <v>25.240238</v>
      </c>
      <c r="C22" s="145">
        <v>16.066754</v>
      </c>
    </row>
    <row r="23" spans="1:3" ht="12.75">
      <c r="A23" s="141" t="s">
        <v>202</v>
      </c>
      <c r="B23" s="145">
        <v>22.490214</v>
      </c>
      <c r="C23" s="145">
        <v>17.610323</v>
      </c>
    </row>
    <row r="24" spans="1:3" ht="12.75">
      <c r="A24" s="141" t="s">
        <v>203</v>
      </c>
      <c r="B24" s="145">
        <v>21.790133</v>
      </c>
      <c r="C24" s="145">
        <v>19.057505</v>
      </c>
    </row>
    <row r="25" spans="1:3" ht="12.75">
      <c r="A25" s="141" t="s">
        <v>204</v>
      </c>
      <c r="B25" s="145">
        <v>21.733333</v>
      </c>
      <c r="C25" s="145">
        <v>18.013282</v>
      </c>
    </row>
    <row r="26" spans="1:3" ht="12.75">
      <c r="A26" s="141" t="s">
        <v>205</v>
      </c>
      <c r="B26" s="145">
        <v>22.861648</v>
      </c>
      <c r="C26" s="145">
        <v>18.39456</v>
      </c>
    </row>
    <row r="27" spans="1:3" ht="12.75">
      <c r="A27" s="141" t="s">
        <v>206</v>
      </c>
      <c r="B27" s="145">
        <v>24.922254</v>
      </c>
      <c r="C27" s="145">
        <v>19.219051</v>
      </c>
    </row>
    <row r="28" spans="1:3" ht="12.75">
      <c r="A28" s="141" t="s">
        <v>207</v>
      </c>
      <c r="B28" s="145">
        <v>25.326944</v>
      </c>
      <c r="C28" s="145">
        <v>17.348902</v>
      </c>
    </row>
    <row r="29" spans="1:3" ht="12.75">
      <c r="A29" s="141" t="s">
        <v>208</v>
      </c>
      <c r="B29" s="145">
        <v>29.260145</v>
      </c>
      <c r="C29" s="145">
        <v>17.247185</v>
      </c>
    </row>
    <row r="30" spans="1:3" ht="12.75">
      <c r="A30" s="141" t="s">
        <v>209</v>
      </c>
      <c r="B30" s="145">
        <v>31.356282</v>
      </c>
      <c r="C30" s="145">
        <v>18.45732</v>
      </c>
    </row>
    <row r="31" spans="1:3" ht="12.75">
      <c r="A31" s="141" t="s">
        <v>210</v>
      </c>
      <c r="B31" s="145">
        <v>32.477133</v>
      </c>
      <c r="C31" s="145">
        <v>18.827681</v>
      </c>
    </row>
    <row r="32" spans="1:3" ht="12.75">
      <c r="A32" s="141" t="s">
        <v>211</v>
      </c>
      <c r="B32" s="145">
        <v>35.543841</v>
      </c>
      <c r="C32" s="145">
        <v>19.712268</v>
      </c>
    </row>
    <row r="33" spans="1:3" ht="12.75">
      <c r="A33" s="141" t="s">
        <v>212</v>
      </c>
      <c r="B33" s="145">
        <v>38.320218</v>
      </c>
      <c r="C33" s="145">
        <v>20.800891</v>
      </c>
    </row>
    <row r="34" spans="1:3" ht="12.75">
      <c r="A34" s="141" t="s">
        <v>213</v>
      </c>
      <c r="B34" s="145">
        <v>36.603503</v>
      </c>
      <c r="C34" s="145">
        <v>21.812165</v>
      </c>
    </row>
    <row r="35" spans="1:6" ht="12.75">
      <c r="A35" s="141" t="s">
        <v>214</v>
      </c>
      <c r="B35" s="145">
        <v>37.806562</v>
      </c>
      <c r="C35" s="145">
        <v>21.061143</v>
      </c>
      <c r="E35" s="7">
        <f>B35/B25</f>
        <v>1.7395657628767756</v>
      </c>
      <c r="F35" s="7">
        <f>C35/C25</f>
        <v>1.1692007597504996</v>
      </c>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sheetData>
  <hyperlinks>
    <hyperlink ref="B3" r:id="rId1" display="http://www.stats.govt.nz/infoshare/SelectVariables.aspx?pxID=cf707c8e-9af8-4e65-a53c-ba7af4869df7"/>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Q120"/>
  <sheetViews>
    <sheetView zoomScale="90" zoomScaleNormal="90" workbookViewId="0" topLeftCell="A1">
      <selection activeCell="J26" sqref="J26"/>
    </sheetView>
  </sheetViews>
  <sheetFormatPr defaultColWidth="9.140625" defaultRowHeight="12.75"/>
  <cols>
    <col min="1" max="1" width="9.28125" style="7" customWidth="1"/>
    <col min="2" max="2" width="11.28125" style="7" customWidth="1"/>
    <col min="3" max="3" width="11.421875" style="7" customWidth="1"/>
    <col min="4" max="4" width="11.140625" style="7" customWidth="1"/>
    <col min="5" max="6" width="9.28125" style="7" customWidth="1"/>
    <col min="7" max="7" width="11.00390625" style="7" customWidth="1"/>
    <col min="8" max="8" width="11.421875" style="7" customWidth="1"/>
    <col min="9" max="9" width="11.57421875" style="7" customWidth="1"/>
    <col min="10" max="10" width="12.28125" style="7" customWidth="1"/>
    <col min="11" max="11" width="11.00390625" style="7" customWidth="1"/>
    <col min="12" max="12" width="11.140625" style="7" customWidth="1"/>
    <col min="13" max="13" width="11.421875" style="7" customWidth="1"/>
    <col min="14" max="14" width="14.7109375" style="7" customWidth="1"/>
    <col min="15" max="15" width="13.8515625" style="7" customWidth="1"/>
    <col min="16" max="16" width="16.7109375" style="7" customWidth="1"/>
    <col min="17" max="16384" width="9.28125" style="7" customWidth="1"/>
  </cols>
  <sheetData>
    <row r="1" ht="20.6">
      <c r="A1" s="5" t="s">
        <v>229</v>
      </c>
    </row>
    <row r="2" spans="16:17" ht="12.75">
      <c r="P2" s="8"/>
      <c r="Q2" s="8"/>
    </row>
    <row r="3" spans="1:2" ht="12.75">
      <c r="A3" s="69" t="s">
        <v>190</v>
      </c>
      <c r="B3" s="75" t="s">
        <v>396</v>
      </c>
    </row>
    <row r="4" spans="1:2" ht="12.75">
      <c r="A4" s="69"/>
      <c r="B4" s="75" t="s">
        <v>397</v>
      </c>
    </row>
    <row r="5" spans="1:2" ht="12.75">
      <c r="A5" s="69"/>
      <c r="B5" s="69"/>
    </row>
    <row r="6" ht="12.75">
      <c r="A6" s="187" t="s">
        <v>242</v>
      </c>
    </row>
    <row r="8" spans="1:17" ht="12.75">
      <c r="A8" s="208"/>
      <c r="B8" s="140" t="s">
        <v>79</v>
      </c>
      <c r="C8" s="140" t="s">
        <v>91</v>
      </c>
      <c r="D8" s="140" t="s">
        <v>451</v>
      </c>
      <c r="E8" s="140" t="s">
        <v>74</v>
      </c>
      <c r="F8" s="140" t="s">
        <v>75</v>
      </c>
      <c r="G8" s="140" t="s">
        <v>225</v>
      </c>
      <c r="H8" s="140" t="s">
        <v>28</v>
      </c>
      <c r="I8" s="140" t="s">
        <v>77</v>
      </c>
      <c r="J8" s="140" t="s">
        <v>226</v>
      </c>
      <c r="K8" s="140" t="s">
        <v>228</v>
      </c>
      <c r="L8" s="140" t="s">
        <v>76</v>
      </c>
      <c r="M8" s="140" t="s">
        <v>227</v>
      </c>
      <c r="N8" s="140" t="s">
        <v>112</v>
      </c>
      <c r="O8" s="140"/>
      <c r="P8" s="140"/>
      <c r="Q8" s="140"/>
    </row>
    <row r="9" spans="1:17" ht="12.75" hidden="1">
      <c r="A9" s="141" t="s">
        <v>230</v>
      </c>
      <c r="B9" s="209">
        <v>2.647564</v>
      </c>
      <c r="C9" s="209">
        <v>0.872801</v>
      </c>
      <c r="D9" s="209">
        <v>0.443407</v>
      </c>
      <c r="E9" s="209">
        <v>0.832644</v>
      </c>
      <c r="F9" s="209">
        <v>0.737704</v>
      </c>
      <c r="G9" s="209">
        <v>0.043274</v>
      </c>
      <c r="H9" s="209">
        <v>1.278273</v>
      </c>
      <c r="I9" s="209">
        <v>0.49957</v>
      </c>
      <c r="J9" s="209">
        <v>0.511242</v>
      </c>
      <c r="K9" s="209">
        <v>0.58836</v>
      </c>
      <c r="L9" s="209">
        <v>0.651325</v>
      </c>
      <c r="M9" s="209">
        <v>0.274714</v>
      </c>
      <c r="N9" s="209">
        <v>0.004716</v>
      </c>
      <c r="O9" s="209"/>
      <c r="P9" s="62"/>
      <c r="Q9" s="62"/>
    </row>
    <row r="10" spans="1:17" ht="12.75" hidden="1">
      <c r="A10" s="141" t="s">
        <v>231</v>
      </c>
      <c r="B10" s="209">
        <v>2.997029</v>
      </c>
      <c r="C10" s="209">
        <v>1.736131</v>
      </c>
      <c r="D10" s="209">
        <v>0.632692</v>
      </c>
      <c r="E10" s="209">
        <v>0.732596</v>
      </c>
      <c r="F10" s="209">
        <v>0.857699</v>
      </c>
      <c r="G10" s="209">
        <v>0.05009</v>
      </c>
      <c r="H10" s="209">
        <v>1.312926</v>
      </c>
      <c r="I10" s="209">
        <v>0.454655</v>
      </c>
      <c r="J10" s="209">
        <v>0.447129</v>
      </c>
      <c r="K10" s="209">
        <v>0.670702</v>
      </c>
      <c r="L10" s="209">
        <v>0.643958</v>
      </c>
      <c r="M10" s="209">
        <v>0.222542</v>
      </c>
      <c r="N10" s="209">
        <v>0.00247</v>
      </c>
      <c r="O10" s="209"/>
      <c r="P10" s="62"/>
      <c r="Q10" s="62"/>
    </row>
    <row r="11" spans="1:17" ht="12.75">
      <c r="A11" s="141" t="s">
        <v>232</v>
      </c>
      <c r="B11" s="217">
        <v>4.361658</v>
      </c>
      <c r="C11" s="217">
        <v>1.8275</v>
      </c>
      <c r="D11" s="217">
        <v>0.856713</v>
      </c>
      <c r="E11" s="217">
        <v>0.835935</v>
      </c>
      <c r="F11" s="217">
        <v>1.146968</v>
      </c>
      <c r="G11" s="217">
        <v>0.065801</v>
      </c>
      <c r="H11" s="217">
        <v>1.288897</v>
      </c>
      <c r="I11" s="217">
        <v>0.555117</v>
      </c>
      <c r="J11" s="217">
        <v>0.490864</v>
      </c>
      <c r="K11" s="217">
        <v>0.642529</v>
      </c>
      <c r="L11" s="217">
        <v>0.657612</v>
      </c>
      <c r="M11" s="217">
        <v>0.22786</v>
      </c>
      <c r="N11" s="217">
        <v>0.003512</v>
      </c>
      <c r="O11" s="217"/>
      <c r="P11" s="210"/>
      <c r="Q11" s="62"/>
    </row>
    <row r="12" spans="1:17" ht="12.75" hidden="1">
      <c r="A12" s="141" t="s">
        <v>233</v>
      </c>
      <c r="B12" s="217">
        <v>4.418955</v>
      </c>
      <c r="C12" s="217">
        <v>2.051433</v>
      </c>
      <c r="D12" s="217">
        <v>0.8708</v>
      </c>
      <c r="E12" s="217">
        <v>1.210039</v>
      </c>
      <c r="F12" s="217">
        <v>1.226863</v>
      </c>
      <c r="G12" s="217">
        <v>0.138944</v>
      </c>
      <c r="H12" s="217">
        <v>1.51039</v>
      </c>
      <c r="I12" s="217">
        <v>0.69811</v>
      </c>
      <c r="J12" s="217">
        <v>0.659286</v>
      </c>
      <c r="K12" s="217">
        <v>0.704441</v>
      </c>
      <c r="L12" s="217">
        <v>0.848622</v>
      </c>
      <c r="M12" s="217">
        <v>0.277495</v>
      </c>
      <c r="N12" s="217">
        <v>0.043261</v>
      </c>
      <c r="O12" s="217"/>
      <c r="P12" s="210"/>
      <c r="Q12" s="62"/>
    </row>
    <row r="13" spans="1:17" ht="12.75" hidden="1">
      <c r="A13" s="141" t="s">
        <v>234</v>
      </c>
      <c r="B13" s="217">
        <v>4.753001</v>
      </c>
      <c r="C13" s="217">
        <v>1.813253</v>
      </c>
      <c r="D13" s="217">
        <v>0.746929</v>
      </c>
      <c r="E13" s="217">
        <v>1.170018</v>
      </c>
      <c r="F13" s="217">
        <v>1.18797</v>
      </c>
      <c r="G13" s="217">
        <v>0.178076</v>
      </c>
      <c r="H13" s="217">
        <v>1.750067</v>
      </c>
      <c r="I13" s="217">
        <v>0.776676</v>
      </c>
      <c r="J13" s="217">
        <v>0.765044</v>
      </c>
      <c r="K13" s="217">
        <v>0.678381</v>
      </c>
      <c r="L13" s="217">
        <v>0.820593</v>
      </c>
      <c r="M13" s="217">
        <v>0.311429</v>
      </c>
      <c r="N13" s="217">
        <v>0.092543</v>
      </c>
      <c r="O13" s="217"/>
      <c r="P13" s="210"/>
      <c r="Q13" s="62"/>
    </row>
    <row r="14" spans="1:17" ht="12.75" hidden="1">
      <c r="A14" s="141" t="s">
        <v>235</v>
      </c>
      <c r="B14" s="217">
        <v>4.54305</v>
      </c>
      <c r="C14" s="217">
        <v>2.208304</v>
      </c>
      <c r="D14" s="217">
        <v>0.914422</v>
      </c>
      <c r="E14" s="217">
        <v>1.48063</v>
      </c>
      <c r="F14" s="217">
        <v>1.152437</v>
      </c>
      <c r="G14" s="217">
        <v>0.269787</v>
      </c>
      <c r="H14" s="217">
        <v>1.910165</v>
      </c>
      <c r="I14" s="217">
        <v>0.614966</v>
      </c>
      <c r="J14" s="217">
        <v>0.633012</v>
      </c>
      <c r="K14" s="217">
        <v>0.661193</v>
      </c>
      <c r="L14" s="217">
        <v>0.842769</v>
      </c>
      <c r="M14" s="217">
        <v>0.362182</v>
      </c>
      <c r="N14" s="217">
        <v>0.085584</v>
      </c>
      <c r="O14" s="217"/>
      <c r="P14" s="210"/>
      <c r="Q14" s="62"/>
    </row>
    <row r="15" spans="1:17" ht="12.75" hidden="1">
      <c r="A15" s="141" t="s">
        <v>236</v>
      </c>
      <c r="B15" s="217">
        <v>4.913705</v>
      </c>
      <c r="C15" s="217">
        <v>2.362239</v>
      </c>
      <c r="D15" s="217">
        <v>0.54255</v>
      </c>
      <c r="E15" s="217">
        <v>1.816078</v>
      </c>
      <c r="F15" s="217">
        <v>1.246173</v>
      </c>
      <c r="G15" s="217">
        <v>0.331685</v>
      </c>
      <c r="H15" s="217">
        <v>2.123432</v>
      </c>
      <c r="I15" s="217">
        <v>0.71425</v>
      </c>
      <c r="J15" s="217">
        <v>0.647132</v>
      </c>
      <c r="K15" s="217">
        <v>0.630411</v>
      </c>
      <c r="L15" s="217">
        <v>0.933612</v>
      </c>
      <c r="M15" s="217">
        <v>0.240436</v>
      </c>
      <c r="N15" s="217">
        <v>0.074841</v>
      </c>
      <c r="O15" s="217"/>
      <c r="P15" s="210"/>
      <c r="Q15" s="62"/>
    </row>
    <row r="16" spans="1:17" ht="12.75">
      <c r="A16" s="141" t="s">
        <v>237</v>
      </c>
      <c r="B16" s="217">
        <v>5.458181</v>
      </c>
      <c r="C16" s="217">
        <v>2.833453</v>
      </c>
      <c r="D16" s="217">
        <v>0.505936</v>
      </c>
      <c r="E16" s="217">
        <v>2.295558</v>
      </c>
      <c r="F16" s="217">
        <v>1.277814</v>
      </c>
      <c r="G16" s="217">
        <v>0.405289</v>
      </c>
      <c r="H16" s="217">
        <v>2.014578</v>
      </c>
      <c r="I16" s="217">
        <v>0.677672</v>
      </c>
      <c r="J16" s="217">
        <v>0.650772</v>
      </c>
      <c r="K16" s="217">
        <v>0.592555</v>
      </c>
      <c r="L16" s="217">
        <v>0.963543</v>
      </c>
      <c r="M16" s="217">
        <v>0.311123</v>
      </c>
      <c r="N16" s="217">
        <v>0.112236</v>
      </c>
      <c r="O16" s="217"/>
      <c r="P16" s="210"/>
      <c r="Q16" s="62"/>
    </row>
    <row r="17" spans="1:17" ht="12.75" hidden="1">
      <c r="A17" s="141" t="s">
        <v>238</v>
      </c>
      <c r="B17" s="217">
        <v>6.12067</v>
      </c>
      <c r="C17" s="217">
        <v>3.898347</v>
      </c>
      <c r="D17" s="217">
        <v>0.730496</v>
      </c>
      <c r="E17" s="217">
        <v>2.148764</v>
      </c>
      <c r="F17" s="217">
        <v>1.017491</v>
      </c>
      <c r="G17" s="217">
        <v>0.440036</v>
      </c>
      <c r="H17" s="217">
        <v>2.201618</v>
      </c>
      <c r="I17" s="217">
        <v>0.626102</v>
      </c>
      <c r="J17" s="217">
        <v>0.665512</v>
      </c>
      <c r="K17" s="217">
        <v>0.563466</v>
      </c>
      <c r="L17" s="217">
        <v>0.973385</v>
      </c>
      <c r="M17" s="217">
        <v>0.223846</v>
      </c>
      <c r="N17" s="217">
        <v>0.05639</v>
      </c>
      <c r="O17" s="217"/>
      <c r="P17" s="210"/>
      <c r="Q17" s="62"/>
    </row>
    <row r="18" spans="1:17" ht="12.75" hidden="1">
      <c r="A18" s="141" t="s">
        <v>239</v>
      </c>
      <c r="B18" s="217">
        <v>5.128098</v>
      </c>
      <c r="C18" s="217">
        <v>2.905626</v>
      </c>
      <c r="D18" s="217">
        <v>0.408708</v>
      </c>
      <c r="E18" s="217">
        <v>2.110525</v>
      </c>
      <c r="F18" s="217">
        <v>1.02353</v>
      </c>
      <c r="G18" s="217">
        <v>0.321644</v>
      </c>
      <c r="H18" s="217">
        <v>2.733133</v>
      </c>
      <c r="I18" s="217">
        <v>0.543258</v>
      </c>
      <c r="J18" s="217">
        <v>0.650444</v>
      </c>
      <c r="K18" s="217">
        <v>0.629038</v>
      </c>
      <c r="L18" s="217">
        <v>0.888339</v>
      </c>
      <c r="M18" s="217">
        <v>0.200003</v>
      </c>
      <c r="N18" s="217">
        <v>0.022227</v>
      </c>
      <c r="O18" s="217"/>
      <c r="P18" s="210"/>
      <c r="Q18" s="62"/>
    </row>
    <row r="19" spans="1:17" ht="12.75" hidden="1">
      <c r="A19" s="141" t="s">
        <v>240</v>
      </c>
      <c r="B19" s="217">
        <v>5.358574</v>
      </c>
      <c r="C19" s="217">
        <v>3.839206</v>
      </c>
      <c r="D19" s="217">
        <v>0.662872</v>
      </c>
      <c r="E19" s="217">
        <v>2.032955</v>
      </c>
      <c r="F19" s="217">
        <v>1.047746</v>
      </c>
      <c r="G19" s="217">
        <v>0.514148</v>
      </c>
      <c r="H19" s="217">
        <v>2.25852</v>
      </c>
      <c r="I19" s="217">
        <v>0.823897</v>
      </c>
      <c r="J19" s="217">
        <v>0.611041</v>
      </c>
      <c r="K19" s="217">
        <v>0.508468</v>
      </c>
      <c r="L19" s="217">
        <v>0.933752</v>
      </c>
      <c r="M19" s="217">
        <v>0.106083</v>
      </c>
      <c r="N19" s="217">
        <v>0.076295</v>
      </c>
      <c r="O19" s="217"/>
      <c r="P19" s="210"/>
      <c r="Q19" s="62"/>
    </row>
    <row r="20" spans="1:17" ht="12.75" hidden="1">
      <c r="A20" s="141" t="s">
        <v>241</v>
      </c>
      <c r="B20" s="217">
        <v>6.427904</v>
      </c>
      <c r="C20" s="217">
        <v>3.658382</v>
      </c>
      <c r="D20" s="217">
        <v>1.037577</v>
      </c>
      <c r="E20" s="217">
        <v>2.334056</v>
      </c>
      <c r="F20" s="217">
        <v>1.432885</v>
      </c>
      <c r="G20" s="217">
        <v>0.549072</v>
      </c>
      <c r="H20" s="217">
        <v>1.999523</v>
      </c>
      <c r="I20" s="217">
        <v>0.836608</v>
      </c>
      <c r="J20" s="217">
        <v>0.675843</v>
      </c>
      <c r="K20" s="217">
        <v>0.649932</v>
      </c>
      <c r="L20" s="217">
        <v>1.128755</v>
      </c>
      <c r="M20" s="217">
        <v>0.165304</v>
      </c>
      <c r="N20" s="217">
        <v>0.071734</v>
      </c>
      <c r="O20" s="217"/>
      <c r="P20" s="210"/>
      <c r="Q20" s="62"/>
    </row>
    <row r="21" spans="1:17" ht="12.75">
      <c r="A21" s="141" t="s">
        <v>199</v>
      </c>
      <c r="B21" s="217">
        <v>6.410558</v>
      </c>
      <c r="C21" s="217">
        <v>3.445219</v>
      </c>
      <c r="D21" s="217">
        <v>1.098918</v>
      </c>
      <c r="E21" s="217">
        <v>2.697333</v>
      </c>
      <c r="F21" s="217">
        <v>1.596431</v>
      </c>
      <c r="G21" s="217">
        <v>0.565317</v>
      </c>
      <c r="H21" s="217">
        <v>2.012753</v>
      </c>
      <c r="I21" s="217">
        <v>0.936542</v>
      </c>
      <c r="J21" s="217">
        <v>0.620052</v>
      </c>
      <c r="K21" s="217">
        <v>0.644883</v>
      </c>
      <c r="L21" s="217">
        <v>1.193386</v>
      </c>
      <c r="M21" s="217">
        <v>0.226978</v>
      </c>
      <c r="N21" s="217">
        <v>0.10551</v>
      </c>
      <c r="O21" s="217"/>
      <c r="P21" s="210"/>
      <c r="Q21" s="62"/>
    </row>
    <row r="22" spans="1:17" ht="12.75" hidden="1">
      <c r="A22" s="141" t="s">
        <v>200</v>
      </c>
      <c r="B22" s="217">
        <v>7.194175</v>
      </c>
      <c r="C22" s="217">
        <v>3.726284</v>
      </c>
      <c r="D22" s="217">
        <v>1.414136</v>
      </c>
      <c r="E22" s="217">
        <v>2.925284</v>
      </c>
      <c r="F22" s="217">
        <v>1.789363</v>
      </c>
      <c r="G22" s="217">
        <v>0.715005</v>
      </c>
      <c r="H22" s="217">
        <v>1.996782</v>
      </c>
      <c r="I22" s="217">
        <v>0.802434</v>
      </c>
      <c r="J22" s="217">
        <v>0.621665</v>
      </c>
      <c r="K22" s="217">
        <v>0.768523</v>
      </c>
      <c r="L22" s="217">
        <v>1.231021</v>
      </c>
      <c r="M22" s="217">
        <v>0.245291</v>
      </c>
      <c r="N22" s="217">
        <v>0.256004</v>
      </c>
      <c r="O22" s="217"/>
      <c r="P22" s="210"/>
      <c r="Q22" s="62"/>
    </row>
    <row r="23" spans="1:17" ht="12.75" hidden="1">
      <c r="A23" s="141" t="s">
        <v>201</v>
      </c>
      <c r="B23" s="217">
        <v>7.86536</v>
      </c>
      <c r="C23" s="217">
        <v>3.23674</v>
      </c>
      <c r="D23" s="217">
        <v>1.679017</v>
      </c>
      <c r="E23" s="217">
        <v>2.979288</v>
      </c>
      <c r="F23" s="217">
        <v>1.976037</v>
      </c>
      <c r="G23" s="217">
        <v>0.605786</v>
      </c>
      <c r="H23" s="217">
        <v>2.00891</v>
      </c>
      <c r="I23" s="217">
        <v>1.063682</v>
      </c>
      <c r="J23" s="217">
        <v>0.634727</v>
      </c>
      <c r="K23" s="217">
        <v>0.577222</v>
      </c>
      <c r="L23" s="217">
        <v>1.132804</v>
      </c>
      <c r="M23" s="217">
        <v>0.385331</v>
      </c>
      <c r="N23" s="217">
        <v>0.282079</v>
      </c>
      <c r="O23" s="217"/>
      <c r="P23" s="210"/>
      <c r="Q23" s="62"/>
    </row>
    <row r="24" spans="1:17" ht="12.75" hidden="1">
      <c r="A24" s="141" t="s">
        <v>202</v>
      </c>
      <c r="B24" s="217">
        <v>6.694584</v>
      </c>
      <c r="C24" s="217">
        <v>2.034146</v>
      </c>
      <c r="D24" s="217">
        <v>1.204754</v>
      </c>
      <c r="E24" s="217">
        <v>3.091605</v>
      </c>
      <c r="F24" s="217">
        <v>1.960741</v>
      </c>
      <c r="G24" s="217">
        <v>0.416274</v>
      </c>
      <c r="H24" s="217">
        <v>2.016792</v>
      </c>
      <c r="I24" s="217">
        <v>1.144572</v>
      </c>
      <c r="J24" s="217">
        <v>0.689982</v>
      </c>
      <c r="K24" s="217">
        <v>0.600153</v>
      </c>
      <c r="L24" s="217">
        <v>1.116514</v>
      </c>
      <c r="M24" s="217">
        <v>0.397858</v>
      </c>
      <c r="N24" s="217">
        <v>0.32979</v>
      </c>
      <c r="O24" s="217"/>
      <c r="P24" s="210"/>
      <c r="Q24" s="62"/>
    </row>
    <row r="25" spans="1:17" ht="12.75" hidden="1">
      <c r="A25" s="141" t="s">
        <v>203</v>
      </c>
      <c r="B25" s="217">
        <v>6.256421</v>
      </c>
      <c r="C25" s="217">
        <v>1.889505</v>
      </c>
      <c r="D25" s="217">
        <v>0.941038</v>
      </c>
      <c r="E25" s="217">
        <v>3.086659</v>
      </c>
      <c r="F25" s="217">
        <v>1.794905</v>
      </c>
      <c r="G25" s="217">
        <v>0.42345</v>
      </c>
      <c r="H25" s="217">
        <v>1.987714</v>
      </c>
      <c r="I25" s="217">
        <v>1.107764</v>
      </c>
      <c r="J25" s="217">
        <v>0.761049</v>
      </c>
      <c r="K25" s="217">
        <v>0.518557</v>
      </c>
      <c r="L25" s="217">
        <v>1.187575</v>
      </c>
      <c r="M25" s="217">
        <v>0.398816</v>
      </c>
      <c r="N25" s="217">
        <v>0.387295</v>
      </c>
      <c r="O25" s="217"/>
      <c r="P25" s="210"/>
      <c r="Q25" s="62"/>
    </row>
    <row r="26" spans="1:17" ht="12.75">
      <c r="A26" s="141" t="s">
        <v>204</v>
      </c>
      <c r="B26" s="217">
        <v>6.051907</v>
      </c>
      <c r="C26" s="217">
        <v>1.304226</v>
      </c>
      <c r="D26" s="217">
        <v>0.90055</v>
      </c>
      <c r="E26" s="217">
        <v>3.583293</v>
      </c>
      <c r="F26" s="217">
        <v>1.74372</v>
      </c>
      <c r="G26" s="217">
        <v>0.388809</v>
      </c>
      <c r="H26" s="217">
        <v>2.228129</v>
      </c>
      <c r="I26" s="217">
        <v>1.203237</v>
      </c>
      <c r="J26" s="217">
        <v>0.705671</v>
      </c>
      <c r="K26" s="217">
        <v>0.606689</v>
      </c>
      <c r="L26" s="217">
        <v>1.135477</v>
      </c>
      <c r="M26" s="217">
        <v>0.543331</v>
      </c>
      <c r="N26" s="217">
        <v>0.367149</v>
      </c>
      <c r="O26" s="217"/>
      <c r="P26" s="210"/>
      <c r="Q26" s="62"/>
    </row>
    <row r="27" spans="1:17" ht="12.75" hidden="1">
      <c r="A27" s="141" t="s">
        <v>205</v>
      </c>
      <c r="B27" s="217">
        <v>6.011423</v>
      </c>
      <c r="C27" s="217">
        <v>1.374886</v>
      </c>
      <c r="D27" s="217">
        <v>1.1565</v>
      </c>
      <c r="E27" s="217">
        <v>3.27337</v>
      </c>
      <c r="F27" s="217">
        <v>2.078729</v>
      </c>
      <c r="G27" s="217">
        <v>0.589041</v>
      </c>
      <c r="H27" s="217">
        <v>2.509929</v>
      </c>
      <c r="I27" s="217">
        <v>1.530062</v>
      </c>
      <c r="J27" s="217">
        <v>0.818456</v>
      </c>
      <c r="K27" s="217">
        <v>0.648011</v>
      </c>
      <c r="L27" s="217">
        <v>1.243839</v>
      </c>
      <c r="M27" s="217">
        <v>0.517266</v>
      </c>
      <c r="N27" s="217">
        <v>0.377947</v>
      </c>
      <c r="O27" s="217"/>
      <c r="P27" s="210"/>
      <c r="Q27" s="62"/>
    </row>
    <row r="28" spans="1:17" ht="12.75" hidden="1">
      <c r="A28" s="141" t="s">
        <v>206</v>
      </c>
      <c r="B28" s="217">
        <v>6.178871</v>
      </c>
      <c r="C28" s="217">
        <v>3.281052</v>
      </c>
      <c r="D28" s="217">
        <v>1.23015</v>
      </c>
      <c r="E28" s="217">
        <v>3.422638</v>
      </c>
      <c r="F28" s="217">
        <v>1.989147</v>
      </c>
      <c r="G28" s="217">
        <v>0.678017</v>
      </c>
      <c r="H28" s="217">
        <v>2.561227</v>
      </c>
      <c r="I28" s="217">
        <v>1.544466</v>
      </c>
      <c r="J28" s="217">
        <v>0.764283</v>
      </c>
      <c r="K28" s="217">
        <v>0.635851</v>
      </c>
      <c r="L28" s="217">
        <v>1.119451</v>
      </c>
      <c r="M28" s="217">
        <v>0.4043</v>
      </c>
      <c r="N28" s="217">
        <v>0.297002</v>
      </c>
      <c r="O28" s="217"/>
      <c r="P28" s="210"/>
      <c r="Q28" s="62"/>
    </row>
    <row r="29" spans="1:17" ht="12.75" hidden="1">
      <c r="A29" s="141" t="s">
        <v>207</v>
      </c>
      <c r="B29" s="217">
        <v>6.594267</v>
      </c>
      <c r="C29" s="217">
        <v>3.05747</v>
      </c>
      <c r="D29" s="217">
        <v>1.551435</v>
      </c>
      <c r="E29" s="217">
        <v>3.216969</v>
      </c>
      <c r="F29" s="217">
        <v>2.004555</v>
      </c>
      <c r="G29" s="217">
        <v>0.805698</v>
      </c>
      <c r="H29" s="217">
        <v>2.79611</v>
      </c>
      <c r="I29" s="217">
        <v>1.598753</v>
      </c>
      <c r="J29" s="217">
        <v>0.789277</v>
      </c>
      <c r="K29" s="217">
        <v>0.553211</v>
      </c>
      <c r="L29" s="217">
        <v>1.180064</v>
      </c>
      <c r="M29" s="217">
        <v>0.314179</v>
      </c>
      <c r="N29" s="217">
        <v>0.281457</v>
      </c>
      <c r="O29" s="217"/>
      <c r="P29" s="210"/>
      <c r="Q29" s="62"/>
    </row>
    <row r="30" spans="1:17" ht="12.75" hidden="1">
      <c r="A30" s="141" t="s">
        <v>208</v>
      </c>
      <c r="B30" s="217">
        <v>7.975882</v>
      </c>
      <c r="C30" s="217">
        <v>3.557142</v>
      </c>
      <c r="D30" s="217">
        <v>1.914798</v>
      </c>
      <c r="E30" s="217">
        <v>3.356864</v>
      </c>
      <c r="F30" s="217">
        <v>2.339945</v>
      </c>
      <c r="G30" s="217">
        <v>1.258468</v>
      </c>
      <c r="H30" s="217">
        <v>2.66095</v>
      </c>
      <c r="I30" s="217">
        <v>1.732279</v>
      </c>
      <c r="J30" s="217">
        <v>1.020658</v>
      </c>
      <c r="K30" s="217">
        <v>0.763451</v>
      </c>
      <c r="L30" s="217">
        <v>1.238895</v>
      </c>
      <c r="M30" s="217">
        <v>0.30653</v>
      </c>
      <c r="N30" s="217">
        <v>0.323884</v>
      </c>
      <c r="O30" s="217"/>
      <c r="P30" s="210"/>
      <c r="Q30" s="62"/>
    </row>
    <row r="31" spans="1:17" ht="12.75">
      <c r="A31" s="141" t="s">
        <v>209</v>
      </c>
      <c r="B31" s="217">
        <v>8.683022</v>
      </c>
      <c r="C31" s="217">
        <v>3.162488</v>
      </c>
      <c r="D31" s="217">
        <v>2.217634</v>
      </c>
      <c r="E31" s="217">
        <v>3.684123</v>
      </c>
      <c r="F31" s="217">
        <v>2.612905</v>
      </c>
      <c r="G31" s="217">
        <v>1.552696</v>
      </c>
      <c r="H31" s="217">
        <v>2.743898</v>
      </c>
      <c r="I31" s="217">
        <v>1.801641</v>
      </c>
      <c r="J31" s="217">
        <v>1.197947</v>
      </c>
      <c r="K31" s="217">
        <v>0.997146</v>
      </c>
      <c r="L31" s="217">
        <v>1.067599</v>
      </c>
      <c r="M31" s="217">
        <v>0.460223</v>
      </c>
      <c r="N31" s="217">
        <v>0.591459</v>
      </c>
      <c r="O31" s="217"/>
      <c r="P31" s="210"/>
      <c r="Q31" s="62"/>
    </row>
    <row r="32" spans="1:17" ht="12.75" hidden="1">
      <c r="A32" s="141" t="s">
        <v>210</v>
      </c>
      <c r="B32" s="217">
        <v>10.389759</v>
      </c>
      <c r="C32" s="217">
        <v>3.021154</v>
      </c>
      <c r="D32" s="217">
        <v>2.668641</v>
      </c>
      <c r="E32" s="217">
        <v>4.181388</v>
      </c>
      <c r="F32" s="217">
        <v>2.546546</v>
      </c>
      <c r="G32" s="217">
        <v>1.799354</v>
      </c>
      <c r="H32" s="217">
        <v>2.018364</v>
      </c>
      <c r="I32" s="217">
        <v>1.567995</v>
      </c>
      <c r="J32" s="217">
        <v>0.997221</v>
      </c>
      <c r="K32" s="217">
        <v>0.887583</v>
      </c>
      <c r="L32" s="217">
        <v>1.008986</v>
      </c>
      <c r="M32" s="217">
        <v>0.43295</v>
      </c>
      <c r="N32" s="217">
        <v>0.514814</v>
      </c>
      <c r="O32" s="217"/>
      <c r="P32" s="210"/>
      <c r="Q32" s="62"/>
    </row>
    <row r="33" spans="1:17" ht="12.75" hidden="1">
      <c r="A33" s="141" t="s">
        <v>211</v>
      </c>
      <c r="B33" s="217">
        <v>11.339478</v>
      </c>
      <c r="C33" s="217">
        <v>3.460179</v>
      </c>
      <c r="D33" s="217">
        <v>3.215658</v>
      </c>
      <c r="E33" s="217">
        <v>3.929285</v>
      </c>
      <c r="F33" s="217">
        <v>2.633629</v>
      </c>
      <c r="G33" s="217">
        <v>2.069131</v>
      </c>
      <c r="H33" s="217">
        <v>2.223916</v>
      </c>
      <c r="I33" s="217">
        <v>1.767678</v>
      </c>
      <c r="J33" s="217">
        <v>1.148603</v>
      </c>
      <c r="K33" s="217">
        <v>0.949446</v>
      </c>
      <c r="L33" s="217">
        <v>1.045223</v>
      </c>
      <c r="M33" s="217">
        <v>0.364341</v>
      </c>
      <c r="N33" s="217">
        <v>0.495597</v>
      </c>
      <c r="O33" s="217"/>
      <c r="P33" s="210"/>
      <c r="Q33" s="62"/>
    </row>
    <row r="34" spans="1:17" ht="12.75" hidden="1">
      <c r="A34" s="141" t="s">
        <v>212</v>
      </c>
      <c r="B34" s="217">
        <v>12.142428</v>
      </c>
      <c r="C34" s="217">
        <v>3.355658</v>
      </c>
      <c r="D34" s="217">
        <v>3.405933</v>
      </c>
      <c r="E34" s="217">
        <v>4.342176</v>
      </c>
      <c r="F34" s="217">
        <v>3.101318</v>
      </c>
      <c r="G34" s="217">
        <v>2.301475</v>
      </c>
      <c r="H34" s="217">
        <v>3.026777</v>
      </c>
      <c r="I34" s="217">
        <v>1.716717</v>
      </c>
      <c r="J34" s="217">
        <v>1.152533</v>
      </c>
      <c r="K34" s="217">
        <v>0.986331</v>
      </c>
      <c r="L34" s="217">
        <v>1.075744</v>
      </c>
      <c r="M34" s="217">
        <v>0.603063</v>
      </c>
      <c r="N34" s="217">
        <v>0.65471</v>
      </c>
      <c r="O34" s="217"/>
      <c r="P34" s="210"/>
      <c r="Q34" s="62"/>
    </row>
    <row r="35" spans="1:17" ht="12.75" hidden="1">
      <c r="A35" s="141" t="s">
        <v>213</v>
      </c>
      <c r="B35" s="217">
        <v>12.297017</v>
      </c>
      <c r="C35" s="217">
        <v>3.624752</v>
      </c>
      <c r="D35" s="217">
        <v>3.17505</v>
      </c>
      <c r="E35" s="217">
        <v>3.613773</v>
      </c>
      <c r="F35" s="217">
        <v>2.727947</v>
      </c>
      <c r="G35" s="217">
        <v>2.268978</v>
      </c>
      <c r="H35" s="217">
        <v>2.518539</v>
      </c>
      <c r="I35" s="217">
        <v>1.747512</v>
      </c>
      <c r="J35" s="217">
        <v>1.225775</v>
      </c>
      <c r="K35" s="217">
        <v>1.056917</v>
      </c>
      <c r="L35" s="217">
        <v>0.97859</v>
      </c>
      <c r="M35" s="217">
        <v>0.699579</v>
      </c>
      <c r="N35" s="217">
        <v>0.669075</v>
      </c>
      <c r="O35" s="217"/>
      <c r="P35" s="210"/>
      <c r="Q35" s="62"/>
    </row>
    <row r="36" spans="1:17" ht="12.75">
      <c r="A36" s="141" t="s">
        <v>214</v>
      </c>
      <c r="B36" s="217">
        <v>13.8303</v>
      </c>
      <c r="C36" s="217">
        <v>3.480555</v>
      </c>
      <c r="D36" s="217">
        <v>3.24374</v>
      </c>
      <c r="E36" s="217">
        <v>2.91056</v>
      </c>
      <c r="F36" s="217">
        <v>2.683687</v>
      </c>
      <c r="G36" s="217">
        <v>2.278047</v>
      </c>
      <c r="H36" s="217">
        <v>2.260578</v>
      </c>
      <c r="I36" s="217">
        <v>1.728247</v>
      </c>
      <c r="J36" s="217">
        <v>1.524105</v>
      </c>
      <c r="K36" s="217">
        <v>1.248284</v>
      </c>
      <c r="L36" s="217">
        <v>1.13376</v>
      </c>
      <c r="M36" s="217">
        <v>0.788155</v>
      </c>
      <c r="N36" s="217">
        <v>0.696544</v>
      </c>
      <c r="O36" s="217"/>
      <c r="P36" s="210"/>
      <c r="Q36" s="62"/>
    </row>
    <row r="37" spans="2:15" ht="12.75">
      <c r="B37" s="138"/>
      <c r="C37" s="138"/>
      <c r="D37" s="138"/>
      <c r="E37" s="138"/>
      <c r="F37" s="138"/>
      <c r="G37" s="138"/>
      <c r="H37" s="138"/>
      <c r="I37" s="138"/>
      <c r="J37" s="138"/>
      <c r="K37" s="138"/>
      <c r="L37" s="138"/>
      <c r="M37" s="138"/>
      <c r="N37" s="138"/>
      <c r="O37" s="138"/>
    </row>
    <row r="38" spans="1:15" ht="12.75">
      <c r="A38" s="187" t="s">
        <v>243</v>
      </c>
      <c r="B38" s="138"/>
      <c r="C38" s="138"/>
      <c r="D38" s="138"/>
      <c r="E38" s="138"/>
      <c r="F38" s="138"/>
      <c r="G38" s="138"/>
      <c r="H38" s="138"/>
      <c r="I38" s="138"/>
      <c r="J38" s="138"/>
      <c r="K38" s="138"/>
      <c r="L38" s="138"/>
      <c r="M38" s="138"/>
      <c r="N38" s="138"/>
      <c r="O38" s="138"/>
    </row>
    <row r="39" spans="2:15" ht="12.75">
      <c r="B39" s="138"/>
      <c r="C39" s="138"/>
      <c r="D39" s="138"/>
      <c r="E39" s="138"/>
      <c r="F39" s="138"/>
      <c r="G39" s="138"/>
      <c r="H39" s="138"/>
      <c r="I39" s="138"/>
      <c r="J39" s="138"/>
      <c r="K39" s="138"/>
      <c r="L39" s="138"/>
      <c r="M39" s="138"/>
      <c r="N39" s="138"/>
      <c r="O39" s="138"/>
    </row>
    <row r="40" spans="1:17" ht="31.75">
      <c r="A40" s="208"/>
      <c r="B40" s="140" t="s">
        <v>451</v>
      </c>
      <c r="C40" s="140" t="s">
        <v>28</v>
      </c>
      <c r="D40" s="140" t="s">
        <v>79</v>
      </c>
      <c r="E40" s="140" t="s">
        <v>74</v>
      </c>
      <c r="F40" s="140" t="s">
        <v>228</v>
      </c>
      <c r="G40" s="140" t="s">
        <v>226</v>
      </c>
      <c r="H40" s="140" t="s">
        <v>91</v>
      </c>
      <c r="I40" s="140" t="s">
        <v>227</v>
      </c>
      <c r="J40" s="140" t="s">
        <v>75</v>
      </c>
      <c r="K40" s="140" t="s">
        <v>77</v>
      </c>
      <c r="L40" s="140" t="s">
        <v>76</v>
      </c>
      <c r="M40" s="140" t="s">
        <v>225</v>
      </c>
      <c r="N40" s="140" t="s">
        <v>112</v>
      </c>
      <c r="O40" s="140" t="s">
        <v>127</v>
      </c>
      <c r="P40" s="140"/>
      <c r="Q40" s="140"/>
    </row>
    <row r="41" spans="1:17" ht="12.75" hidden="1">
      <c r="A41" s="141" t="s">
        <v>230</v>
      </c>
      <c r="B41" s="217">
        <v>2.735047</v>
      </c>
      <c r="C41" s="217">
        <v>1.568183</v>
      </c>
      <c r="D41" s="217">
        <v>0.586727</v>
      </c>
      <c r="E41" s="217">
        <v>0.415369</v>
      </c>
      <c r="F41" s="217">
        <v>0.733727</v>
      </c>
      <c r="G41" s="217">
        <v>0.473614</v>
      </c>
      <c r="H41" s="217">
        <v>0.153442</v>
      </c>
      <c r="I41" s="217">
        <v>0.047476</v>
      </c>
      <c r="J41" s="217">
        <v>0.21203</v>
      </c>
      <c r="K41" s="217">
        <v>0.10644</v>
      </c>
      <c r="L41" s="217">
        <v>0.033768</v>
      </c>
      <c r="M41" s="217">
        <v>0.008538</v>
      </c>
      <c r="N41" s="217">
        <v>0.003925</v>
      </c>
      <c r="O41" s="217"/>
      <c r="P41" s="62"/>
      <c r="Q41" s="62"/>
    </row>
    <row r="42" spans="1:17" ht="12.75" hidden="1">
      <c r="A42" s="141" t="s">
        <v>231</v>
      </c>
      <c r="B42" s="217">
        <v>3.473123</v>
      </c>
      <c r="C42" s="217">
        <v>1.90838</v>
      </c>
      <c r="D42" s="217">
        <v>0.68685</v>
      </c>
      <c r="E42" s="217">
        <v>0.493045</v>
      </c>
      <c r="F42" s="217">
        <v>0.795549</v>
      </c>
      <c r="G42" s="217">
        <v>0.459984</v>
      </c>
      <c r="H42" s="217">
        <v>0.172799</v>
      </c>
      <c r="I42" s="217">
        <v>0.082091</v>
      </c>
      <c r="J42" s="217">
        <v>0.220862</v>
      </c>
      <c r="K42" s="217">
        <v>0.137125</v>
      </c>
      <c r="L42" s="217">
        <v>0.041926</v>
      </c>
      <c r="M42" s="217">
        <v>0.001694</v>
      </c>
      <c r="N42" s="217">
        <v>0</v>
      </c>
      <c r="O42" s="217"/>
      <c r="P42" s="62"/>
      <c r="Q42" s="62"/>
    </row>
    <row r="43" spans="1:17" ht="12.75">
      <c r="A43" s="141" t="s">
        <v>232</v>
      </c>
      <c r="B43" s="217">
        <v>3.458078</v>
      </c>
      <c r="C43" s="217">
        <v>1.638711</v>
      </c>
      <c r="D43" s="217">
        <v>0.584325</v>
      </c>
      <c r="E43" s="217">
        <v>0.48103</v>
      </c>
      <c r="F43" s="217">
        <v>0.753531</v>
      </c>
      <c r="G43" s="217">
        <v>0.446331</v>
      </c>
      <c r="H43" s="217">
        <v>0.19425</v>
      </c>
      <c r="I43" s="217">
        <v>0.061326</v>
      </c>
      <c r="J43" s="217">
        <v>0.167523</v>
      </c>
      <c r="K43" s="217">
        <v>0.12141</v>
      </c>
      <c r="L43" s="217">
        <v>0.044497</v>
      </c>
      <c r="M43" s="217">
        <v>2.4E-05</v>
      </c>
      <c r="N43" s="217">
        <v>0</v>
      </c>
      <c r="O43" s="211">
        <f>B43/SUM(B43:N43)</f>
        <v>0.43492168819258276</v>
      </c>
      <c r="P43" s="210"/>
      <c r="Q43" s="62"/>
    </row>
    <row r="44" spans="1:17" ht="12.75" hidden="1">
      <c r="A44" s="141" t="s">
        <v>233</v>
      </c>
      <c r="B44" s="217">
        <v>3.378126</v>
      </c>
      <c r="C44" s="217">
        <v>1.723941</v>
      </c>
      <c r="D44" s="217">
        <v>0.718136</v>
      </c>
      <c r="E44" s="217">
        <v>0.479066</v>
      </c>
      <c r="F44" s="217">
        <v>0.812437</v>
      </c>
      <c r="G44" s="217">
        <v>0.430981</v>
      </c>
      <c r="H44" s="217">
        <v>0.231448</v>
      </c>
      <c r="I44" s="217">
        <v>0.062177</v>
      </c>
      <c r="J44" s="217">
        <v>0.26248</v>
      </c>
      <c r="K44" s="217">
        <v>0.124641</v>
      </c>
      <c r="L44" s="217">
        <v>0.065186</v>
      </c>
      <c r="M44" s="217">
        <v>0.002066</v>
      </c>
      <c r="N44" s="217">
        <v>0</v>
      </c>
      <c r="O44" s="211">
        <f aca="true" t="shared" si="0" ref="O44:O68">B44/SUM(B44:N44)</f>
        <v>0.4074604209422984</v>
      </c>
      <c r="P44" s="210"/>
      <c r="Q44" s="62"/>
    </row>
    <row r="45" spans="1:17" ht="12.75" hidden="1">
      <c r="A45" s="141" t="s">
        <v>234</v>
      </c>
      <c r="B45" s="217">
        <v>3.452101</v>
      </c>
      <c r="C45" s="217">
        <v>1.997352</v>
      </c>
      <c r="D45" s="217">
        <v>0.865115</v>
      </c>
      <c r="E45" s="217">
        <v>0.514278</v>
      </c>
      <c r="F45" s="217">
        <v>0.723479</v>
      </c>
      <c r="G45" s="217">
        <v>0.479704</v>
      </c>
      <c r="H45" s="217">
        <v>0.225378</v>
      </c>
      <c r="I45" s="217">
        <v>0.08219</v>
      </c>
      <c r="J45" s="217">
        <v>0.362866</v>
      </c>
      <c r="K45" s="217">
        <v>0.173125</v>
      </c>
      <c r="L45" s="217">
        <v>0.055371</v>
      </c>
      <c r="M45" s="217">
        <v>0.0035</v>
      </c>
      <c r="N45" s="217">
        <v>8.6E-05</v>
      </c>
      <c r="O45" s="211">
        <f t="shared" si="0"/>
        <v>0.3863768104587306</v>
      </c>
      <c r="P45" s="210"/>
      <c r="Q45" s="62"/>
    </row>
    <row r="46" spans="1:17" ht="12.75" hidden="1">
      <c r="A46" s="141" t="s">
        <v>235</v>
      </c>
      <c r="B46" s="217">
        <v>3.979596</v>
      </c>
      <c r="C46" s="217">
        <v>2.393788</v>
      </c>
      <c r="D46" s="217">
        <v>1.016495</v>
      </c>
      <c r="E46" s="217">
        <v>0.577565</v>
      </c>
      <c r="F46" s="217">
        <v>0.79047</v>
      </c>
      <c r="G46" s="217">
        <v>0.498284</v>
      </c>
      <c r="H46" s="217">
        <v>0.279439</v>
      </c>
      <c r="I46" s="217">
        <v>0.094905</v>
      </c>
      <c r="J46" s="217">
        <v>0.456713</v>
      </c>
      <c r="K46" s="217">
        <v>0.1825</v>
      </c>
      <c r="L46" s="217">
        <v>0.056348</v>
      </c>
      <c r="M46" s="217">
        <v>0.00187</v>
      </c>
      <c r="N46" s="217">
        <v>1.8E-05</v>
      </c>
      <c r="O46" s="211">
        <f t="shared" si="0"/>
        <v>0.3853214047146245</v>
      </c>
      <c r="P46" s="210"/>
      <c r="Q46" s="62"/>
    </row>
    <row r="47" spans="1:17" ht="12.75" hidden="1">
      <c r="A47" s="141" t="s">
        <v>236</v>
      </c>
      <c r="B47" s="217">
        <v>4.088741</v>
      </c>
      <c r="C47" s="217">
        <v>2.660345</v>
      </c>
      <c r="D47" s="217">
        <v>1.159823</v>
      </c>
      <c r="E47" s="217">
        <v>0.699944</v>
      </c>
      <c r="F47" s="217">
        <v>0.799241</v>
      </c>
      <c r="G47" s="217">
        <v>0.558485</v>
      </c>
      <c r="H47" s="217">
        <v>0.237275</v>
      </c>
      <c r="I47" s="217">
        <v>0.112483</v>
      </c>
      <c r="J47" s="217">
        <v>0.42413</v>
      </c>
      <c r="K47" s="217">
        <v>0.180777</v>
      </c>
      <c r="L47" s="217">
        <v>0.043041</v>
      </c>
      <c r="M47" s="217">
        <v>0.008739</v>
      </c>
      <c r="N47" s="217">
        <v>7E-05</v>
      </c>
      <c r="O47" s="211">
        <f t="shared" si="0"/>
        <v>0.3726151439147427</v>
      </c>
      <c r="P47" s="210"/>
      <c r="Q47" s="62"/>
    </row>
    <row r="48" spans="1:17" ht="12.75">
      <c r="A48" s="141" t="s">
        <v>237</v>
      </c>
      <c r="B48" s="217">
        <v>3.941574</v>
      </c>
      <c r="C48" s="217">
        <v>2.994928</v>
      </c>
      <c r="D48" s="217">
        <v>1.250185</v>
      </c>
      <c r="E48" s="217">
        <v>0.748</v>
      </c>
      <c r="F48" s="217">
        <v>0.893384</v>
      </c>
      <c r="G48" s="217">
        <v>0.722946</v>
      </c>
      <c r="H48" s="217">
        <v>0.288039</v>
      </c>
      <c r="I48" s="217">
        <v>0.140675</v>
      </c>
      <c r="J48" s="217">
        <v>0.464739</v>
      </c>
      <c r="K48" s="217">
        <v>0.181708</v>
      </c>
      <c r="L48" s="217">
        <v>0.074841</v>
      </c>
      <c r="M48" s="217">
        <v>0.004365</v>
      </c>
      <c r="N48" s="217">
        <v>0</v>
      </c>
      <c r="O48" s="211">
        <f t="shared" si="0"/>
        <v>0.33673171251793205</v>
      </c>
      <c r="P48" s="210"/>
      <c r="Q48" s="62"/>
    </row>
    <row r="49" spans="1:17" ht="12.75" hidden="1">
      <c r="A49" s="141" t="s">
        <v>238</v>
      </c>
      <c r="B49" s="217">
        <v>3.871738</v>
      </c>
      <c r="C49" s="217">
        <v>2.932442</v>
      </c>
      <c r="D49" s="217">
        <v>1.216121</v>
      </c>
      <c r="E49" s="217">
        <v>0.832159</v>
      </c>
      <c r="F49" s="217">
        <v>0.830561</v>
      </c>
      <c r="G49" s="217">
        <v>0.7924</v>
      </c>
      <c r="H49" s="217">
        <v>0.288794</v>
      </c>
      <c r="I49" s="217">
        <v>0.14273</v>
      </c>
      <c r="J49" s="217">
        <v>0.423094</v>
      </c>
      <c r="K49" s="217">
        <v>0.219138</v>
      </c>
      <c r="L49" s="217">
        <v>0.058497</v>
      </c>
      <c r="M49" s="217">
        <v>0.011611</v>
      </c>
      <c r="N49" s="217">
        <v>0</v>
      </c>
      <c r="O49" s="211">
        <f t="shared" si="0"/>
        <v>0.3332165447357561</v>
      </c>
      <c r="P49" s="210"/>
      <c r="Q49" s="62"/>
    </row>
    <row r="50" spans="1:17" ht="12.75" hidden="1">
      <c r="A50" s="141" t="s">
        <v>239</v>
      </c>
      <c r="B50" s="217">
        <v>4.408193</v>
      </c>
      <c r="C50" s="217">
        <v>3.027644</v>
      </c>
      <c r="D50" s="217">
        <v>1.078286</v>
      </c>
      <c r="E50" s="217">
        <v>0.776549</v>
      </c>
      <c r="F50" s="217">
        <v>0.968576</v>
      </c>
      <c r="G50" s="217">
        <v>0.715887</v>
      </c>
      <c r="H50" s="217">
        <v>0.185811</v>
      </c>
      <c r="I50" s="217">
        <v>0.110925</v>
      </c>
      <c r="J50" s="217">
        <v>0.555498</v>
      </c>
      <c r="K50" s="217">
        <v>0.179136</v>
      </c>
      <c r="L50" s="217">
        <v>0.087084</v>
      </c>
      <c r="M50" s="217">
        <v>0.003191</v>
      </c>
      <c r="N50" s="217">
        <v>0.000224</v>
      </c>
      <c r="O50" s="211">
        <f t="shared" si="0"/>
        <v>0.3644036986348025</v>
      </c>
      <c r="P50" s="210"/>
      <c r="Q50" s="62"/>
    </row>
    <row r="51" spans="1:17" ht="12.75" hidden="1">
      <c r="A51" s="141" t="s">
        <v>240</v>
      </c>
      <c r="B51" s="217">
        <v>4.883705</v>
      </c>
      <c r="C51" s="217">
        <v>3.035776</v>
      </c>
      <c r="D51" s="217">
        <v>1.057023</v>
      </c>
      <c r="E51" s="217">
        <v>0.797606</v>
      </c>
      <c r="F51" s="217">
        <v>0.93625</v>
      </c>
      <c r="G51" s="217">
        <v>0.686268</v>
      </c>
      <c r="H51" s="217">
        <v>0.253535</v>
      </c>
      <c r="I51" s="217">
        <v>0.151032</v>
      </c>
      <c r="J51" s="217">
        <v>0.549606</v>
      </c>
      <c r="K51" s="217">
        <v>0.226845</v>
      </c>
      <c r="L51" s="217">
        <v>0.059936</v>
      </c>
      <c r="M51" s="217">
        <v>0.008151</v>
      </c>
      <c r="N51" s="217">
        <v>0</v>
      </c>
      <c r="O51" s="211">
        <f t="shared" si="0"/>
        <v>0.3861939042995768</v>
      </c>
      <c r="P51" s="210"/>
      <c r="Q51" s="62"/>
    </row>
    <row r="52" spans="1:17" ht="12.75" hidden="1">
      <c r="A52" s="141" t="s">
        <v>241</v>
      </c>
      <c r="B52" s="217">
        <v>4.616762</v>
      </c>
      <c r="C52" s="217">
        <v>3.184953</v>
      </c>
      <c r="D52" s="217">
        <v>1.404757</v>
      </c>
      <c r="E52" s="217">
        <v>0.9754</v>
      </c>
      <c r="F52" s="217">
        <v>0.973534</v>
      </c>
      <c r="G52" s="217">
        <v>0.831755</v>
      </c>
      <c r="H52" s="217">
        <v>0.373489</v>
      </c>
      <c r="I52" s="217">
        <v>0.180101</v>
      </c>
      <c r="J52" s="217">
        <v>0.642403</v>
      </c>
      <c r="K52" s="217">
        <v>0.227897</v>
      </c>
      <c r="L52" s="217">
        <v>0.096079</v>
      </c>
      <c r="M52" s="217">
        <v>0.00028</v>
      </c>
      <c r="N52" s="217">
        <v>0</v>
      </c>
      <c r="O52" s="211">
        <f t="shared" si="0"/>
        <v>0.34179476302266676</v>
      </c>
      <c r="P52" s="210"/>
      <c r="Q52" s="62"/>
    </row>
    <row r="53" spans="1:17" ht="12.75">
      <c r="A53" s="141" t="s">
        <v>199</v>
      </c>
      <c r="B53" s="217">
        <v>5.0686</v>
      </c>
      <c r="C53" s="217">
        <v>3.030421</v>
      </c>
      <c r="D53" s="217">
        <v>1.574848</v>
      </c>
      <c r="E53" s="217">
        <v>0.923674</v>
      </c>
      <c r="F53" s="217">
        <v>1.027936</v>
      </c>
      <c r="G53" s="217">
        <v>0.767622</v>
      </c>
      <c r="H53" s="217">
        <v>0.3495</v>
      </c>
      <c r="I53" s="217">
        <v>0.226512</v>
      </c>
      <c r="J53" s="217">
        <v>0.795421</v>
      </c>
      <c r="K53" s="217">
        <v>0.252041</v>
      </c>
      <c r="L53" s="217">
        <v>0.056165</v>
      </c>
      <c r="M53" s="217">
        <v>0.000232</v>
      </c>
      <c r="N53" s="217">
        <v>0</v>
      </c>
      <c r="O53" s="211">
        <f t="shared" si="0"/>
        <v>0.3601655712808922</v>
      </c>
      <c r="P53" s="210"/>
      <c r="Q53" s="212"/>
    </row>
    <row r="54" spans="1:17" ht="12.75" hidden="1">
      <c r="A54" s="141" t="s">
        <v>200</v>
      </c>
      <c r="B54" s="217">
        <v>5.258111</v>
      </c>
      <c r="C54" s="217">
        <v>3.345664</v>
      </c>
      <c r="D54" s="217">
        <v>1.837933</v>
      </c>
      <c r="E54" s="217">
        <v>1.210756</v>
      </c>
      <c r="F54" s="217">
        <v>1.014387</v>
      </c>
      <c r="G54" s="217">
        <v>0.882947</v>
      </c>
      <c r="H54" s="217">
        <v>0.356358</v>
      </c>
      <c r="I54" s="217">
        <v>0.235245</v>
      </c>
      <c r="J54" s="217">
        <v>0.743942</v>
      </c>
      <c r="K54" s="217">
        <v>0.284969</v>
      </c>
      <c r="L54" s="217">
        <v>0.097808</v>
      </c>
      <c r="M54" s="217">
        <v>0.006284</v>
      </c>
      <c r="N54" s="217">
        <v>0</v>
      </c>
      <c r="O54" s="211">
        <f t="shared" si="0"/>
        <v>0.344243284386088</v>
      </c>
      <c r="P54" s="210"/>
      <c r="Q54" s="62"/>
    </row>
    <row r="55" spans="1:17" ht="12.75" hidden="1">
      <c r="A55" s="141" t="s">
        <v>201</v>
      </c>
      <c r="B55" s="217">
        <v>5.444743</v>
      </c>
      <c r="C55" s="217">
        <v>3.632981</v>
      </c>
      <c r="D55" s="217">
        <v>1.864193</v>
      </c>
      <c r="E55" s="217">
        <v>1.268545</v>
      </c>
      <c r="F55" s="217">
        <v>1.048066</v>
      </c>
      <c r="G55" s="217">
        <v>1.009075</v>
      </c>
      <c r="H55" s="217">
        <v>0.442071</v>
      </c>
      <c r="I55" s="217">
        <v>0.287243</v>
      </c>
      <c r="J55" s="217">
        <v>0.68409</v>
      </c>
      <c r="K55" s="217">
        <v>0.263728</v>
      </c>
      <c r="L55" s="217">
        <v>0.098072</v>
      </c>
      <c r="M55" s="217">
        <v>0.000143</v>
      </c>
      <c r="N55" s="217">
        <v>0</v>
      </c>
      <c r="O55" s="211">
        <f t="shared" si="0"/>
        <v>0.3393853998173652</v>
      </c>
      <c r="P55" s="210"/>
      <c r="Q55" s="62"/>
    </row>
    <row r="56" spans="1:17" ht="12.75" hidden="1">
      <c r="A56" s="141" t="s">
        <v>202</v>
      </c>
      <c r="B56" s="217">
        <v>5.077359</v>
      </c>
      <c r="C56" s="217">
        <v>3.846103</v>
      </c>
      <c r="D56" s="217">
        <v>2.780611</v>
      </c>
      <c r="E56" s="217">
        <v>1.359704</v>
      </c>
      <c r="F56" s="217">
        <v>1.196536</v>
      </c>
      <c r="G56" s="217">
        <v>1.231877</v>
      </c>
      <c r="H56" s="217">
        <v>0.450479</v>
      </c>
      <c r="I56" s="217">
        <v>0.303604</v>
      </c>
      <c r="J56" s="217">
        <v>0.682119</v>
      </c>
      <c r="K56" s="217">
        <v>0.309198</v>
      </c>
      <c r="L56" s="217">
        <v>0.113664</v>
      </c>
      <c r="M56" s="217">
        <v>0.005578</v>
      </c>
      <c r="N56" s="217">
        <v>0</v>
      </c>
      <c r="O56" s="211">
        <f t="shared" si="0"/>
        <v>0.2925279797603618</v>
      </c>
      <c r="P56" s="210"/>
      <c r="Q56" s="62"/>
    </row>
    <row r="57" spans="1:17" ht="12.75" hidden="1">
      <c r="A57" s="141" t="s">
        <v>203</v>
      </c>
      <c r="B57" s="217">
        <v>5.651163</v>
      </c>
      <c r="C57" s="217">
        <v>3.783654</v>
      </c>
      <c r="D57" s="217">
        <v>3.535992</v>
      </c>
      <c r="E57" s="217">
        <v>1.500907</v>
      </c>
      <c r="F57" s="217">
        <v>1.147312</v>
      </c>
      <c r="G57" s="217">
        <v>1.388228</v>
      </c>
      <c r="H57" s="217">
        <v>0.462693</v>
      </c>
      <c r="I57" s="217">
        <v>0.336612</v>
      </c>
      <c r="J57" s="217">
        <v>0.745873</v>
      </c>
      <c r="K57" s="217">
        <v>0.336477</v>
      </c>
      <c r="L57" s="217">
        <v>0.139461</v>
      </c>
      <c r="M57" s="217">
        <v>0.006094</v>
      </c>
      <c r="N57" s="217">
        <v>0</v>
      </c>
      <c r="O57" s="211">
        <f t="shared" si="0"/>
        <v>0.2968910711758344</v>
      </c>
      <c r="P57" s="210"/>
      <c r="Q57" s="62"/>
    </row>
    <row r="58" spans="1:17" ht="12.75">
      <c r="A58" s="141" t="s">
        <v>204</v>
      </c>
      <c r="B58" s="217">
        <v>5.707633</v>
      </c>
      <c r="C58" s="217">
        <v>3.718952</v>
      </c>
      <c r="D58" s="217">
        <v>3.830744</v>
      </c>
      <c r="E58" s="217">
        <v>1.139596</v>
      </c>
      <c r="F58" s="217">
        <v>1.109811</v>
      </c>
      <c r="G58" s="217">
        <v>1.002735</v>
      </c>
      <c r="H58" s="217">
        <v>0.347028</v>
      </c>
      <c r="I58" s="217">
        <v>0.24679</v>
      </c>
      <c r="J58" s="217">
        <v>0.54748</v>
      </c>
      <c r="K58" s="217">
        <v>0.26399</v>
      </c>
      <c r="L58" s="217">
        <v>0.079942</v>
      </c>
      <c r="M58" s="217">
        <v>0.00459</v>
      </c>
      <c r="N58" s="217">
        <v>0</v>
      </c>
      <c r="O58" s="211">
        <f t="shared" si="0"/>
        <v>0.3171032125654282</v>
      </c>
      <c r="P58" s="210"/>
      <c r="Q58" s="62"/>
    </row>
    <row r="59" spans="1:17" ht="12.75" hidden="1">
      <c r="A59" s="141" t="s">
        <v>205</v>
      </c>
      <c r="B59" s="217">
        <v>5.242347</v>
      </c>
      <c r="C59" s="217">
        <v>3.875889</v>
      </c>
      <c r="D59" s="217">
        <v>3.878849</v>
      </c>
      <c r="E59" s="217">
        <v>1.344764</v>
      </c>
      <c r="F59" s="217">
        <v>1.125054</v>
      </c>
      <c r="G59" s="217">
        <v>1.217135</v>
      </c>
      <c r="H59" s="217">
        <v>0.488717</v>
      </c>
      <c r="I59" s="217">
        <v>0.314696</v>
      </c>
      <c r="J59" s="217">
        <v>0.484236</v>
      </c>
      <c r="K59" s="217">
        <v>0.264727</v>
      </c>
      <c r="L59" s="217">
        <v>0.124273</v>
      </c>
      <c r="M59" s="217">
        <v>0.007029</v>
      </c>
      <c r="N59" s="217">
        <v>0.002433</v>
      </c>
      <c r="O59" s="211">
        <f t="shared" si="0"/>
        <v>0.2853731344258557</v>
      </c>
      <c r="P59" s="210"/>
      <c r="Q59" s="62"/>
    </row>
    <row r="60" spans="1:17" ht="12.75" hidden="1">
      <c r="A60" s="141" t="s">
        <v>206</v>
      </c>
      <c r="B60" s="217">
        <v>5.365603</v>
      </c>
      <c r="C60" s="217">
        <v>4.053695</v>
      </c>
      <c r="D60" s="217">
        <v>3.832395</v>
      </c>
      <c r="E60" s="217">
        <v>1.657703</v>
      </c>
      <c r="F60" s="217">
        <v>1.274312</v>
      </c>
      <c r="G60" s="217">
        <v>1.243235</v>
      </c>
      <c r="H60" s="217">
        <v>0.556351</v>
      </c>
      <c r="I60" s="217">
        <v>0.32639</v>
      </c>
      <c r="J60" s="217">
        <v>0.36437</v>
      </c>
      <c r="K60" s="217">
        <v>0.298342</v>
      </c>
      <c r="L60" s="217">
        <v>0.156335</v>
      </c>
      <c r="M60" s="217">
        <v>0.005039</v>
      </c>
      <c r="N60" s="217">
        <v>0.002584</v>
      </c>
      <c r="O60" s="211">
        <f t="shared" si="0"/>
        <v>0.2803879464186334</v>
      </c>
      <c r="P60" s="210"/>
      <c r="Q60" s="62"/>
    </row>
    <row r="61" spans="1:17" ht="12.75" hidden="1">
      <c r="A61" s="141" t="s">
        <v>207</v>
      </c>
      <c r="B61" s="217">
        <v>5.12964</v>
      </c>
      <c r="C61" s="217">
        <v>3.703883</v>
      </c>
      <c r="D61" s="217">
        <v>3.516112</v>
      </c>
      <c r="E61" s="217">
        <v>1.370212</v>
      </c>
      <c r="F61" s="217">
        <v>1.01344</v>
      </c>
      <c r="G61" s="217">
        <v>1.24228</v>
      </c>
      <c r="H61" s="217">
        <v>0.418084</v>
      </c>
      <c r="I61" s="217">
        <v>0.270082</v>
      </c>
      <c r="J61" s="217">
        <v>0.308643</v>
      </c>
      <c r="K61" s="217">
        <v>0.212754</v>
      </c>
      <c r="L61" s="217">
        <v>0.137572</v>
      </c>
      <c r="M61" s="217">
        <v>0</v>
      </c>
      <c r="N61" s="217">
        <v>0.026197</v>
      </c>
      <c r="O61" s="211">
        <f t="shared" si="0"/>
        <v>0.29567524717274574</v>
      </c>
      <c r="P61" s="210"/>
      <c r="Q61" s="62"/>
    </row>
    <row r="62" spans="1:17" ht="12.75" hidden="1">
      <c r="A62" s="141" t="s">
        <v>208</v>
      </c>
      <c r="B62" s="217">
        <v>5.397592</v>
      </c>
      <c r="C62" s="217">
        <v>3.633955</v>
      </c>
      <c r="D62" s="217">
        <v>3.328785</v>
      </c>
      <c r="E62" s="217">
        <v>1.189262</v>
      </c>
      <c r="F62" s="217">
        <v>1.033689</v>
      </c>
      <c r="G62" s="217">
        <v>1.049985</v>
      </c>
      <c r="H62" s="217">
        <v>0.40997</v>
      </c>
      <c r="I62" s="217">
        <v>0.281112</v>
      </c>
      <c r="J62" s="217">
        <v>0.478038</v>
      </c>
      <c r="K62" s="217">
        <v>0.329954</v>
      </c>
      <c r="L62" s="217">
        <v>0.114786</v>
      </c>
      <c r="M62" s="217">
        <v>2.4E-05</v>
      </c>
      <c r="N62" s="217">
        <v>3.3E-05</v>
      </c>
      <c r="O62" s="211">
        <f t="shared" si="0"/>
        <v>0.3129549546781113</v>
      </c>
      <c r="P62" s="210"/>
      <c r="Q62" s="62"/>
    </row>
    <row r="63" spans="1:17" ht="12.75">
      <c r="A63" s="141" t="s">
        <v>209</v>
      </c>
      <c r="B63" s="217">
        <v>5.475539</v>
      </c>
      <c r="C63" s="217">
        <v>4.033332</v>
      </c>
      <c r="D63" s="217">
        <v>3.360924</v>
      </c>
      <c r="E63" s="217">
        <v>1.187675</v>
      </c>
      <c r="F63" s="217">
        <v>1.349682</v>
      </c>
      <c r="G63" s="217">
        <v>1.100661</v>
      </c>
      <c r="H63" s="217">
        <v>0.685916</v>
      </c>
      <c r="I63" s="217">
        <v>0.330806</v>
      </c>
      <c r="J63" s="217">
        <v>0.454922</v>
      </c>
      <c r="K63" s="217">
        <v>0.339395</v>
      </c>
      <c r="L63" s="217">
        <v>0.138459</v>
      </c>
      <c r="M63" s="217">
        <v>9E-06</v>
      </c>
      <c r="N63" s="217">
        <v>0</v>
      </c>
      <c r="O63" s="211">
        <f t="shared" si="0"/>
        <v>0.2966594825250904</v>
      </c>
      <c r="P63" s="210"/>
      <c r="Q63" s="62"/>
    </row>
    <row r="64" spans="1:17" ht="12.75" hidden="1">
      <c r="A64" s="141" t="s">
        <v>210</v>
      </c>
      <c r="B64" s="217">
        <v>5.74964</v>
      </c>
      <c r="C64" s="217">
        <v>3.663317</v>
      </c>
      <c r="D64" s="217">
        <v>3.520331</v>
      </c>
      <c r="E64" s="217">
        <v>1.532187</v>
      </c>
      <c r="F64" s="217">
        <v>1.306084</v>
      </c>
      <c r="G64" s="217">
        <v>1.206677</v>
      </c>
      <c r="H64" s="217">
        <v>0.657641</v>
      </c>
      <c r="I64" s="217">
        <v>0.332953</v>
      </c>
      <c r="J64" s="217">
        <v>0.453428</v>
      </c>
      <c r="K64" s="217">
        <v>0.251138</v>
      </c>
      <c r="L64" s="217">
        <v>0.154284</v>
      </c>
      <c r="M64" s="217">
        <v>0</v>
      </c>
      <c r="N64" s="217">
        <v>0</v>
      </c>
      <c r="O64" s="211">
        <f t="shared" si="0"/>
        <v>0.30538228820545066</v>
      </c>
      <c r="P64" s="210"/>
      <c r="Q64" s="62"/>
    </row>
    <row r="65" spans="1:17" ht="12.75" hidden="1">
      <c r="A65" s="141" t="s">
        <v>211</v>
      </c>
      <c r="B65" s="217">
        <v>5.542208</v>
      </c>
      <c r="C65" s="217">
        <v>4.066491</v>
      </c>
      <c r="D65" s="217">
        <v>3.588788</v>
      </c>
      <c r="E65" s="217">
        <v>1.991871</v>
      </c>
      <c r="F65" s="217">
        <v>1.289894</v>
      </c>
      <c r="G65" s="217">
        <v>0.884026</v>
      </c>
      <c r="H65" s="217">
        <v>0.64684</v>
      </c>
      <c r="I65" s="217">
        <v>0.391528</v>
      </c>
      <c r="J65" s="217">
        <v>0.533057</v>
      </c>
      <c r="K65" s="217">
        <v>0.294673</v>
      </c>
      <c r="L65" s="217">
        <v>0.454068</v>
      </c>
      <c r="M65" s="217">
        <v>4.2E-05</v>
      </c>
      <c r="N65" s="217">
        <v>0.028783</v>
      </c>
      <c r="O65" s="211">
        <f t="shared" si="0"/>
        <v>0.28115525412117703</v>
      </c>
      <c r="P65" s="210"/>
      <c r="Q65" s="62"/>
    </row>
    <row r="66" spans="1:17" ht="12.75" hidden="1">
      <c r="A66" s="141" t="s">
        <v>212</v>
      </c>
      <c r="B66" s="217">
        <v>5.358253</v>
      </c>
      <c r="C66" s="217">
        <v>5.028615</v>
      </c>
      <c r="D66" s="217">
        <v>3.853369</v>
      </c>
      <c r="E66" s="217">
        <v>2.22206</v>
      </c>
      <c r="F66" s="217">
        <v>1.337518</v>
      </c>
      <c r="G66" s="217">
        <v>0.939349</v>
      </c>
      <c r="H66" s="217">
        <v>0.657492</v>
      </c>
      <c r="I66" s="217">
        <v>0.548019</v>
      </c>
      <c r="J66" s="217">
        <v>0.474707</v>
      </c>
      <c r="K66" s="217">
        <v>0.235393</v>
      </c>
      <c r="L66" s="217">
        <v>0.146097</v>
      </c>
      <c r="M66" s="217">
        <v>1E-06</v>
      </c>
      <c r="N66" s="217">
        <v>0</v>
      </c>
      <c r="O66" s="211">
        <f t="shared" si="0"/>
        <v>0.2575975056431526</v>
      </c>
      <c r="P66" s="210"/>
      <c r="Q66" s="62"/>
    </row>
    <row r="67" spans="1:17" ht="12.75" hidden="1">
      <c r="A67" s="141" t="s">
        <v>213</v>
      </c>
      <c r="B67" s="217">
        <v>5.645532</v>
      </c>
      <c r="C67" s="217">
        <v>4.692823</v>
      </c>
      <c r="D67" s="217">
        <v>4.746293</v>
      </c>
      <c r="E67" s="217">
        <v>2.161725</v>
      </c>
      <c r="F67" s="217">
        <v>1.410814</v>
      </c>
      <c r="G67" s="217">
        <v>0.858806</v>
      </c>
      <c r="H67" s="217">
        <v>0.728941</v>
      </c>
      <c r="I67" s="217">
        <v>0.657014</v>
      </c>
      <c r="J67" s="217">
        <v>0.51594</v>
      </c>
      <c r="K67" s="217">
        <v>0.282052</v>
      </c>
      <c r="L67" s="217">
        <v>0.112224</v>
      </c>
      <c r="M67" s="217">
        <v>0</v>
      </c>
      <c r="N67" s="217">
        <v>0</v>
      </c>
      <c r="O67" s="211">
        <f t="shared" si="0"/>
        <v>0.2588249382317133</v>
      </c>
      <c r="P67" s="210"/>
      <c r="Q67" s="62"/>
    </row>
    <row r="68" spans="1:17" ht="12.75">
      <c r="A68" s="141" t="s">
        <v>214</v>
      </c>
      <c r="B68" s="217">
        <v>5.571933</v>
      </c>
      <c r="C68" s="217">
        <v>4.605388</v>
      </c>
      <c r="D68" s="217">
        <v>4.346162</v>
      </c>
      <c r="E68" s="217">
        <v>1.871955</v>
      </c>
      <c r="F68" s="217">
        <v>1.482278</v>
      </c>
      <c r="G68" s="217">
        <v>0.926541</v>
      </c>
      <c r="H68" s="217">
        <v>0.754074</v>
      </c>
      <c r="I68" s="217">
        <v>0.689617</v>
      </c>
      <c r="J68" s="217">
        <v>0.515402</v>
      </c>
      <c r="K68" s="217">
        <v>0.197904</v>
      </c>
      <c r="L68" s="217">
        <v>0.099657</v>
      </c>
      <c r="M68" s="217">
        <v>1E-06</v>
      </c>
      <c r="N68" s="217">
        <v>0.000232</v>
      </c>
      <c r="O68" s="211">
        <f t="shared" si="0"/>
        <v>0.2645598453721222</v>
      </c>
      <c r="P68" s="210"/>
      <c r="Q68" s="62"/>
    </row>
    <row r="69" spans="2:15" ht="12.75">
      <c r="B69" s="138"/>
      <c r="C69" s="138"/>
      <c r="D69" s="138"/>
      <c r="E69" s="138"/>
      <c r="F69" s="138"/>
      <c r="G69" s="138"/>
      <c r="H69" s="138"/>
      <c r="I69" s="138"/>
      <c r="J69" s="138"/>
      <c r="K69" s="138"/>
      <c r="L69" s="138"/>
      <c r="M69" s="138"/>
      <c r="N69" s="138"/>
      <c r="O69" s="138"/>
    </row>
    <row r="70" spans="1:15" ht="12.75">
      <c r="A70" s="214" t="s">
        <v>244</v>
      </c>
      <c r="B70" s="138"/>
      <c r="C70" s="138"/>
      <c r="D70" s="138"/>
      <c r="E70" s="138"/>
      <c r="F70" s="138"/>
      <c r="G70" s="138"/>
      <c r="H70" s="138"/>
      <c r="I70" s="138"/>
      <c r="J70" s="138"/>
      <c r="K70" s="138"/>
      <c r="L70" s="138"/>
      <c r="M70" s="138"/>
      <c r="N70" s="138"/>
      <c r="O70" s="217"/>
    </row>
    <row r="71" spans="1:15" ht="12.75">
      <c r="A71" s="142"/>
      <c r="B71" s="138"/>
      <c r="C71" s="138"/>
      <c r="D71" s="138"/>
      <c r="E71" s="138"/>
      <c r="F71" s="138"/>
      <c r="G71" s="138"/>
      <c r="H71" s="138"/>
      <c r="I71" s="138"/>
      <c r="J71" s="138"/>
      <c r="K71" s="138"/>
      <c r="L71" s="138"/>
      <c r="M71" s="138"/>
      <c r="N71" s="138"/>
      <c r="O71" s="138"/>
    </row>
    <row r="72" spans="2:15" ht="31.75">
      <c r="B72" s="215" t="s">
        <v>79</v>
      </c>
      <c r="C72" s="215" t="s">
        <v>451</v>
      </c>
      <c r="D72" s="215" t="s">
        <v>28</v>
      </c>
      <c r="E72" s="215" t="s">
        <v>91</v>
      </c>
      <c r="F72" s="215" t="s">
        <v>228</v>
      </c>
      <c r="G72" s="215" t="s">
        <v>74</v>
      </c>
      <c r="H72" s="215" t="s">
        <v>75</v>
      </c>
      <c r="I72" s="215" t="s">
        <v>226</v>
      </c>
      <c r="J72" s="215" t="s">
        <v>76</v>
      </c>
      <c r="K72" s="215" t="s">
        <v>77</v>
      </c>
      <c r="L72" s="215" t="s">
        <v>227</v>
      </c>
      <c r="M72" s="215" t="s">
        <v>225</v>
      </c>
      <c r="N72" s="215" t="s">
        <v>112</v>
      </c>
      <c r="O72" s="215"/>
    </row>
    <row r="73" spans="1:15" ht="12.75">
      <c r="A73" s="141" t="s">
        <v>232</v>
      </c>
      <c r="B73" s="216">
        <v>4.945983</v>
      </c>
      <c r="C73" s="216">
        <v>4.314791</v>
      </c>
      <c r="D73" s="216">
        <v>2.927608</v>
      </c>
      <c r="E73" s="216">
        <v>2.02175</v>
      </c>
      <c r="F73" s="216">
        <v>1.3960599999999999</v>
      </c>
      <c r="G73" s="216">
        <v>1.316965</v>
      </c>
      <c r="H73" s="216">
        <v>1.314491</v>
      </c>
      <c r="I73" s="216">
        <v>0.937195</v>
      </c>
      <c r="J73" s="216">
        <v>0.702109</v>
      </c>
      <c r="K73" s="216">
        <v>0.676527</v>
      </c>
      <c r="L73" s="216">
        <v>0.289186</v>
      </c>
      <c r="M73" s="216">
        <v>0.065825</v>
      </c>
      <c r="N73" s="216">
        <v>0.003512</v>
      </c>
      <c r="O73" s="216"/>
    </row>
    <row r="74" spans="1:15" ht="12.75">
      <c r="A74" s="141" t="s">
        <v>237</v>
      </c>
      <c r="B74" s="216">
        <v>6.708366</v>
      </c>
      <c r="C74" s="216">
        <v>4.44751</v>
      </c>
      <c r="D74" s="216">
        <v>5.009506</v>
      </c>
      <c r="E74" s="216">
        <v>3.121492</v>
      </c>
      <c r="F74" s="216">
        <v>1.4859390000000001</v>
      </c>
      <c r="G74" s="216">
        <v>3.043558</v>
      </c>
      <c r="H74" s="216">
        <v>1.742553</v>
      </c>
      <c r="I74" s="216">
        <v>1.373718</v>
      </c>
      <c r="J74" s="216">
        <v>1.038384</v>
      </c>
      <c r="K74" s="216">
        <v>0.85938</v>
      </c>
      <c r="L74" s="216">
        <v>0.451798</v>
      </c>
      <c r="M74" s="216">
        <v>1.282179</v>
      </c>
      <c r="N74" s="216">
        <v>0.112236</v>
      </c>
      <c r="O74" s="216"/>
    </row>
    <row r="75" spans="1:15" ht="12.75">
      <c r="A75" s="141" t="s">
        <v>199</v>
      </c>
      <c r="B75" s="216">
        <v>7.985406</v>
      </c>
      <c r="C75" s="216">
        <v>6.167518</v>
      </c>
      <c r="D75" s="216">
        <v>5.0431740000000005</v>
      </c>
      <c r="E75" s="216">
        <v>3.7947189999999997</v>
      </c>
      <c r="F75" s="216">
        <v>1.672819</v>
      </c>
      <c r="G75" s="216">
        <v>3.621007</v>
      </c>
      <c r="H75" s="216">
        <v>2.391852</v>
      </c>
      <c r="I75" s="216">
        <v>1.387674</v>
      </c>
      <c r="J75" s="216">
        <v>1.249551</v>
      </c>
      <c r="K75" s="216">
        <v>1.188583</v>
      </c>
      <c r="L75" s="216">
        <v>0.45349</v>
      </c>
      <c r="M75" s="216">
        <v>1.596663</v>
      </c>
      <c r="N75" s="216">
        <v>0.10551</v>
      </c>
      <c r="O75" s="216"/>
    </row>
    <row r="76" spans="1:15" ht="12.75">
      <c r="A76" s="141" t="s">
        <v>204</v>
      </c>
      <c r="B76" s="216">
        <v>9.882651</v>
      </c>
      <c r="C76" s="216">
        <v>6.608183</v>
      </c>
      <c r="D76" s="216">
        <v>5.947081</v>
      </c>
      <c r="E76" s="216">
        <v>1.6512540000000002</v>
      </c>
      <c r="F76" s="216">
        <v>1.7165000000000001</v>
      </c>
      <c r="G76" s="216">
        <v>4.722889</v>
      </c>
      <c r="H76" s="216">
        <v>2.2912</v>
      </c>
      <c r="I76" s="216">
        <v>1.708406</v>
      </c>
      <c r="J76" s="216">
        <v>1.215419</v>
      </c>
      <c r="K76" s="216">
        <v>1.4672269999999998</v>
      </c>
      <c r="L76" s="216">
        <v>0.7901210000000001</v>
      </c>
      <c r="M76" s="216">
        <v>0.393399</v>
      </c>
      <c r="N76" s="216">
        <v>0.367149</v>
      </c>
      <c r="O76" s="216"/>
    </row>
    <row r="77" spans="1:15" ht="12.75">
      <c r="A77" s="141" t="s">
        <v>209</v>
      </c>
      <c r="B77" s="216">
        <v>12.043945999999998</v>
      </c>
      <c r="C77" s="216">
        <v>7.693173</v>
      </c>
      <c r="D77" s="216">
        <v>6.777229999999999</v>
      </c>
      <c r="E77" s="216">
        <v>3.8484040000000004</v>
      </c>
      <c r="F77" s="216">
        <v>2.346828</v>
      </c>
      <c r="G77" s="216">
        <v>4.871798</v>
      </c>
      <c r="H77" s="216">
        <v>3.067827</v>
      </c>
      <c r="I77" s="216">
        <v>2.2986079999999998</v>
      </c>
      <c r="J77" s="216">
        <v>1.206058</v>
      </c>
      <c r="K77" s="216">
        <v>2.141036</v>
      </c>
      <c r="L77" s="216">
        <v>0.791029</v>
      </c>
      <c r="M77" s="216">
        <v>1.552705</v>
      </c>
      <c r="N77" s="216">
        <v>0.591459</v>
      </c>
      <c r="O77" s="216"/>
    </row>
    <row r="78" spans="1:15" ht="12.75">
      <c r="A78" s="141" t="s">
        <v>214</v>
      </c>
      <c r="B78" s="216">
        <v>18.176462</v>
      </c>
      <c r="C78" s="216">
        <v>8.815673</v>
      </c>
      <c r="D78" s="216">
        <v>6.865966</v>
      </c>
      <c r="E78" s="216">
        <v>4.234629</v>
      </c>
      <c r="F78" s="216">
        <v>2.730562</v>
      </c>
      <c r="G78" s="216">
        <v>4.782515</v>
      </c>
      <c r="H78" s="216">
        <v>3.199089</v>
      </c>
      <c r="I78" s="216">
        <v>2.450646</v>
      </c>
      <c r="J78" s="216">
        <v>1.2334170000000002</v>
      </c>
      <c r="K78" s="216">
        <v>1.9261510000000002</v>
      </c>
      <c r="L78" s="216">
        <v>1.477772</v>
      </c>
      <c r="M78" s="216">
        <v>2.278048</v>
      </c>
      <c r="N78" s="216">
        <v>0.6967760000000001</v>
      </c>
      <c r="O78" s="216"/>
    </row>
    <row r="79" ht="12.75">
      <c r="A79" s="141"/>
    </row>
    <row r="80" ht="12.75">
      <c r="A80" s="213" t="s">
        <v>395</v>
      </c>
    </row>
    <row r="81" ht="12.75">
      <c r="A81" s="141"/>
    </row>
    <row r="82" ht="12.75">
      <c r="A82" s="141"/>
    </row>
    <row r="83" ht="12.75">
      <c r="A83" s="141"/>
    </row>
    <row r="84" ht="12.75">
      <c r="A84" s="141"/>
    </row>
    <row r="85" ht="12.75">
      <c r="A85" s="141"/>
    </row>
    <row r="86" ht="12.75">
      <c r="A86" s="141"/>
    </row>
    <row r="87" ht="12.75">
      <c r="A87" s="141"/>
    </row>
    <row r="88" ht="12.75">
      <c r="A88" s="141"/>
    </row>
    <row r="89" ht="12.75">
      <c r="A89" s="141"/>
    </row>
    <row r="90" ht="12.75">
      <c r="A90" s="141"/>
    </row>
    <row r="91" ht="12.75">
      <c r="A91" s="141"/>
    </row>
    <row r="92" ht="12.75">
      <c r="A92" s="141"/>
    </row>
    <row r="93" ht="12.75">
      <c r="A93" s="141"/>
    </row>
    <row r="94" ht="12.75">
      <c r="A94" s="141"/>
    </row>
    <row r="95" ht="12.75">
      <c r="A95" s="141"/>
    </row>
    <row r="96" ht="12.75">
      <c r="A96" s="141"/>
    </row>
    <row r="97" ht="12.75">
      <c r="A97" s="141"/>
    </row>
    <row r="109" ht="12.75">
      <c r="A109" s="141"/>
    </row>
    <row r="110" ht="12.75">
      <c r="A110" s="141"/>
    </row>
    <row r="111" ht="12.75">
      <c r="A111" s="141"/>
    </row>
    <row r="112" ht="12.75">
      <c r="A112" s="141"/>
    </row>
    <row r="113" ht="12.75">
      <c r="A113" s="141"/>
    </row>
    <row r="114" ht="12.75">
      <c r="A114" s="141"/>
    </row>
    <row r="115" spans="1:15" ht="12.75">
      <c r="A115" s="141"/>
      <c r="B115" s="209"/>
      <c r="C115" s="209"/>
      <c r="D115" s="209"/>
      <c r="E115" s="209"/>
      <c r="F115" s="209"/>
      <c r="G115" s="209"/>
      <c r="H115" s="209"/>
      <c r="I115" s="209"/>
      <c r="J115" s="209"/>
      <c r="K115" s="209"/>
      <c r="L115" s="209"/>
      <c r="M115" s="209"/>
      <c r="N115" s="209"/>
      <c r="O115" s="209"/>
    </row>
    <row r="116" spans="1:15" ht="12.75">
      <c r="A116" s="141"/>
      <c r="B116" s="209"/>
      <c r="C116" s="209"/>
      <c r="D116" s="209"/>
      <c r="E116" s="209"/>
      <c r="F116" s="209"/>
      <c r="G116" s="209"/>
      <c r="H116" s="209"/>
      <c r="I116" s="209"/>
      <c r="J116" s="209"/>
      <c r="K116" s="209"/>
      <c r="L116" s="209"/>
      <c r="M116" s="209"/>
      <c r="N116" s="209"/>
      <c r="O116" s="209"/>
    </row>
    <row r="117" spans="1:15" ht="12.75">
      <c r="A117" s="141"/>
      <c r="B117" s="209"/>
      <c r="C117" s="209"/>
      <c r="D117" s="209"/>
      <c r="E117" s="209"/>
      <c r="F117" s="209"/>
      <c r="G117" s="209"/>
      <c r="H117" s="209"/>
      <c r="I117" s="209"/>
      <c r="J117" s="209"/>
      <c r="K117" s="209"/>
      <c r="L117" s="209"/>
      <c r="M117" s="209"/>
      <c r="N117" s="209"/>
      <c r="O117" s="209"/>
    </row>
    <row r="118" spans="1:15" ht="12.75">
      <c r="A118" s="141"/>
      <c r="B118" s="209"/>
      <c r="C118" s="209"/>
      <c r="D118" s="209"/>
      <c r="E118" s="209"/>
      <c r="F118" s="209"/>
      <c r="G118" s="209"/>
      <c r="H118" s="209"/>
      <c r="I118" s="209"/>
      <c r="J118" s="209"/>
      <c r="K118" s="209"/>
      <c r="L118" s="209"/>
      <c r="M118" s="209"/>
      <c r="N118" s="209"/>
      <c r="O118" s="209"/>
    </row>
    <row r="120" ht="12.75">
      <c r="A120" s="8"/>
    </row>
  </sheetData>
  <hyperlinks>
    <hyperlink ref="B4" r:id="rId1" display="http://www.stats.govt.nz/infoshare/SelectVariables.aspx?pxID=e3f45d9b-7dd4-44ae-a5ee-374a303845d7"/>
    <hyperlink ref="B3" r:id="rId2" display="http://www.stats.govt.nz/infoshare/ViewTable.aspx?pxID=60c636e7-dd32-4682-a0c6-39d2c9210516"/>
  </hyperlinks>
  <printOptions/>
  <pageMargins left="0.7" right="0.7" top="0.75" bottom="0.75" header="0.3" footer="0.3"/>
  <pageSetup orientation="portrait" paperSize="9"/>
  <drawing r:id="rId3"/>
</worksheet>
</file>

<file path=xl/worksheets/sheet26.xml><?xml version="1.0" encoding="utf-8"?>
<worksheet xmlns="http://schemas.openxmlformats.org/spreadsheetml/2006/main" xmlns:r="http://schemas.openxmlformats.org/officeDocument/2006/relationships">
  <dimension ref="A1:P23"/>
  <sheetViews>
    <sheetView workbookViewId="0" topLeftCell="A17">
      <selection activeCell="N37" sqref="N37"/>
    </sheetView>
  </sheetViews>
  <sheetFormatPr defaultColWidth="9.140625" defaultRowHeight="12.75"/>
  <cols>
    <col min="1" max="1" width="10.7109375" style="7" customWidth="1"/>
    <col min="2" max="2" width="10.8515625" style="7" customWidth="1"/>
    <col min="3" max="3" width="10.140625" style="7" customWidth="1"/>
    <col min="4" max="4" width="10.8515625" style="7" customWidth="1"/>
    <col min="5" max="5" width="10.57421875" style="7" customWidth="1"/>
    <col min="6" max="6" width="10.8515625" style="7" customWidth="1"/>
    <col min="7" max="7" width="10.7109375" style="7" customWidth="1"/>
    <col min="8" max="8" width="10.8515625" style="7" customWidth="1"/>
    <col min="9" max="11" width="11.140625" style="7" customWidth="1"/>
    <col min="12" max="12" width="10.8515625" style="7" customWidth="1"/>
    <col min="13" max="13" width="10.7109375" style="7" customWidth="1"/>
    <col min="14" max="14" width="12.140625" style="7" customWidth="1"/>
    <col min="15" max="15" width="10.7109375" style="7" customWidth="1"/>
    <col min="16" max="16" width="9.28125" style="7" customWidth="1"/>
    <col min="17" max="16384" width="9.28125" style="7" customWidth="1"/>
  </cols>
  <sheetData>
    <row r="1" ht="20.6">
      <c r="A1" s="5" t="s">
        <v>373</v>
      </c>
    </row>
    <row r="3" ht="12.75">
      <c r="A3" s="8" t="s">
        <v>376</v>
      </c>
    </row>
    <row r="4" ht="12.75">
      <c r="A4" s="8"/>
    </row>
    <row r="5" spans="1:5" ht="12.75">
      <c r="A5" s="7" t="s">
        <v>85</v>
      </c>
      <c r="B5" s="143" t="s">
        <v>313</v>
      </c>
      <c r="C5" s="144"/>
      <c r="D5" s="144"/>
      <c r="E5" s="144"/>
    </row>
    <row r="6" spans="2:5" ht="12.75">
      <c r="B6" s="143"/>
      <c r="C6" s="144"/>
      <c r="D6" s="144"/>
      <c r="E6" s="144"/>
    </row>
    <row r="7" spans="1:15" ht="47.6">
      <c r="A7" s="140" t="s">
        <v>12</v>
      </c>
      <c r="B7" s="140" t="s">
        <v>13</v>
      </c>
      <c r="C7" s="140" t="s">
        <v>14</v>
      </c>
      <c r="D7" s="140" t="s">
        <v>15</v>
      </c>
      <c r="E7" s="140" t="s">
        <v>16</v>
      </c>
      <c r="F7" s="140" t="s">
        <v>17</v>
      </c>
      <c r="G7" s="140" t="s">
        <v>18</v>
      </c>
      <c r="H7" s="140" t="s">
        <v>19</v>
      </c>
      <c r="I7" s="140" t="s">
        <v>20</v>
      </c>
      <c r="J7" s="140" t="s">
        <v>21</v>
      </c>
      <c r="K7" s="140" t="s">
        <v>22</v>
      </c>
      <c r="L7" s="140" t="s">
        <v>23</v>
      </c>
      <c r="M7" s="140" t="s">
        <v>24</v>
      </c>
      <c r="N7" s="140"/>
      <c r="O7" s="140"/>
    </row>
    <row r="8" spans="1:15" ht="12.75">
      <c r="A8" s="148">
        <v>2260578</v>
      </c>
      <c r="B8" s="148">
        <v>2910560</v>
      </c>
      <c r="C8" s="148">
        <v>1728247</v>
      </c>
      <c r="D8" s="148">
        <v>2278047</v>
      </c>
      <c r="E8" s="148">
        <v>1248284</v>
      </c>
      <c r="F8" s="148">
        <v>2683687</v>
      </c>
      <c r="G8" s="148">
        <v>3480555</v>
      </c>
      <c r="H8" s="148">
        <v>1133760</v>
      </c>
      <c r="I8" s="148">
        <v>696544</v>
      </c>
      <c r="J8" s="148">
        <v>788155</v>
      </c>
      <c r="K8" s="148">
        <v>13830300</v>
      </c>
      <c r="L8" s="148">
        <v>1524105</v>
      </c>
      <c r="M8" s="148">
        <v>3243740</v>
      </c>
      <c r="N8" s="62"/>
      <c r="O8" s="62"/>
    </row>
    <row r="10" ht="12.75">
      <c r="A10" s="142" t="s">
        <v>377</v>
      </c>
    </row>
    <row r="12" spans="1:13" ht="12.75">
      <c r="A12" s="7" t="s">
        <v>63</v>
      </c>
      <c r="B12" s="75" t="s">
        <v>374</v>
      </c>
      <c r="C12" s="69"/>
      <c r="D12" s="69"/>
      <c r="E12" s="69"/>
      <c r="F12" s="69"/>
      <c r="G12" s="69"/>
      <c r="H12" s="69"/>
      <c r="I12" s="69"/>
      <c r="J12" s="69"/>
      <c r="K12" s="69"/>
      <c r="L12" s="69"/>
      <c r="M12" s="69"/>
    </row>
    <row r="14" spans="1:16" ht="47.6">
      <c r="A14" s="140" t="s">
        <v>12</v>
      </c>
      <c r="B14" s="140" t="s">
        <v>13</v>
      </c>
      <c r="C14" s="140" t="s">
        <v>14</v>
      </c>
      <c r="D14" s="140" t="s">
        <v>15</v>
      </c>
      <c r="E14" s="140" t="s">
        <v>16</v>
      </c>
      <c r="F14" s="140" t="s">
        <v>17</v>
      </c>
      <c r="G14" s="140" t="s">
        <v>18</v>
      </c>
      <c r="H14" s="140" t="s">
        <v>19</v>
      </c>
      <c r="I14" s="140" t="s">
        <v>20</v>
      </c>
      <c r="J14" s="140" t="s">
        <v>21</v>
      </c>
      <c r="K14" s="140" t="s">
        <v>22</v>
      </c>
      <c r="L14" s="140" t="s">
        <v>23</v>
      </c>
      <c r="M14" s="140" t="s">
        <v>24</v>
      </c>
      <c r="N14" s="140"/>
      <c r="O14" s="140"/>
      <c r="P14" s="140"/>
    </row>
    <row r="15" spans="1:15" ht="12.75">
      <c r="A15" s="148">
        <v>4605388</v>
      </c>
      <c r="B15" s="148">
        <v>1871955</v>
      </c>
      <c r="C15" s="148">
        <v>197904</v>
      </c>
      <c r="D15" s="138">
        <v>1</v>
      </c>
      <c r="E15" s="148">
        <v>1482278</v>
      </c>
      <c r="F15" s="148">
        <v>515402</v>
      </c>
      <c r="G15" s="148">
        <v>754074</v>
      </c>
      <c r="H15" s="148">
        <v>99657</v>
      </c>
      <c r="I15" s="138">
        <v>232</v>
      </c>
      <c r="J15" s="148">
        <v>689617</v>
      </c>
      <c r="K15" s="148">
        <v>4346162</v>
      </c>
      <c r="L15" s="148">
        <v>926541</v>
      </c>
      <c r="M15" s="148">
        <v>5571933</v>
      </c>
      <c r="N15" s="62"/>
      <c r="O15" s="62"/>
    </row>
    <row r="17" spans="2:14" ht="12.75">
      <c r="B17" s="146" t="s">
        <v>79</v>
      </c>
      <c r="C17" s="146" t="s">
        <v>451</v>
      </c>
      <c r="D17" s="146" t="s">
        <v>28</v>
      </c>
      <c r="E17" s="146" t="s">
        <v>74</v>
      </c>
      <c r="F17" s="146" t="s">
        <v>91</v>
      </c>
      <c r="G17" s="146" t="s">
        <v>75</v>
      </c>
      <c r="H17" s="146" t="s">
        <v>228</v>
      </c>
      <c r="I17" s="146" t="s">
        <v>226</v>
      </c>
      <c r="J17" s="146" t="s">
        <v>225</v>
      </c>
      <c r="K17" s="146" t="s">
        <v>77</v>
      </c>
      <c r="L17" s="146" t="s">
        <v>227</v>
      </c>
      <c r="M17" s="146" t="s">
        <v>76</v>
      </c>
      <c r="N17" s="146" t="s">
        <v>112</v>
      </c>
    </row>
    <row r="18" spans="1:14" ht="12.75">
      <c r="A18" s="7" t="s">
        <v>3</v>
      </c>
      <c r="B18" s="72">
        <v>13.8303</v>
      </c>
      <c r="C18" s="72">
        <v>3.24374</v>
      </c>
      <c r="D18" s="72">
        <v>2.260578</v>
      </c>
      <c r="E18" s="72">
        <v>2.91056</v>
      </c>
      <c r="F18" s="72">
        <v>3.480555</v>
      </c>
      <c r="G18" s="72">
        <v>2.683687</v>
      </c>
      <c r="H18" s="72">
        <v>1.248284</v>
      </c>
      <c r="I18" s="72">
        <v>1.524105</v>
      </c>
      <c r="J18" s="72">
        <v>2.278047</v>
      </c>
      <c r="K18" s="72">
        <v>1.728247</v>
      </c>
      <c r="L18" s="72">
        <v>0.788155</v>
      </c>
      <c r="M18" s="72">
        <v>1.13376</v>
      </c>
      <c r="N18" s="72">
        <v>0.696544</v>
      </c>
    </row>
    <row r="19" spans="1:14" ht="12.75">
      <c r="A19" s="7" t="s">
        <v>2</v>
      </c>
      <c r="B19" s="72">
        <v>4.346162</v>
      </c>
      <c r="C19" s="72">
        <v>5.571933</v>
      </c>
      <c r="D19" s="72">
        <v>4.605388</v>
      </c>
      <c r="E19" s="72">
        <v>1.871955</v>
      </c>
      <c r="F19" s="72">
        <v>0.754074</v>
      </c>
      <c r="G19" s="72">
        <v>0.515402</v>
      </c>
      <c r="H19" s="72">
        <v>1.482278</v>
      </c>
      <c r="I19" s="72">
        <v>0.926541</v>
      </c>
      <c r="J19" s="72">
        <v>1E-06</v>
      </c>
      <c r="K19" s="72">
        <v>0.197904</v>
      </c>
      <c r="L19" s="72">
        <v>0.689617</v>
      </c>
      <c r="M19" s="72">
        <v>0.099657</v>
      </c>
      <c r="N19" s="72">
        <v>0.000232</v>
      </c>
    </row>
    <row r="20" spans="2:14" ht="12.75">
      <c r="B20" s="138"/>
      <c r="C20" s="138"/>
      <c r="D20" s="138"/>
      <c r="E20" s="138"/>
      <c r="F20" s="138"/>
      <c r="G20" s="138"/>
      <c r="H20" s="138"/>
      <c r="I20" s="138"/>
      <c r="J20" s="138"/>
      <c r="K20" s="138"/>
      <c r="L20" s="138"/>
      <c r="M20" s="138"/>
      <c r="N20" s="138"/>
    </row>
    <row r="21" spans="1:14" ht="12.75">
      <c r="A21" s="7" t="s">
        <v>32</v>
      </c>
      <c r="B21" s="147">
        <f>SUM(B18:B19)</f>
        <v>18.176462</v>
      </c>
      <c r="C21" s="147">
        <f aca="true" t="shared" si="0" ref="C21:N21">SUM(C18:C19)</f>
        <v>8.815673</v>
      </c>
      <c r="D21" s="147">
        <f t="shared" si="0"/>
        <v>6.865966</v>
      </c>
      <c r="E21" s="147">
        <f t="shared" si="0"/>
        <v>4.782515</v>
      </c>
      <c r="F21" s="147">
        <f t="shared" si="0"/>
        <v>4.234629</v>
      </c>
      <c r="G21" s="147">
        <f t="shared" si="0"/>
        <v>3.199089</v>
      </c>
      <c r="H21" s="147">
        <f t="shared" si="0"/>
        <v>2.730562</v>
      </c>
      <c r="I21" s="147">
        <f t="shared" si="0"/>
        <v>2.450646</v>
      </c>
      <c r="J21" s="147">
        <f t="shared" si="0"/>
        <v>2.278048</v>
      </c>
      <c r="K21" s="147">
        <f t="shared" si="0"/>
        <v>1.9261510000000002</v>
      </c>
      <c r="L21" s="147">
        <f t="shared" si="0"/>
        <v>1.477772</v>
      </c>
      <c r="M21" s="147">
        <f t="shared" si="0"/>
        <v>1.2334170000000002</v>
      </c>
      <c r="N21" s="147">
        <f t="shared" si="0"/>
        <v>0.6967760000000001</v>
      </c>
    </row>
    <row r="23" ht="12.75">
      <c r="B23" s="8" t="s">
        <v>375</v>
      </c>
    </row>
  </sheetData>
  <hyperlinks>
    <hyperlink ref="B5" r:id="rId1" display="http://www.stats.govt.nz/infoshare/SelectVariables.aspx?pxID=cf707c8e-9af8-4e65-a53c-ba7af4869df7"/>
    <hyperlink ref="B12" r:id="rId2" display="http://www.stats.govt.nz/infoshare/SelectVariables.aspx?pxID=da66e0cc-4bcb-44b5-b764-40173ec47f5b"/>
  </hyperlinks>
  <printOptions/>
  <pageMargins left="0.7" right="0.7" top="0.75" bottom="0.75" header="0.3" footer="0.3"/>
  <pageSetup orientation="portrait" paperSize="9"/>
  <drawing r:id="rId3"/>
</worksheet>
</file>

<file path=xl/worksheets/sheet27.xml><?xml version="1.0" encoding="utf-8"?>
<worksheet xmlns="http://schemas.openxmlformats.org/spreadsheetml/2006/main" xmlns:r="http://schemas.openxmlformats.org/officeDocument/2006/relationships">
  <dimension ref="A1:AA62"/>
  <sheetViews>
    <sheetView workbookViewId="0" topLeftCell="A1">
      <selection activeCell="I28" sqref="I28"/>
    </sheetView>
  </sheetViews>
  <sheetFormatPr defaultColWidth="9.140625" defaultRowHeight="12.75"/>
  <cols>
    <col min="1" max="1" width="12.28125" style="7" customWidth="1"/>
    <col min="2" max="2" width="16.8515625" style="7" customWidth="1"/>
    <col min="3" max="3" width="9.28125" style="7" customWidth="1"/>
    <col min="4" max="4" width="7.00390625" style="7" customWidth="1"/>
    <col min="5" max="5" width="17.57421875" style="7" bestFit="1" customWidth="1"/>
    <col min="6" max="6" width="13.421875" style="7" customWidth="1"/>
    <col min="7" max="8" width="10.00390625" style="7" customWidth="1"/>
    <col min="9" max="9" width="12.00390625" style="7" customWidth="1"/>
    <col min="10" max="10" width="16.57421875" style="7" customWidth="1"/>
    <col min="11" max="11" width="22.140625" style="7" customWidth="1"/>
    <col min="12" max="12" width="10.421875" style="7" customWidth="1"/>
    <col min="13" max="13" width="11.7109375" style="7" customWidth="1"/>
    <col min="14" max="14" width="15.140625" style="7" customWidth="1"/>
    <col min="15" max="15" width="16.00390625" style="7" bestFit="1" customWidth="1"/>
    <col min="16" max="16" width="18.421875" style="7" customWidth="1"/>
    <col min="17" max="17" width="12.00390625" style="7" customWidth="1"/>
    <col min="18" max="18" width="2.00390625" style="7" customWidth="1"/>
    <col min="19" max="19" width="17.57421875" style="7" bestFit="1" customWidth="1"/>
    <col min="20" max="20" width="19.28125" style="7" bestFit="1" customWidth="1"/>
    <col min="21" max="21" width="12.00390625" style="7" customWidth="1"/>
    <col min="22" max="22" width="13.8515625" style="7" bestFit="1" customWidth="1"/>
    <col min="23" max="23" width="14.8515625" style="7" bestFit="1" customWidth="1"/>
    <col min="24" max="24" width="16.00390625" style="7" bestFit="1" customWidth="1"/>
    <col min="25" max="25" width="18.140625" style="7" bestFit="1" customWidth="1"/>
    <col min="26" max="27" width="12.00390625" style="7" customWidth="1"/>
    <col min="28" max="16384" width="9.28125" style="7" customWidth="1"/>
  </cols>
  <sheetData>
    <row r="1" ht="20.6">
      <c r="A1" s="5" t="s">
        <v>128</v>
      </c>
    </row>
    <row r="3" spans="1:2" ht="12.75">
      <c r="A3" s="7" t="s">
        <v>85</v>
      </c>
      <c r="B3" s="7" t="s">
        <v>445</v>
      </c>
    </row>
    <row r="4" spans="19:27" ht="12.75">
      <c r="S4" s="48"/>
      <c r="T4" s="273"/>
      <c r="U4" s="273"/>
      <c r="V4" s="273"/>
      <c r="W4" s="273"/>
      <c r="X4" s="273"/>
      <c r="Y4" s="273"/>
      <c r="Z4" s="273"/>
      <c r="AA4" s="273"/>
    </row>
    <row r="5" spans="1:27" ht="12.75">
      <c r="A5" s="8" t="s">
        <v>447</v>
      </c>
      <c r="J5" s="8" t="s">
        <v>446</v>
      </c>
      <c r="S5" s="48"/>
      <c r="T5" s="273"/>
      <c r="U5" s="273"/>
      <c r="V5" s="273"/>
      <c r="W5" s="273"/>
      <c r="X5" s="273"/>
      <c r="Y5" s="273"/>
      <c r="Z5" s="273"/>
      <c r="AA5" s="273"/>
    </row>
    <row r="6" spans="19:27" ht="12.75">
      <c r="S6" s="48"/>
      <c r="T6" s="273"/>
      <c r="U6" s="273"/>
      <c r="V6" s="273"/>
      <c r="W6" s="273"/>
      <c r="X6" s="273"/>
      <c r="Y6" s="273"/>
      <c r="Z6" s="273"/>
      <c r="AA6" s="273"/>
    </row>
    <row r="7" spans="2:27" ht="12.75">
      <c r="B7" s="282" t="s">
        <v>121</v>
      </c>
      <c r="C7" s="282" t="s">
        <v>120</v>
      </c>
      <c r="D7" s="282" t="s">
        <v>119</v>
      </c>
      <c r="E7" s="282" t="s">
        <v>118</v>
      </c>
      <c r="F7" s="282" t="s">
        <v>117</v>
      </c>
      <c r="G7" s="282" t="s">
        <v>71</v>
      </c>
      <c r="H7" s="283" t="s">
        <v>32</v>
      </c>
      <c r="K7" s="284" t="s">
        <v>450</v>
      </c>
      <c r="L7" s="284" t="s">
        <v>125</v>
      </c>
      <c r="M7" s="284" t="s">
        <v>124</v>
      </c>
      <c r="N7" s="284" t="s">
        <v>123</v>
      </c>
      <c r="O7" s="284" t="s">
        <v>122</v>
      </c>
      <c r="P7" s="284" t="s">
        <v>129</v>
      </c>
      <c r="Q7" s="284" t="s">
        <v>71</v>
      </c>
      <c r="R7" s="285"/>
      <c r="S7" s="286" t="s">
        <v>32</v>
      </c>
      <c r="T7" s="273"/>
      <c r="U7" s="273"/>
      <c r="V7" s="273"/>
      <c r="W7" s="273"/>
      <c r="X7" s="273"/>
      <c r="Y7" s="273"/>
      <c r="Z7" s="273"/>
      <c r="AA7" s="273"/>
    </row>
    <row r="8" spans="1:27" ht="12.75">
      <c r="A8" s="7" t="s">
        <v>451</v>
      </c>
      <c r="B8" s="276">
        <v>1.5899999984867464E-06</v>
      </c>
      <c r="C8" s="276">
        <v>0</v>
      </c>
      <c r="D8" s="276">
        <v>2.5849254304648204</v>
      </c>
      <c r="E8" s="276">
        <v>0.20853089994192123</v>
      </c>
      <c r="F8" s="276">
        <v>0.25891599974036217</v>
      </c>
      <c r="G8" s="276">
        <v>0.18077445183460258</v>
      </c>
      <c r="H8" s="279">
        <f>SUM(B8:G8)</f>
        <v>3.2331483719817045</v>
      </c>
      <c r="J8" s="7" t="s">
        <v>28</v>
      </c>
      <c r="K8" s="211">
        <v>0.10313757074299999</v>
      </c>
      <c r="L8" s="211">
        <v>0.12359055263499999</v>
      </c>
      <c r="M8" s="211">
        <v>0.122782589283</v>
      </c>
      <c r="N8" s="211">
        <v>0.168559801642</v>
      </c>
      <c r="O8" s="211">
        <v>0.145981103594</v>
      </c>
      <c r="P8" s="211">
        <v>0.563088416593</v>
      </c>
      <c r="Q8" s="211">
        <v>0.571333224954</v>
      </c>
      <c r="R8" s="138"/>
      <c r="S8" s="280">
        <f>SUM(K8:Q8)</f>
        <v>1.798473259444</v>
      </c>
      <c r="T8" s="273"/>
      <c r="U8" s="273"/>
      <c r="V8" s="273"/>
      <c r="W8" s="273"/>
      <c r="X8" s="273"/>
      <c r="Y8" s="273"/>
      <c r="Z8" s="273"/>
      <c r="AA8" s="273"/>
    </row>
    <row r="9" spans="1:27" ht="12.75">
      <c r="A9" s="7" t="s">
        <v>28</v>
      </c>
      <c r="B9" s="276">
        <v>0.010384972156731287</v>
      </c>
      <c r="C9" s="276">
        <v>2.299526997376233E-06</v>
      </c>
      <c r="D9" s="276">
        <v>0.002199734483347129</v>
      </c>
      <c r="E9" s="276">
        <v>0.002726434420279714</v>
      </c>
      <c r="F9" s="276">
        <v>2.3661699945762394E-05</v>
      </c>
      <c r="G9" s="276">
        <f>(185.897696912119+287.99)/1000</f>
        <v>0.473887696912119</v>
      </c>
      <c r="H9" s="279">
        <f aca="true" t="shared" si="0" ref="H9:H21">SUM(B9:G9)</f>
        <v>0.4892247991994203</v>
      </c>
      <c r="J9" s="7" t="s">
        <v>79</v>
      </c>
      <c r="K9" s="211">
        <v>0.189487577636</v>
      </c>
      <c r="L9" s="211">
        <v>1.484586316414</v>
      </c>
      <c r="M9" s="211">
        <v>0.42059249963399997</v>
      </c>
      <c r="N9" s="211">
        <v>0.71782376975</v>
      </c>
      <c r="O9" s="211">
        <v>0.499858331206</v>
      </c>
      <c r="P9" s="211">
        <v>0.8591559104200001</v>
      </c>
      <c r="Q9" s="211">
        <v>0.638265245477</v>
      </c>
      <c r="R9" s="138"/>
      <c r="S9" s="280">
        <f aca="true" t="shared" si="1" ref="S9:S17">SUM(K9:Q9)</f>
        <v>4.8097696505370005</v>
      </c>
      <c r="T9" s="273"/>
      <c r="U9" s="273"/>
      <c r="V9" s="273"/>
      <c r="W9" s="273"/>
      <c r="X9" s="273"/>
      <c r="Y9" s="273"/>
      <c r="Z9" s="273"/>
      <c r="AA9" s="273"/>
    </row>
    <row r="10" spans="1:27" ht="12.75">
      <c r="A10" s="7" t="s">
        <v>79</v>
      </c>
      <c r="B10" s="276">
        <v>0.0026198603302962586</v>
      </c>
      <c r="C10" s="276">
        <v>3.2299999929819024E-07</v>
      </c>
      <c r="D10" s="276">
        <v>5.103463694437177</v>
      </c>
      <c r="E10" s="276">
        <v>2.8445542958877467E-05</v>
      </c>
      <c r="F10" s="276">
        <v>5.625494991363667E-06</v>
      </c>
      <c r="G10" s="276">
        <f>(873.452906780246+1965.44)/1000</f>
        <v>2.838892906780246</v>
      </c>
      <c r="H10" s="279">
        <f t="shared" si="0"/>
        <v>7.945010855585668</v>
      </c>
      <c r="J10" s="7" t="s">
        <v>75</v>
      </c>
      <c r="K10" s="211">
        <v>0.0049772223279999995</v>
      </c>
      <c r="L10" s="211">
        <v>0.10843019452199999</v>
      </c>
      <c r="M10" s="211">
        <v>0.130697111006</v>
      </c>
      <c r="N10" s="211">
        <v>0.34398355846900003</v>
      </c>
      <c r="O10" s="211">
        <v>0.137989017811</v>
      </c>
      <c r="P10" s="211">
        <v>0.449099745115</v>
      </c>
      <c r="Q10" s="211">
        <v>0.151023490319</v>
      </c>
      <c r="R10" s="138"/>
      <c r="S10" s="280">
        <f t="shared" si="1"/>
        <v>1.32620033957</v>
      </c>
      <c r="T10" s="273"/>
      <c r="U10" s="273"/>
      <c r="V10" s="273"/>
      <c r="W10" s="273"/>
      <c r="X10" s="273"/>
      <c r="Y10" s="273"/>
      <c r="Z10" s="273"/>
      <c r="AA10" s="273"/>
    </row>
    <row r="11" spans="1:27" ht="12.75">
      <c r="A11" s="7" t="s">
        <v>225</v>
      </c>
      <c r="B11" s="276">
        <v>0</v>
      </c>
      <c r="C11" s="276">
        <v>0</v>
      </c>
      <c r="D11" s="276">
        <v>2.194901961147785</v>
      </c>
      <c r="E11" s="276">
        <v>0</v>
      </c>
      <c r="F11" s="276">
        <v>0</v>
      </c>
      <c r="G11" s="276">
        <v>0.021391806961721157</v>
      </c>
      <c r="H11" s="279">
        <f t="shared" si="0"/>
        <v>2.216293768109506</v>
      </c>
      <c r="J11" s="7" t="s">
        <v>226</v>
      </c>
      <c r="K11" s="211">
        <v>0.028208078226</v>
      </c>
      <c r="L11" s="211">
        <v>0.032040377153</v>
      </c>
      <c r="M11" s="211">
        <v>0.086710145244</v>
      </c>
      <c r="N11" s="211">
        <v>0.033916438708</v>
      </c>
      <c r="O11" s="211">
        <v>0.013188687063</v>
      </c>
      <c r="P11" s="211">
        <v>0.066898270061</v>
      </c>
      <c r="Q11" s="211">
        <v>0.118198747051</v>
      </c>
      <c r="R11" s="138"/>
      <c r="S11" s="280">
        <f t="shared" si="1"/>
        <v>0.37916074350600004</v>
      </c>
      <c r="T11" s="273"/>
      <c r="U11" s="273"/>
      <c r="V11" s="273"/>
      <c r="W11" s="273"/>
      <c r="X11" s="273"/>
      <c r="Y11" s="273"/>
      <c r="Z11" s="273"/>
      <c r="AA11" s="273"/>
    </row>
    <row r="12" spans="1:27" ht="12.75">
      <c r="A12" s="7" t="s">
        <v>75</v>
      </c>
      <c r="B12" s="276">
        <v>1.0962713890991794E-06</v>
      </c>
      <c r="C12" s="276">
        <v>0</v>
      </c>
      <c r="D12" s="276">
        <v>1.0169325019433164</v>
      </c>
      <c r="E12" s="276">
        <v>0</v>
      </c>
      <c r="F12" s="276">
        <v>0.05303305036612424</v>
      </c>
      <c r="G12" s="276">
        <f>(285.672349456857+1.16)/1000</f>
        <v>0.286832349456857</v>
      </c>
      <c r="H12" s="279">
        <f t="shared" si="0"/>
        <v>1.3567989980376867</v>
      </c>
      <c r="J12" s="7" t="s">
        <v>76</v>
      </c>
      <c r="K12" s="211">
        <v>0.000865704184</v>
      </c>
      <c r="L12" s="211">
        <v>0.018331921982</v>
      </c>
      <c r="M12" s="211">
        <v>0.043149142884</v>
      </c>
      <c r="N12" s="211">
        <v>0.008659640611</v>
      </c>
      <c r="O12" s="211">
        <v>0.111577116269</v>
      </c>
      <c r="P12" s="211">
        <v>0.122241971347</v>
      </c>
      <c r="Q12" s="211">
        <v>0.008253362399</v>
      </c>
      <c r="R12" s="138"/>
      <c r="S12" s="280">
        <f t="shared" si="1"/>
        <v>0.31307885967599997</v>
      </c>
      <c r="T12" s="273"/>
      <c r="U12" s="273"/>
      <c r="V12" s="273"/>
      <c r="W12" s="273"/>
      <c r="X12" s="273"/>
      <c r="Y12" s="273"/>
      <c r="Z12" s="273"/>
      <c r="AA12" s="273"/>
    </row>
    <row r="13" spans="1:27" ht="12.75">
      <c r="A13" s="7" t="s">
        <v>91</v>
      </c>
      <c r="B13" s="276">
        <v>1.7955042174747127</v>
      </c>
      <c r="C13" s="276">
        <v>0</v>
      </c>
      <c r="D13" s="276">
        <v>0.2807352795898914</v>
      </c>
      <c r="E13" s="276">
        <v>1.2816453007490152</v>
      </c>
      <c r="F13" s="276">
        <v>0</v>
      </c>
      <c r="G13" s="276">
        <v>0.029972529607730333</v>
      </c>
      <c r="H13" s="279">
        <f t="shared" si="0"/>
        <v>3.3878573274213495</v>
      </c>
      <c r="J13" s="7" t="s">
        <v>74</v>
      </c>
      <c r="K13" s="211">
        <v>0.020942774424</v>
      </c>
      <c r="L13" s="211">
        <v>0.5109376338039999</v>
      </c>
      <c r="M13" s="211">
        <v>0.14496829577</v>
      </c>
      <c r="N13" s="211">
        <v>0.071582035295</v>
      </c>
      <c r="O13" s="211">
        <v>0.15126432957</v>
      </c>
      <c r="P13" s="211">
        <v>0.17310793556600002</v>
      </c>
      <c r="Q13" s="211">
        <v>0.227008962133</v>
      </c>
      <c r="R13" s="138"/>
      <c r="S13" s="280">
        <f t="shared" si="1"/>
        <v>1.299811966562</v>
      </c>
      <c r="T13" s="273"/>
      <c r="U13" s="273"/>
      <c r="V13" s="273"/>
      <c r="W13" s="273"/>
      <c r="X13" s="273"/>
      <c r="Y13" s="273"/>
      <c r="Z13" s="273"/>
      <c r="AA13" s="273"/>
    </row>
    <row r="14" spans="1:27" ht="12.75">
      <c r="A14" s="7" t="s">
        <v>226</v>
      </c>
      <c r="B14" s="276">
        <v>9.173096490209254E-07</v>
      </c>
      <c r="C14" s="276">
        <v>0</v>
      </c>
      <c r="D14" s="276">
        <v>0.893987349900388</v>
      </c>
      <c r="E14" s="276">
        <v>0</v>
      </c>
      <c r="F14" s="276">
        <v>0</v>
      </c>
      <c r="G14" s="276">
        <f>(1.19893274193375+2.67)/1000</f>
        <v>0.00386893274193375</v>
      </c>
      <c r="H14" s="279">
        <f t="shared" si="0"/>
        <v>0.8978571999519708</v>
      </c>
      <c r="J14" s="7" t="s">
        <v>227</v>
      </c>
      <c r="K14" s="211">
        <v>0.001502352983</v>
      </c>
      <c r="L14" s="211">
        <v>0.282513453908</v>
      </c>
      <c r="M14" s="211">
        <v>0.04340088841</v>
      </c>
      <c r="N14" s="211">
        <v>0.0019129055390000001</v>
      </c>
      <c r="O14" s="211">
        <v>5.8664E-05</v>
      </c>
      <c r="P14" s="211">
        <v>0.036817312129</v>
      </c>
      <c r="Q14" s="211">
        <v>0.010971982252</v>
      </c>
      <c r="R14" s="138"/>
      <c r="S14" s="280">
        <f t="shared" si="1"/>
        <v>0.377177559221</v>
      </c>
      <c r="T14" s="273"/>
      <c r="U14" s="273"/>
      <c r="V14" s="273"/>
      <c r="W14" s="273"/>
      <c r="X14" s="273"/>
      <c r="Y14" s="273"/>
      <c r="Z14" s="273"/>
      <c r="AA14" s="273"/>
    </row>
    <row r="15" spans="1:27" ht="12.75">
      <c r="A15" s="7" t="s">
        <v>112</v>
      </c>
      <c r="B15" s="276">
        <v>0</v>
      </c>
      <c r="C15" s="276">
        <v>0</v>
      </c>
      <c r="D15" s="276">
        <v>0.673193774431944</v>
      </c>
      <c r="E15" s="276">
        <v>0</v>
      </c>
      <c r="F15" s="276">
        <v>0</v>
      </c>
      <c r="G15" s="276">
        <v>0.022407456974717205</v>
      </c>
      <c r="H15" s="279">
        <f t="shared" si="0"/>
        <v>0.6956012314066612</v>
      </c>
      <c r="J15" s="7" t="s">
        <v>77</v>
      </c>
      <c r="K15" s="211">
        <v>0.009807673106</v>
      </c>
      <c r="L15" s="211">
        <v>0.37108948648400003</v>
      </c>
      <c r="M15" s="211">
        <v>0.217258155552</v>
      </c>
      <c r="N15" s="211">
        <v>0.017243381309</v>
      </c>
      <c r="O15" s="211">
        <v>0.128509790875</v>
      </c>
      <c r="P15" s="211">
        <v>0.064528983613</v>
      </c>
      <c r="Q15" s="211">
        <v>0.074735484824</v>
      </c>
      <c r="R15" s="138"/>
      <c r="S15" s="280">
        <f t="shared" si="1"/>
        <v>0.8831729557630001</v>
      </c>
      <c r="T15" s="273"/>
      <c r="U15" s="273"/>
      <c r="V15" s="273"/>
      <c r="W15" s="273"/>
      <c r="X15" s="273"/>
      <c r="Y15" s="273"/>
      <c r="Z15" s="273"/>
      <c r="AA15" s="273"/>
    </row>
    <row r="16" spans="1:19" ht="12.75">
      <c r="A16" s="7" t="s">
        <v>76</v>
      </c>
      <c r="B16" s="276">
        <v>0</v>
      </c>
      <c r="C16" s="276">
        <v>0</v>
      </c>
      <c r="D16" s="276">
        <v>0.5828456662371755</v>
      </c>
      <c r="E16" s="276">
        <v>0</v>
      </c>
      <c r="F16" s="276">
        <v>0</v>
      </c>
      <c r="G16" s="276">
        <f>(139.151273396043+0.17)/1000</f>
        <v>0.13932127339604297</v>
      </c>
      <c r="H16" s="279">
        <f t="shared" si="0"/>
        <v>0.7221669396332184</v>
      </c>
      <c r="J16" s="7" t="s">
        <v>228</v>
      </c>
      <c r="K16" s="211">
        <v>0.002324961197</v>
      </c>
      <c r="L16" s="211">
        <v>0.064308220899</v>
      </c>
      <c r="M16" s="211">
        <v>0.013364931269</v>
      </c>
      <c r="N16" s="211">
        <v>0.004908490993</v>
      </c>
      <c r="O16" s="211">
        <v>0.07217107889800001</v>
      </c>
      <c r="P16" s="211">
        <v>0.012621951205</v>
      </c>
      <c r="Q16" s="211">
        <v>0.096621334154</v>
      </c>
      <c r="R16" s="138"/>
      <c r="S16" s="280">
        <f t="shared" si="1"/>
        <v>0.26632096861500004</v>
      </c>
    </row>
    <row r="17" spans="1:19" ht="12.75">
      <c r="A17" s="7" t="s">
        <v>74</v>
      </c>
      <c r="B17" s="276">
        <v>0.0005256834116095397</v>
      </c>
      <c r="C17" s="276">
        <v>1.3714586631412158</v>
      </c>
      <c r="D17" s="276">
        <v>0.4241157984808087</v>
      </c>
      <c r="E17" s="276">
        <v>2.5887219962221764E-06</v>
      </c>
      <c r="F17" s="276">
        <v>1.5949999979056884E-06</v>
      </c>
      <c r="G17" s="276">
        <v>0.02686946976843562</v>
      </c>
      <c r="H17" s="279">
        <f t="shared" si="0"/>
        <v>1.8229737985240637</v>
      </c>
      <c r="J17" s="8" t="s">
        <v>32</v>
      </c>
      <c r="K17" s="281">
        <f>SUM(K8:K16)</f>
        <v>0.36125391482700003</v>
      </c>
      <c r="L17" s="281">
        <f aca="true" t="shared" si="2" ref="L17:Q17">SUM(L8:L16)</f>
        <v>2.995828157801</v>
      </c>
      <c r="M17" s="281">
        <f t="shared" si="2"/>
        <v>1.222923759052</v>
      </c>
      <c r="N17" s="281">
        <f t="shared" si="2"/>
        <v>1.368590022316</v>
      </c>
      <c r="O17" s="281">
        <f t="shared" si="2"/>
        <v>1.260598119286</v>
      </c>
      <c r="P17" s="281">
        <f t="shared" si="2"/>
        <v>2.347560496049</v>
      </c>
      <c r="Q17" s="281">
        <f t="shared" si="2"/>
        <v>1.8964118335630002</v>
      </c>
      <c r="R17" s="138"/>
      <c r="S17" s="280">
        <f t="shared" si="1"/>
        <v>11.453166302894001</v>
      </c>
    </row>
    <row r="18" spans="1:14" ht="12.75">
      <c r="A18" s="7" t="s">
        <v>227</v>
      </c>
      <c r="B18" s="276">
        <v>0</v>
      </c>
      <c r="C18" s="276">
        <v>0</v>
      </c>
      <c r="D18" s="276">
        <v>0.2569252566620708</v>
      </c>
      <c r="E18" s="276">
        <v>6.731559988111258E-06</v>
      </c>
      <c r="F18" s="276">
        <v>1.9834319973597305E-06</v>
      </c>
      <c r="G18" s="276">
        <f>(46.4334532582849+0.34)/1000</f>
        <v>0.0467734532582849</v>
      </c>
      <c r="H18" s="279">
        <f t="shared" si="0"/>
        <v>0.30370742491234115</v>
      </c>
      <c r="N18" s="12"/>
    </row>
    <row r="19" spans="1:17" ht="12.75">
      <c r="A19" s="7" t="s">
        <v>77</v>
      </c>
      <c r="B19" s="276">
        <v>4.859999999098363E-07</v>
      </c>
      <c r="C19" s="276">
        <v>0</v>
      </c>
      <c r="D19" s="276">
        <v>0.7765672848820686</v>
      </c>
      <c r="E19" s="276">
        <v>0</v>
      </c>
      <c r="F19" s="276">
        <v>0</v>
      </c>
      <c r="G19" s="276">
        <f>(4.51208940487676+0.02)/1000</f>
        <v>0.004532089404876759</v>
      </c>
      <c r="H19" s="279">
        <f t="shared" si="0"/>
        <v>0.7810998602869452</v>
      </c>
      <c r="J19" s="8" t="s">
        <v>409</v>
      </c>
      <c r="N19" s="12"/>
      <c r="Q19" s="19"/>
    </row>
    <row r="20" spans="1:14" ht="12.75">
      <c r="A20" s="7" t="s">
        <v>228</v>
      </c>
      <c r="B20" s="276">
        <v>0</v>
      </c>
      <c r="C20" s="276">
        <v>0</v>
      </c>
      <c r="D20" s="276">
        <v>0.41482348163425925</v>
      </c>
      <c r="E20" s="276">
        <v>0</v>
      </c>
      <c r="F20" s="276">
        <v>0.214</v>
      </c>
      <c r="G20" s="276">
        <v>0.23313137078624277</v>
      </c>
      <c r="H20" s="279">
        <f t="shared" si="0"/>
        <v>0.8619548524205021</v>
      </c>
      <c r="N20" s="12"/>
    </row>
    <row r="21" spans="1:14" ht="12.75">
      <c r="A21" s="8" t="s">
        <v>32</v>
      </c>
      <c r="B21" s="277">
        <f>SUM(B8:B20)</f>
        <v>1.8090388229543863</v>
      </c>
      <c r="C21" s="277">
        <f aca="true" t="shared" si="3" ref="C21:G21">SUM(C8:C20)</f>
        <v>1.3714612856682125</v>
      </c>
      <c r="D21" s="277">
        <f t="shared" si="3"/>
        <v>15.205617214295051</v>
      </c>
      <c r="E21" s="277">
        <f t="shared" si="3"/>
        <v>1.4929404009361593</v>
      </c>
      <c r="F21" s="277">
        <f t="shared" si="3"/>
        <v>0.5259819157334188</v>
      </c>
      <c r="G21" s="277">
        <f t="shared" si="3"/>
        <v>4.30865578788381</v>
      </c>
      <c r="H21" s="279">
        <f t="shared" si="0"/>
        <v>24.713695427471038</v>
      </c>
      <c r="I21" s="19"/>
      <c r="J21" s="7" t="s">
        <v>452</v>
      </c>
      <c r="N21" s="12"/>
    </row>
    <row r="22" ht="12.75">
      <c r="N22" s="12"/>
    </row>
    <row r="23" spans="1:14" ht="12.75">
      <c r="A23" s="67" t="s">
        <v>448</v>
      </c>
      <c r="J23" s="67" t="s">
        <v>449</v>
      </c>
      <c r="N23" s="273"/>
    </row>
    <row r="24" spans="10:14" ht="12.75">
      <c r="J24" s="48"/>
      <c r="K24" s="273"/>
      <c r="L24" s="273"/>
      <c r="M24" s="273"/>
      <c r="N24" s="273"/>
    </row>
    <row r="25" spans="5:14" ht="12.75">
      <c r="E25" s="274"/>
      <c r="J25" s="48"/>
      <c r="K25" s="273"/>
      <c r="L25" s="273"/>
      <c r="M25" s="273"/>
      <c r="N25" s="273"/>
    </row>
    <row r="46" ht="12.75">
      <c r="M46" s="275"/>
    </row>
    <row r="47" ht="12.75">
      <c r="M47" s="276"/>
    </row>
    <row r="48" ht="12.75">
      <c r="M48" s="276"/>
    </row>
    <row r="49" spans="13:18" ht="12.75">
      <c r="M49" s="276"/>
      <c r="N49" s="273"/>
      <c r="R49" s="273"/>
    </row>
    <row r="50" spans="13:18" ht="12.75">
      <c r="M50" s="276"/>
      <c r="N50" s="273"/>
      <c r="R50" s="273"/>
    </row>
    <row r="51" spans="13:18" ht="12.75">
      <c r="M51" s="276"/>
      <c r="N51" s="273"/>
      <c r="R51" s="273"/>
    </row>
    <row r="52" spans="13:18" ht="12.75">
      <c r="M52" s="276"/>
      <c r="N52" s="273"/>
      <c r="R52" s="273"/>
    </row>
    <row r="53" spans="13:18" ht="12.75">
      <c r="M53" s="276"/>
      <c r="N53" s="273"/>
      <c r="R53" s="273"/>
    </row>
    <row r="54" spans="13:18" ht="12.75">
      <c r="M54" s="276"/>
      <c r="N54" s="273"/>
      <c r="R54" s="273"/>
    </row>
    <row r="55" spans="13:18" ht="12.75">
      <c r="M55" s="276"/>
      <c r="N55" s="273"/>
      <c r="R55" s="273"/>
    </row>
    <row r="56" spans="13:18" ht="12.75">
      <c r="M56" s="276"/>
      <c r="N56" s="273"/>
      <c r="R56" s="273"/>
    </row>
    <row r="57" spans="13:18" ht="12.75">
      <c r="M57" s="276"/>
      <c r="N57" s="273"/>
      <c r="R57" s="273"/>
    </row>
    <row r="58" spans="13:18" ht="12.75">
      <c r="M58" s="276"/>
      <c r="N58" s="273"/>
      <c r="R58" s="273"/>
    </row>
    <row r="59" spans="13:18" ht="12.75">
      <c r="M59" s="276"/>
      <c r="N59" s="273"/>
      <c r="R59" s="273"/>
    </row>
    <row r="60" spans="13:18" ht="12.75">
      <c r="M60" s="278"/>
      <c r="N60" s="273"/>
      <c r="R60" s="273"/>
    </row>
    <row r="61" spans="10:13" ht="12.75">
      <c r="J61" s="48"/>
      <c r="K61" s="273"/>
      <c r="L61" s="273"/>
      <c r="M61" s="273"/>
    </row>
    <row r="62" ht="12.75">
      <c r="M62" s="273"/>
    </row>
  </sheetData>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4"/>
  <sheetViews>
    <sheetView workbookViewId="0" topLeftCell="A1">
      <selection activeCell="P22" sqref="P22"/>
    </sheetView>
  </sheetViews>
  <sheetFormatPr defaultColWidth="9.140625" defaultRowHeight="12.75"/>
  <cols>
    <col min="1" max="1" width="9.28125" style="7" customWidth="1"/>
    <col min="2" max="2" width="20.00390625" style="7" customWidth="1"/>
    <col min="3" max="3" width="21.28125" style="7" customWidth="1"/>
    <col min="4" max="4" width="11.140625" style="7" customWidth="1"/>
    <col min="5" max="8" width="9.28125" style="7" customWidth="1"/>
    <col min="9" max="9" width="11.28125" style="7" bestFit="1" customWidth="1"/>
    <col min="10" max="11" width="9.28125" style="7" customWidth="1"/>
    <col min="12" max="12" width="3.421875" style="7" customWidth="1"/>
    <col min="13" max="13" width="9.140625" style="7" hidden="1" customWidth="1"/>
    <col min="14" max="16384" width="9.28125" style="7" customWidth="1"/>
  </cols>
  <sheetData>
    <row r="1" ht="20.6">
      <c r="A1" s="5" t="s">
        <v>4</v>
      </c>
    </row>
    <row r="3" spans="1:8" ht="12.75">
      <c r="A3" s="69" t="s">
        <v>323</v>
      </c>
      <c r="B3" s="69" t="s">
        <v>398</v>
      </c>
      <c r="C3" s="69"/>
      <c r="D3" s="69"/>
      <c r="E3" s="69"/>
      <c r="F3" s="69"/>
      <c r="G3" s="69"/>
      <c r="H3" s="69"/>
    </row>
    <row r="4" spans="1:8" ht="12.75">
      <c r="A4" s="69"/>
      <c r="B4" s="75" t="s">
        <v>399</v>
      </c>
      <c r="C4" s="69"/>
      <c r="D4" s="69"/>
      <c r="E4" s="69"/>
      <c r="F4" s="69"/>
      <c r="G4" s="69"/>
      <c r="H4" s="69"/>
    </row>
    <row r="5" spans="1:8" ht="12.75">
      <c r="A5" s="69"/>
      <c r="B5" s="69"/>
      <c r="C5" s="69"/>
      <c r="D5" s="69"/>
      <c r="E5" s="69"/>
      <c r="F5" s="69"/>
      <c r="G5" s="69"/>
      <c r="H5" s="69"/>
    </row>
    <row r="6" spans="1:8" ht="12.75">
      <c r="A6" s="69"/>
      <c r="B6" s="219" t="s">
        <v>82</v>
      </c>
      <c r="C6" s="219" t="s">
        <v>81</v>
      </c>
      <c r="D6" s="69"/>
      <c r="E6" s="187" t="s">
        <v>400</v>
      </c>
      <c r="F6" s="69"/>
      <c r="G6" s="69"/>
      <c r="H6" s="69"/>
    </row>
    <row r="7" spans="1:8" ht="12.75">
      <c r="A7" s="69" t="s">
        <v>5</v>
      </c>
      <c r="B7" s="219">
        <v>81</v>
      </c>
      <c r="C7" s="221">
        <v>109951</v>
      </c>
      <c r="D7" s="69"/>
      <c r="E7" s="69"/>
      <c r="F7" s="69"/>
      <c r="G7" s="69"/>
      <c r="H7" s="69"/>
    </row>
    <row r="8" spans="1:8" ht="12.75">
      <c r="A8" s="69" t="s">
        <v>6</v>
      </c>
      <c r="B8" s="219">
        <v>93</v>
      </c>
      <c r="C8" s="221">
        <v>136168</v>
      </c>
      <c r="D8" s="69"/>
      <c r="E8" s="69"/>
      <c r="F8" s="69"/>
      <c r="G8" s="69"/>
      <c r="H8" s="69"/>
    </row>
    <row r="9" spans="1:8" ht="12.75">
      <c r="A9" s="69" t="s">
        <v>8</v>
      </c>
      <c r="B9" s="219">
        <v>121</v>
      </c>
      <c r="C9" s="221">
        <v>173819</v>
      </c>
      <c r="D9" s="69"/>
      <c r="E9" s="69"/>
      <c r="F9" s="69"/>
      <c r="G9" s="69"/>
      <c r="H9" s="69"/>
    </row>
    <row r="10" spans="1:8" ht="12.75">
      <c r="A10" s="69" t="s">
        <v>7</v>
      </c>
      <c r="B10" s="219">
        <v>129</v>
      </c>
      <c r="C10" s="221">
        <v>211430</v>
      </c>
      <c r="D10" s="69"/>
      <c r="E10" s="69"/>
      <c r="F10" s="69"/>
      <c r="G10" s="69"/>
      <c r="H10" s="69"/>
    </row>
    <row r="11" spans="1:8" ht="12.75">
      <c r="A11" s="69" t="s">
        <v>9</v>
      </c>
      <c r="B11" s="219">
        <v>119</v>
      </c>
      <c r="C11" s="221">
        <v>202722</v>
      </c>
      <c r="D11" s="69"/>
      <c r="E11" s="69"/>
      <c r="F11" s="69"/>
      <c r="G11" s="69"/>
      <c r="H11" s="69"/>
    </row>
    <row r="12" spans="1:8" ht="12.75">
      <c r="A12" s="69" t="s">
        <v>10</v>
      </c>
      <c r="B12" s="219">
        <v>127</v>
      </c>
      <c r="C12" s="221">
        <v>201370</v>
      </c>
      <c r="D12" s="69"/>
      <c r="E12" s="69"/>
      <c r="F12" s="69"/>
      <c r="G12" s="69"/>
      <c r="H12" s="69"/>
    </row>
    <row r="13" spans="1:8" ht="12.75">
      <c r="A13" s="69" t="s">
        <v>11</v>
      </c>
      <c r="B13" s="219">
        <v>138</v>
      </c>
      <c r="C13" s="221">
        <v>254409</v>
      </c>
      <c r="D13" s="69"/>
      <c r="E13" s="69"/>
      <c r="F13" s="69"/>
      <c r="G13" s="69"/>
      <c r="H13" s="69"/>
    </row>
    <row r="14" spans="1:8" ht="12.75">
      <c r="A14" s="69"/>
      <c r="B14" s="69"/>
      <c r="C14" s="69"/>
      <c r="D14" s="69"/>
      <c r="E14" s="69"/>
      <c r="F14" s="69"/>
      <c r="G14" s="69"/>
      <c r="H14" s="69"/>
    </row>
  </sheetData>
  <hyperlinks>
    <hyperlink ref="B4" r:id="rId1" display="http://cruisenewzealand.org.nz/wp-content/uploads/2016/08/2015-2016-SUMMARY-Economic-Impact-Report-FINAL-2.pdf"/>
  </hyperlinks>
  <printOptions/>
  <pageMargins left="0.7" right="0.7" top="0.75" bottom="0.75" header="0.3" footer="0.3"/>
  <pageSetup horizontalDpi="600" verticalDpi="600" orientation="portrait" paperSize="9" r:id="rId3"/>
  <drawing r:id="rId2"/>
</worksheet>
</file>

<file path=xl/worksheets/sheet29.xml><?xml version="1.0" encoding="utf-8"?>
<worksheet xmlns="http://schemas.openxmlformats.org/spreadsheetml/2006/main" xmlns:r="http://schemas.openxmlformats.org/officeDocument/2006/relationships">
  <dimension ref="A1:D22"/>
  <sheetViews>
    <sheetView workbookViewId="0" topLeftCell="A1">
      <selection activeCell="A14" sqref="A14"/>
    </sheetView>
  </sheetViews>
  <sheetFormatPr defaultColWidth="9.140625" defaultRowHeight="12.75"/>
  <cols>
    <col min="1" max="1" width="14.7109375" style="0" customWidth="1"/>
  </cols>
  <sheetData>
    <row r="1" s="7" customFormat="1" ht="20.6">
      <c r="A1" s="5" t="s">
        <v>402</v>
      </c>
    </row>
    <row r="2" s="7" customFormat="1" ht="15.9"/>
    <row r="3" spans="1:2" s="7" customFormat="1" ht="15.9">
      <c r="A3" s="7" t="s">
        <v>63</v>
      </c>
      <c r="B3" s="7" t="s">
        <v>256</v>
      </c>
    </row>
    <row r="4" s="7" customFormat="1" ht="15.9"/>
    <row r="5" s="7" customFormat="1" ht="15.9">
      <c r="D5" s="8" t="s">
        <v>401</v>
      </c>
    </row>
    <row r="6" spans="1:2" s="7" customFormat="1" ht="15.9">
      <c r="A6" s="7" t="s">
        <v>28</v>
      </c>
      <c r="B6" s="13">
        <v>230800</v>
      </c>
    </row>
    <row r="7" spans="1:2" s="7" customFormat="1" ht="15.9">
      <c r="A7" s="7" t="s">
        <v>26</v>
      </c>
      <c r="B7" s="13">
        <v>164800</v>
      </c>
    </row>
    <row r="8" spans="1:2" s="7" customFormat="1" ht="15.9">
      <c r="A8" s="7" t="s">
        <v>88</v>
      </c>
      <c r="B8" s="13">
        <v>164300</v>
      </c>
    </row>
    <row r="9" spans="1:2" s="7" customFormat="1" ht="15.9">
      <c r="A9" s="7" t="s">
        <v>95</v>
      </c>
      <c r="B9" s="13">
        <v>143100</v>
      </c>
    </row>
    <row r="10" spans="1:2" s="7" customFormat="1" ht="15.9">
      <c r="A10" s="7" t="s">
        <v>77</v>
      </c>
      <c r="B10" s="13">
        <v>139100</v>
      </c>
    </row>
    <row r="11" spans="1:2" s="7" customFormat="1" ht="15.9">
      <c r="A11" s="7" t="s">
        <v>94</v>
      </c>
      <c r="B11" s="13">
        <v>122000</v>
      </c>
    </row>
    <row r="12" spans="1:2" s="7" customFormat="1" ht="15.9">
      <c r="A12" s="7" t="s">
        <v>86</v>
      </c>
      <c r="B12" s="13">
        <v>101300</v>
      </c>
    </row>
    <row r="13" spans="1:2" s="7" customFormat="1" ht="15.9">
      <c r="A13" s="7" t="s">
        <v>90</v>
      </c>
      <c r="B13" s="13">
        <v>77800</v>
      </c>
    </row>
    <row r="14" spans="1:2" s="7" customFormat="1" ht="15.9">
      <c r="A14" s="7" t="s">
        <v>112</v>
      </c>
      <c r="B14" s="13">
        <v>74800</v>
      </c>
    </row>
    <row r="15" spans="1:2" s="7" customFormat="1" ht="15.9">
      <c r="A15" s="7" t="s">
        <v>89</v>
      </c>
      <c r="B15" s="13">
        <v>23800</v>
      </c>
    </row>
    <row r="16" spans="1:2" s="7" customFormat="1" ht="15.9">
      <c r="A16" s="7" t="s">
        <v>217</v>
      </c>
      <c r="B16" s="13">
        <v>700</v>
      </c>
    </row>
    <row r="17" s="7" customFormat="1" ht="15.9">
      <c r="B17" s="13"/>
    </row>
    <row r="18" s="7" customFormat="1" ht="15.9">
      <c r="B18" s="13"/>
    </row>
    <row r="19" s="7" customFormat="1" ht="15.9">
      <c r="B19" s="13"/>
    </row>
    <row r="20" s="7" customFormat="1" ht="15.9">
      <c r="B20" s="13"/>
    </row>
    <row r="21" s="7" customFormat="1" ht="15.9">
      <c r="B21" s="13"/>
    </row>
    <row r="22" s="7" customFormat="1" ht="15.9">
      <c r="B22" s="13"/>
    </row>
    <row r="23" s="7" customFormat="1" ht="15.9"/>
    <row r="24" s="7" customFormat="1" ht="15.9"/>
    <row r="25" s="7" customFormat="1" ht="15.9"/>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50"/>
  <sheetViews>
    <sheetView workbookViewId="0" topLeftCell="A1">
      <selection activeCell="A2" sqref="A2"/>
    </sheetView>
  </sheetViews>
  <sheetFormatPr defaultColWidth="9.140625" defaultRowHeight="12.75"/>
  <cols>
    <col min="1" max="1" width="19.421875" style="7" customWidth="1"/>
    <col min="2" max="6" width="10.28125" style="7" bestFit="1" customWidth="1"/>
    <col min="7" max="15" width="9.28125" style="7" customWidth="1"/>
    <col min="16" max="16" width="11.140625" style="7" customWidth="1"/>
    <col min="17" max="17" width="9.28125" style="7" customWidth="1"/>
    <col min="18" max="18" width="1.8515625" style="7" customWidth="1"/>
    <col min="19" max="19" width="9.28125" style="7" customWidth="1"/>
    <col min="20" max="20" width="1.7109375" style="7" customWidth="1"/>
    <col min="21" max="16384" width="9.28125" style="7" customWidth="1"/>
  </cols>
  <sheetData>
    <row r="1" ht="20.6">
      <c r="A1" s="5" t="s">
        <v>521</v>
      </c>
    </row>
    <row r="3" spans="1:2" ht="12.75">
      <c r="A3" s="7" t="s">
        <v>332</v>
      </c>
      <c r="B3" s="20"/>
    </row>
    <row r="5" ht="12.75">
      <c r="A5" s="8" t="s">
        <v>251</v>
      </c>
    </row>
    <row r="6" ht="12.75">
      <c r="F6" s="21"/>
    </row>
    <row r="7" spans="2:16" ht="12.75">
      <c r="B7" s="7" t="s">
        <v>99</v>
      </c>
      <c r="C7" s="7" t="s">
        <v>100</v>
      </c>
      <c r="D7" s="7" t="s">
        <v>101</v>
      </c>
      <c r="E7" s="7" t="s">
        <v>102</v>
      </c>
      <c r="F7" s="7" t="s">
        <v>103</v>
      </c>
      <c r="G7" s="7" t="s">
        <v>39</v>
      </c>
      <c r="H7" s="7" t="s">
        <v>40</v>
      </c>
      <c r="I7" s="7" t="s">
        <v>41</v>
      </c>
      <c r="J7" s="7" t="s">
        <v>42</v>
      </c>
      <c r="K7" s="7" t="s">
        <v>5</v>
      </c>
      <c r="L7" s="7" t="s">
        <v>6</v>
      </c>
      <c r="M7" s="7" t="s">
        <v>8</v>
      </c>
      <c r="N7" s="7" t="s">
        <v>7</v>
      </c>
      <c r="O7" s="7" t="s">
        <v>9</v>
      </c>
      <c r="P7" s="7" t="s">
        <v>10</v>
      </c>
    </row>
    <row r="8" spans="1:16" ht="12.75">
      <c r="A8" s="7" t="s">
        <v>97</v>
      </c>
      <c r="B8" s="24">
        <v>16.977</v>
      </c>
      <c r="C8" s="24">
        <v>17.569408</v>
      </c>
      <c r="D8" s="24">
        <v>18.579228999999998</v>
      </c>
      <c r="E8" s="24">
        <v>18.320481</v>
      </c>
      <c r="F8" s="24">
        <v>19.652125</v>
      </c>
      <c r="G8" s="24">
        <v>18.979315999999997</v>
      </c>
      <c r="H8" s="24">
        <v>19.310873</v>
      </c>
      <c r="I8" s="24">
        <v>19.484</v>
      </c>
      <c r="J8" s="24">
        <v>19.469</v>
      </c>
      <c r="K8" s="24">
        <v>19.589</v>
      </c>
      <c r="L8" s="24">
        <v>19.959</v>
      </c>
      <c r="M8" s="24">
        <v>20.221</v>
      </c>
      <c r="N8" s="24">
        <v>20.051</v>
      </c>
      <c r="O8" s="24">
        <v>20.397</v>
      </c>
      <c r="P8" s="24">
        <v>20.853</v>
      </c>
    </row>
    <row r="9" spans="1:16" ht="12.75">
      <c r="A9" s="7" t="s">
        <v>98</v>
      </c>
      <c r="B9" s="24">
        <v>17.836</v>
      </c>
      <c r="C9" s="24">
        <v>18.02</v>
      </c>
      <c r="D9" s="24">
        <v>18.622</v>
      </c>
      <c r="E9" s="24">
        <v>18.799</v>
      </c>
      <c r="F9" s="24">
        <v>19.594</v>
      </c>
      <c r="G9" s="24">
        <v>20.292</v>
      </c>
      <c r="H9" s="24">
        <v>20.681</v>
      </c>
      <c r="I9" s="24">
        <v>20.869</v>
      </c>
      <c r="J9" s="24">
        <v>21.176</v>
      </c>
      <c r="K9" s="24">
        <v>21.56</v>
      </c>
      <c r="L9" s="24">
        <v>21.637</v>
      </c>
      <c r="M9" s="24">
        <v>21.507</v>
      </c>
      <c r="N9" s="24">
        <v>21.845</v>
      </c>
      <c r="O9" s="24">
        <v>21.694</v>
      </c>
      <c r="P9" s="24">
        <v>21.677</v>
      </c>
    </row>
    <row r="11" spans="2:15" ht="12.75">
      <c r="B11" s="15" t="s">
        <v>333</v>
      </c>
      <c r="C11" s="12"/>
      <c r="D11" s="12"/>
      <c r="E11" s="12"/>
      <c r="F11" s="12"/>
      <c r="G11" s="12"/>
      <c r="H11" s="12"/>
      <c r="I11" s="12"/>
      <c r="J11" s="12"/>
      <c r="K11" s="12"/>
      <c r="L11" s="12"/>
      <c r="M11" s="12"/>
      <c r="N11" s="12"/>
      <c r="O11" s="12"/>
    </row>
    <row r="12" spans="2:15" ht="12.75">
      <c r="B12" s="12"/>
      <c r="C12" s="12"/>
      <c r="D12" s="12"/>
      <c r="E12" s="12"/>
      <c r="F12" s="12"/>
      <c r="G12" s="12"/>
      <c r="H12" s="12"/>
      <c r="I12" s="12"/>
      <c r="J12" s="12"/>
      <c r="K12" s="12"/>
      <c r="L12" s="12"/>
      <c r="M12" s="12"/>
      <c r="N12" s="12"/>
      <c r="O12" s="12"/>
    </row>
    <row r="13" spans="2:15" ht="12.75">
      <c r="B13" s="12"/>
      <c r="C13" s="12"/>
      <c r="D13" s="12"/>
      <c r="E13" s="12"/>
      <c r="F13" s="12"/>
      <c r="G13" s="12"/>
      <c r="H13" s="12"/>
      <c r="I13" s="12"/>
      <c r="J13" s="12"/>
      <c r="K13" s="12"/>
      <c r="L13" s="12"/>
      <c r="M13" s="12"/>
      <c r="N13" s="12"/>
      <c r="O13" s="12"/>
    </row>
    <row r="14" spans="2:15" ht="12.75">
      <c r="B14" s="12"/>
      <c r="C14" s="12"/>
      <c r="D14" s="12"/>
      <c r="E14" s="12"/>
      <c r="F14" s="12"/>
      <c r="G14" s="12"/>
      <c r="H14" s="12"/>
      <c r="I14" s="12"/>
      <c r="J14" s="12"/>
      <c r="K14" s="12"/>
      <c r="L14" s="12"/>
      <c r="M14" s="12"/>
      <c r="N14" s="12"/>
      <c r="O14" s="12"/>
    </row>
    <row r="15" spans="2:15" ht="12.75">
      <c r="B15" s="12"/>
      <c r="C15" s="12"/>
      <c r="D15" s="12"/>
      <c r="E15" s="12"/>
      <c r="F15" s="12"/>
      <c r="G15" s="12"/>
      <c r="H15" s="12"/>
      <c r="I15" s="12"/>
      <c r="J15" s="12"/>
      <c r="K15" s="12"/>
      <c r="L15" s="12"/>
      <c r="M15" s="12"/>
      <c r="N15" s="12"/>
      <c r="O15" s="12"/>
    </row>
    <row r="16" spans="2:15" ht="12.75">
      <c r="B16" s="12"/>
      <c r="C16" s="12"/>
      <c r="D16" s="12"/>
      <c r="E16" s="12"/>
      <c r="F16" s="12"/>
      <c r="G16" s="12"/>
      <c r="H16" s="12"/>
      <c r="I16" s="12"/>
      <c r="J16" s="12"/>
      <c r="K16" s="12"/>
      <c r="L16" s="12"/>
      <c r="M16" s="12"/>
      <c r="N16" s="12"/>
      <c r="O16" s="12"/>
    </row>
    <row r="17" spans="2:15" ht="12.75">
      <c r="B17" s="12"/>
      <c r="C17" s="12"/>
      <c r="D17" s="12"/>
      <c r="E17" s="12"/>
      <c r="F17" s="12"/>
      <c r="G17" s="12"/>
      <c r="H17" s="12"/>
      <c r="I17" s="12"/>
      <c r="J17" s="12"/>
      <c r="K17" s="12"/>
      <c r="L17" s="12"/>
      <c r="M17" s="12"/>
      <c r="N17" s="12"/>
      <c r="O17" s="12"/>
    </row>
    <row r="18" spans="2:15" ht="12.75">
      <c r="B18" s="12"/>
      <c r="C18" s="12"/>
      <c r="D18" s="12"/>
      <c r="E18" s="12"/>
      <c r="F18" s="12"/>
      <c r="G18" s="12"/>
      <c r="H18" s="12"/>
      <c r="I18" s="12"/>
      <c r="J18" s="12"/>
      <c r="K18" s="12"/>
      <c r="L18" s="12"/>
      <c r="M18" s="12"/>
      <c r="N18" s="12"/>
      <c r="O18" s="12"/>
    </row>
    <row r="19" spans="2:15" ht="12.75">
      <c r="B19" s="12"/>
      <c r="C19" s="12"/>
      <c r="D19" s="12"/>
      <c r="E19" s="12"/>
      <c r="F19" s="12"/>
      <c r="G19" s="12"/>
      <c r="H19" s="12"/>
      <c r="I19" s="12"/>
      <c r="J19" s="12"/>
      <c r="K19" s="12"/>
      <c r="L19" s="12"/>
      <c r="M19" s="12"/>
      <c r="N19" s="12"/>
      <c r="O19" s="12"/>
    </row>
    <row r="20" ht="12.75">
      <c r="M20" s="12"/>
    </row>
    <row r="21" spans="2:15" ht="12.75">
      <c r="B21" s="12"/>
      <c r="C21" s="12"/>
      <c r="D21" s="12"/>
      <c r="E21" s="12"/>
      <c r="F21" s="12"/>
      <c r="G21" s="12"/>
      <c r="H21" s="12"/>
      <c r="I21" s="12"/>
      <c r="J21" s="12"/>
      <c r="K21" s="12"/>
      <c r="L21" s="12"/>
      <c r="M21" s="12"/>
      <c r="N21" s="12"/>
      <c r="O21" s="12"/>
    </row>
    <row r="23" ht="12.75">
      <c r="A23" s="8"/>
    </row>
    <row r="26" spans="2:6" ht="12.75">
      <c r="B26" s="13"/>
      <c r="C26" s="13"/>
      <c r="D26" s="13"/>
      <c r="E26" s="13"/>
      <c r="F26" s="13"/>
    </row>
    <row r="27" spans="2:6" ht="12.75">
      <c r="B27" s="13"/>
      <c r="C27" s="13"/>
      <c r="D27" s="13"/>
      <c r="E27" s="13"/>
      <c r="F27" s="13"/>
    </row>
    <row r="28" spans="2:6" ht="12.75">
      <c r="B28" s="13"/>
      <c r="C28" s="13"/>
      <c r="D28" s="13"/>
      <c r="E28" s="13"/>
      <c r="F28" s="13"/>
    </row>
    <row r="29" spans="2:6" ht="12.75">
      <c r="B29" s="13"/>
      <c r="C29" s="13"/>
      <c r="D29" s="13"/>
      <c r="E29" s="13"/>
      <c r="F29" s="13"/>
    </row>
    <row r="30" spans="2:6" ht="12.75">
      <c r="B30" s="13"/>
      <c r="C30" s="13"/>
      <c r="D30" s="13"/>
      <c r="E30" s="13"/>
      <c r="F30" s="13"/>
    </row>
    <row r="31" spans="2:6" ht="12.75">
      <c r="B31" s="13"/>
      <c r="C31" s="13"/>
      <c r="D31" s="13"/>
      <c r="E31" s="13"/>
      <c r="F31" s="13"/>
    </row>
    <row r="32" spans="2:6" ht="12.75">
      <c r="B32" s="13"/>
      <c r="C32" s="13"/>
      <c r="D32" s="13"/>
      <c r="E32" s="13"/>
      <c r="F32" s="13"/>
    </row>
    <row r="33" spans="2:6" ht="12.75">
      <c r="B33" s="13"/>
      <c r="C33" s="13"/>
      <c r="D33" s="13"/>
      <c r="E33" s="13"/>
      <c r="F33" s="13"/>
    </row>
    <row r="34" spans="2:6" ht="12.75">
      <c r="B34" s="13"/>
      <c r="C34" s="13"/>
      <c r="D34" s="13"/>
      <c r="E34" s="13"/>
      <c r="F34" s="13"/>
    </row>
    <row r="35" spans="2:6" ht="12.75">
      <c r="B35" s="13"/>
      <c r="C35" s="13"/>
      <c r="D35" s="13"/>
      <c r="E35" s="13"/>
      <c r="F35" s="13"/>
    </row>
    <row r="36" spans="2:6" ht="12.75">
      <c r="B36" s="13"/>
      <c r="C36" s="13"/>
      <c r="D36" s="13"/>
      <c r="E36" s="13"/>
      <c r="F36" s="13"/>
    </row>
    <row r="37" spans="2:6" ht="12.75">
      <c r="B37" s="13"/>
      <c r="C37" s="13"/>
      <c r="D37" s="13"/>
      <c r="E37" s="13"/>
      <c r="F37" s="13"/>
    </row>
    <row r="38" spans="2:6" ht="12.75">
      <c r="B38" s="13"/>
      <c r="C38" s="13"/>
      <c r="D38" s="13"/>
      <c r="E38" s="13"/>
      <c r="F38" s="13"/>
    </row>
    <row r="39" spans="2:6" ht="12.75">
      <c r="B39" s="13"/>
      <c r="C39" s="13"/>
      <c r="D39" s="13"/>
      <c r="E39" s="13"/>
      <c r="F39" s="13"/>
    </row>
    <row r="41" spans="2:6" ht="12.75">
      <c r="B41" s="22"/>
      <c r="C41" s="22"/>
      <c r="D41" s="22"/>
      <c r="E41" s="22"/>
      <c r="F41" s="22"/>
    </row>
    <row r="46" ht="12.75">
      <c r="I46" s="20"/>
    </row>
    <row r="47" ht="12.75">
      <c r="I47" s="23"/>
    </row>
    <row r="50" ht="12.75">
      <c r="I50" s="20"/>
    </row>
  </sheetData>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H32"/>
  <sheetViews>
    <sheetView workbookViewId="0" topLeftCell="A1">
      <selection activeCell="L22" sqref="L22"/>
    </sheetView>
  </sheetViews>
  <sheetFormatPr defaultColWidth="9.140625" defaultRowHeight="12.75"/>
  <cols>
    <col min="1" max="1" width="9.28125" style="7" customWidth="1"/>
    <col min="2" max="2" width="19.8515625" style="7" customWidth="1"/>
    <col min="3" max="3" width="21.8515625" style="7" customWidth="1"/>
    <col min="4" max="4" width="10.8515625" style="7" customWidth="1"/>
    <col min="5" max="5" width="11.140625" style="7" customWidth="1"/>
    <col min="6" max="6" width="10.7109375" style="7" customWidth="1"/>
    <col min="7" max="7" width="11.140625" style="7" customWidth="1"/>
    <col min="8" max="10" width="10.421875" style="7" customWidth="1"/>
    <col min="11" max="16384" width="9.28125" style="7" customWidth="1"/>
  </cols>
  <sheetData>
    <row r="1" ht="20.6">
      <c r="A1" s="5" t="s">
        <v>249</v>
      </c>
    </row>
    <row r="2" spans="1:2" ht="12.75">
      <c r="A2" s="69"/>
      <c r="B2" s="69"/>
    </row>
    <row r="3" spans="1:2" ht="12.75">
      <c r="A3" s="69" t="s">
        <v>63</v>
      </c>
      <c r="B3" s="75" t="s">
        <v>403</v>
      </c>
    </row>
    <row r="5" spans="2:5" ht="12.45" customHeight="1">
      <c r="B5" s="7" t="s">
        <v>252</v>
      </c>
      <c r="C5" s="138" t="s">
        <v>250</v>
      </c>
      <c r="E5" s="8" t="s">
        <v>404</v>
      </c>
    </row>
    <row r="6" spans="1:3" ht="12.75">
      <c r="A6" s="141" t="s">
        <v>237</v>
      </c>
      <c r="B6" s="217">
        <v>1.092879</v>
      </c>
      <c r="C6" s="217">
        <v>1.52872</v>
      </c>
    </row>
    <row r="7" spans="1:3" ht="12.75">
      <c r="A7" s="141" t="s">
        <v>238</v>
      </c>
      <c r="B7" s="217">
        <v>1.1322</v>
      </c>
      <c r="C7" s="217">
        <v>1.497225</v>
      </c>
    </row>
    <row r="8" spans="1:3" ht="12.75">
      <c r="A8" s="141" t="s">
        <v>239</v>
      </c>
      <c r="B8" s="217">
        <v>1.16672</v>
      </c>
      <c r="C8" s="217">
        <v>1.484739</v>
      </c>
    </row>
    <row r="9" spans="1:3" ht="12.75">
      <c r="A9" s="141" t="s">
        <v>240</v>
      </c>
      <c r="B9" s="217">
        <v>1.184922</v>
      </c>
      <c r="C9" s="217">
        <v>1.607478</v>
      </c>
    </row>
    <row r="10" spans="1:3" ht="12.75">
      <c r="A10" s="141" t="s">
        <v>241</v>
      </c>
      <c r="B10" s="217">
        <v>1.283439</v>
      </c>
      <c r="C10" s="217">
        <v>1.789078</v>
      </c>
    </row>
    <row r="11" spans="1:3" ht="12.75">
      <c r="A11" s="141" t="s">
        <v>199</v>
      </c>
      <c r="B11" s="217">
        <v>1.287296</v>
      </c>
      <c r="C11" s="217">
        <v>1.909809</v>
      </c>
    </row>
    <row r="12" spans="1:3" ht="12.75">
      <c r="A12" s="141" t="s">
        <v>200</v>
      </c>
      <c r="B12" s="217">
        <v>1.293935</v>
      </c>
      <c r="C12" s="217">
        <v>2.044962</v>
      </c>
    </row>
    <row r="13" spans="1:3" ht="12.75">
      <c r="A13" s="141" t="s">
        <v>201</v>
      </c>
      <c r="B13" s="217">
        <v>1.374408</v>
      </c>
      <c r="C13" s="217">
        <v>2.106229</v>
      </c>
    </row>
    <row r="14" spans="1:3" ht="12.75">
      <c r="A14" s="141" t="s">
        <v>202</v>
      </c>
      <c r="B14" s="217">
        <v>1.73321</v>
      </c>
      <c r="C14" s="217">
        <v>2.347672</v>
      </c>
    </row>
    <row r="15" spans="1:3" ht="12.75">
      <c r="A15" s="141" t="s">
        <v>203</v>
      </c>
      <c r="B15" s="217">
        <v>1.871801</v>
      </c>
      <c r="C15" s="217">
        <v>2.38295</v>
      </c>
    </row>
    <row r="16" spans="1:3" ht="12.75">
      <c r="A16" s="141" t="s">
        <v>204</v>
      </c>
      <c r="B16" s="217">
        <v>1.863784</v>
      </c>
      <c r="C16" s="217">
        <v>2.421561</v>
      </c>
    </row>
    <row r="17" spans="1:3" ht="12.75">
      <c r="A17" s="141" t="s">
        <v>205</v>
      </c>
      <c r="B17" s="217">
        <v>1.980215</v>
      </c>
      <c r="C17" s="217">
        <v>2.46568</v>
      </c>
    </row>
    <row r="18" spans="1:3" ht="12.75">
      <c r="A18" s="141" t="s">
        <v>206</v>
      </c>
      <c r="B18" s="217">
        <v>1.967126</v>
      </c>
      <c r="C18" s="217">
        <v>2.458503</v>
      </c>
    </row>
    <row r="19" spans="1:3" ht="12.75">
      <c r="A19" s="141" t="s">
        <v>207</v>
      </c>
      <c r="B19" s="217">
        <v>1.918316</v>
      </c>
      <c r="C19" s="217">
        <v>2.458382</v>
      </c>
    </row>
    <row r="20" spans="1:3" ht="12.75">
      <c r="A20" s="141" t="s">
        <v>208</v>
      </c>
      <c r="B20" s="217">
        <v>2.026293</v>
      </c>
      <c r="C20" s="217">
        <v>2.525044</v>
      </c>
    </row>
    <row r="21" spans="1:3" ht="12.75">
      <c r="A21" s="141" t="s">
        <v>209</v>
      </c>
      <c r="B21" s="217">
        <v>2.092655</v>
      </c>
      <c r="C21" s="217">
        <v>2.601444</v>
      </c>
    </row>
    <row r="22" spans="1:3" ht="12.75">
      <c r="A22" s="141" t="s">
        <v>210</v>
      </c>
      <c r="B22" s="217">
        <v>2.169149</v>
      </c>
      <c r="C22" s="217">
        <v>2.564618</v>
      </c>
    </row>
    <row r="23" spans="1:3" ht="12.75">
      <c r="A23" s="141" t="s">
        <v>211</v>
      </c>
      <c r="B23" s="217">
        <v>2.193434</v>
      </c>
      <c r="C23" s="217">
        <v>2.717695</v>
      </c>
    </row>
    <row r="24" spans="1:3" ht="12.75">
      <c r="A24" s="141" t="s">
        <v>212</v>
      </c>
      <c r="B24" s="217">
        <v>2.273677</v>
      </c>
      <c r="C24" s="217">
        <v>2.8574</v>
      </c>
    </row>
    <row r="25" spans="1:3" ht="12.75">
      <c r="A25" s="141" t="s">
        <v>213</v>
      </c>
      <c r="B25" s="217">
        <v>2.408968</v>
      </c>
      <c r="C25" s="217">
        <v>3.131927</v>
      </c>
    </row>
    <row r="26" spans="1:3" ht="12.75">
      <c r="A26" s="141" t="s">
        <v>214</v>
      </c>
      <c r="B26" s="217">
        <v>2.615366</v>
      </c>
      <c r="C26" s="217">
        <v>3.499939</v>
      </c>
    </row>
    <row r="28" spans="2:3" ht="12.75">
      <c r="B28" s="209"/>
      <c r="C28" s="209"/>
    </row>
    <row r="29" ht="12.75">
      <c r="E29" s="8"/>
    </row>
    <row r="30" ht="12.75">
      <c r="B30" s="12"/>
    </row>
    <row r="32" ht="12.75">
      <c r="H32" s="209"/>
    </row>
  </sheetData>
  <hyperlinks>
    <hyperlink ref="B3" r:id="rId1" display="http://www.stats.govt.nz/infoshare/ViewTable.aspx?pxID=0230405c-d082-40c7-b716-6173d78d1e7a"/>
  </hyperlinks>
  <printOptions/>
  <pageMargins left="0.7" right="0.7" top="0.75" bottom="0.75" header="0.3" footer="0.3"/>
  <pageSetup horizontalDpi="600" verticalDpi="600" orientation="portrait" paperSize="9" r:id="rId3"/>
  <ignoredErrors>
    <ignoredError sqref="A6:A26" numberStoredAsText="1"/>
  </ignoredErrors>
  <drawing r:id="rId2"/>
</worksheet>
</file>

<file path=xl/worksheets/sheet31.xml><?xml version="1.0" encoding="utf-8"?>
<worksheet xmlns="http://schemas.openxmlformats.org/spreadsheetml/2006/main" xmlns:r="http://schemas.openxmlformats.org/officeDocument/2006/relationships">
  <dimension ref="A1:M26"/>
  <sheetViews>
    <sheetView workbookViewId="0" topLeftCell="A1">
      <selection activeCell="M6" sqref="M6"/>
    </sheetView>
  </sheetViews>
  <sheetFormatPr defaultColWidth="9.140625" defaultRowHeight="12.75"/>
  <cols>
    <col min="1" max="1" width="10.57421875" style="7" bestFit="1" customWidth="1"/>
    <col min="2" max="2" width="11.28125" style="7" customWidth="1"/>
    <col min="3" max="4" width="12.421875" style="7" customWidth="1"/>
    <col min="5" max="5" width="12.7109375" style="7" customWidth="1"/>
    <col min="6" max="6" width="12.8515625" style="7" bestFit="1" customWidth="1"/>
    <col min="7" max="7" width="9.28125" style="7" customWidth="1"/>
    <col min="8" max="8" width="12.7109375" style="7" customWidth="1"/>
    <col min="9" max="9" width="10.28125" style="7" bestFit="1" customWidth="1"/>
    <col min="10" max="10" width="7.57421875" style="7" customWidth="1"/>
    <col min="11" max="11" width="1.1484375" style="7" customWidth="1"/>
    <col min="12" max="12" width="11.00390625" style="7" bestFit="1" customWidth="1"/>
    <col min="13" max="13" width="10.57421875" style="7" customWidth="1"/>
    <col min="14" max="14" width="12.421875" style="7" bestFit="1" customWidth="1"/>
    <col min="15" max="15" width="11.140625" style="7" customWidth="1"/>
    <col min="16" max="16" width="10.57421875" style="7" customWidth="1"/>
    <col min="17" max="17" width="6.140625" style="7" customWidth="1"/>
    <col min="18" max="16384" width="9.28125" style="7" customWidth="1"/>
  </cols>
  <sheetData>
    <row r="1" ht="20.6">
      <c r="A1" s="5" t="s">
        <v>407</v>
      </c>
    </row>
    <row r="3" spans="1:3" ht="12.75">
      <c r="A3" s="69" t="s">
        <v>323</v>
      </c>
      <c r="B3" s="69" t="s">
        <v>411</v>
      </c>
      <c r="C3" s="69"/>
    </row>
    <row r="4" spans="1:3" ht="12.75">
      <c r="A4" s="69"/>
      <c r="B4" s="75" t="s">
        <v>408</v>
      </c>
      <c r="C4" s="69"/>
    </row>
    <row r="5" spans="1:3" ht="12.75">
      <c r="A5" s="69"/>
      <c r="B5" s="75" t="s">
        <v>31</v>
      </c>
      <c r="C5" s="69"/>
    </row>
    <row r="6" spans="1:3" ht="12.75">
      <c r="A6" s="69"/>
      <c r="B6" s="75" t="s">
        <v>30</v>
      </c>
      <c r="C6" s="69"/>
    </row>
    <row r="7" spans="1:3" ht="12.75">
      <c r="A7" s="69"/>
      <c r="B7" s="69" t="s">
        <v>412</v>
      </c>
      <c r="C7" s="69"/>
    </row>
    <row r="8" spans="1:3" ht="12.75">
      <c r="A8" s="69"/>
      <c r="B8" s="69"/>
      <c r="C8" s="69"/>
    </row>
    <row r="9" spans="1:13" ht="12.75">
      <c r="A9" s="69"/>
      <c r="B9" s="17" t="s">
        <v>33</v>
      </c>
      <c r="C9" s="17" t="s">
        <v>25</v>
      </c>
      <c r="D9" s="17" t="s">
        <v>26</v>
      </c>
      <c r="E9" s="17" t="s">
        <v>27</v>
      </c>
      <c r="F9" s="17" t="s">
        <v>28</v>
      </c>
      <c r="H9" s="8" t="s">
        <v>413</v>
      </c>
      <c r="M9" s="19"/>
    </row>
    <row r="10" spans="1:13" ht="12.75">
      <c r="A10" s="48">
        <v>2006</v>
      </c>
      <c r="B10" s="72">
        <v>0.704</v>
      </c>
      <c r="C10" s="72">
        <v>0.638</v>
      </c>
      <c r="D10" s="72">
        <v>4.6</v>
      </c>
      <c r="E10" s="72">
        <v>5.46</v>
      </c>
      <c r="F10" s="72">
        <v>11.46</v>
      </c>
      <c r="M10" s="19"/>
    </row>
    <row r="11" spans="1:13" ht="12.75">
      <c r="A11" s="48">
        <v>2007</v>
      </c>
      <c r="B11" s="72">
        <v>0.702</v>
      </c>
      <c r="C11" s="72">
        <v>0.672</v>
      </c>
      <c r="D11" s="72">
        <v>4.79</v>
      </c>
      <c r="E11" s="72">
        <v>5.64</v>
      </c>
      <c r="F11" s="72">
        <v>12.66</v>
      </c>
      <c r="M11" s="19"/>
    </row>
    <row r="12" spans="1:13" ht="12.75">
      <c r="A12" s="48">
        <v>2008</v>
      </c>
      <c r="B12" s="72">
        <v>0.708</v>
      </c>
      <c r="C12" s="72">
        <v>0.7</v>
      </c>
      <c r="D12" s="72">
        <v>5.37</v>
      </c>
      <c r="E12" s="72">
        <v>6.04</v>
      </c>
      <c r="F12" s="72">
        <v>13.33</v>
      </c>
      <c r="M12" s="19"/>
    </row>
    <row r="13" spans="1:13" ht="12.75">
      <c r="A13" s="48">
        <v>2009</v>
      </c>
      <c r="B13" s="72">
        <v>0.77</v>
      </c>
      <c r="C13" s="72">
        <v>0.729</v>
      </c>
      <c r="D13" s="72">
        <v>5.26</v>
      </c>
      <c r="E13" s="72">
        <v>5.9</v>
      </c>
      <c r="F13" s="72">
        <v>13.11</v>
      </c>
      <c r="M13" s="19"/>
    </row>
    <row r="14" spans="1:13" ht="12.75">
      <c r="A14" s="48">
        <v>2010</v>
      </c>
      <c r="B14" s="72">
        <v>0.778</v>
      </c>
      <c r="C14" s="72">
        <v>0.878</v>
      </c>
      <c r="D14" s="72">
        <v>5.12</v>
      </c>
      <c r="E14" s="72">
        <v>6</v>
      </c>
      <c r="F14" s="72">
        <v>13.37</v>
      </c>
      <c r="M14" s="19"/>
    </row>
    <row r="15" spans="1:13" ht="12.75">
      <c r="A15" s="48">
        <v>2011</v>
      </c>
      <c r="B15" s="72">
        <v>0.777</v>
      </c>
      <c r="C15" s="72">
        <v>0.967</v>
      </c>
      <c r="D15" s="72">
        <v>5.14</v>
      </c>
      <c r="E15" s="72">
        <v>5.59</v>
      </c>
      <c r="F15" s="72">
        <v>13.7</v>
      </c>
      <c r="M15" s="19"/>
    </row>
    <row r="16" spans="1:13" ht="12.75">
      <c r="A16" s="48">
        <v>2012</v>
      </c>
      <c r="B16" s="72">
        <v>0.854</v>
      </c>
      <c r="C16" s="72">
        <v>1.156</v>
      </c>
      <c r="D16" s="72">
        <v>5.3</v>
      </c>
      <c r="E16" s="72">
        <v>5.49</v>
      </c>
      <c r="F16" s="72">
        <v>14.16</v>
      </c>
      <c r="M16" s="19"/>
    </row>
    <row r="17" spans="1:13" ht="12.75">
      <c r="A17" s="48">
        <v>2013</v>
      </c>
      <c r="B17" s="72">
        <v>0.858</v>
      </c>
      <c r="C17" s="72">
        <v>1.22</v>
      </c>
      <c r="D17" s="72">
        <v>5.48</v>
      </c>
      <c r="E17" s="72">
        <v>5.58</v>
      </c>
      <c r="F17" s="72">
        <v>14.86</v>
      </c>
      <c r="M17" s="19"/>
    </row>
    <row r="18" spans="1:13" ht="12.75">
      <c r="A18" s="48">
        <v>2014</v>
      </c>
      <c r="B18" s="72">
        <v>0.853</v>
      </c>
      <c r="C18" s="72">
        <v>1.321</v>
      </c>
      <c r="D18" s="72">
        <v>5.42</v>
      </c>
      <c r="E18" s="72">
        <v>5.78</v>
      </c>
      <c r="F18" s="72">
        <v>15.35</v>
      </c>
      <c r="M18" s="19"/>
    </row>
    <row r="19" spans="1:13" ht="12.75">
      <c r="A19" s="48">
        <v>2015</v>
      </c>
      <c r="B19" s="72">
        <v>0.862</v>
      </c>
      <c r="C19" s="72">
        <v>1.509</v>
      </c>
      <c r="D19" s="72">
        <v>5.54</v>
      </c>
      <c r="E19" s="72">
        <v>5.93</v>
      </c>
      <c r="F19" s="72">
        <v>16.34</v>
      </c>
      <c r="M19" s="19"/>
    </row>
    <row r="20" spans="1:6" ht="12.75">
      <c r="A20" s="222">
        <v>2016</v>
      </c>
      <c r="B20" s="72">
        <v>0.91</v>
      </c>
      <c r="C20" s="72">
        <v>1.651</v>
      </c>
      <c r="D20" s="72">
        <v>5.85</v>
      </c>
      <c r="E20" s="72">
        <v>6.31</v>
      </c>
      <c r="F20" s="72">
        <v>18.3</v>
      </c>
    </row>
    <row r="22" ht="12.75">
      <c r="A22" s="8" t="s">
        <v>409</v>
      </c>
    </row>
    <row r="23" spans="1:2" ht="12.75">
      <c r="A23" s="69"/>
      <c r="B23" s="69"/>
    </row>
    <row r="24" spans="1:2" ht="12.75">
      <c r="A24" s="75" t="s">
        <v>410</v>
      </c>
      <c r="B24" s="69"/>
    </row>
    <row r="25" spans="1:2" ht="12.75">
      <c r="A25" s="69"/>
      <c r="B25" s="69"/>
    </row>
    <row r="26" ht="12.75">
      <c r="A26" s="20"/>
    </row>
  </sheetData>
  <hyperlinks>
    <hyperlink ref="B4" r:id="rId1" display="http://www.queenstownairport.co.nz/assets/documents/ZQN-annual-passengers-2005-to-2015-July.pdf"/>
    <hyperlink ref="B5" r:id="rId2" display="http://www.wellingtonairport.co.nz/corporate/monthly-traffic-reports/"/>
    <hyperlink ref="B6" r:id="rId3" display="https://corporate.aucklandairport.co.nz/news/publications/monthly-traffic-updates"/>
  </hyperlinks>
  <printOptions/>
  <pageMargins left="0.7" right="0.7" top="0.75" bottom="0.75" header="0.3" footer="0.3"/>
  <pageSetup horizontalDpi="600" verticalDpi="600" orientation="portrait" paperSize="9" r:id="rId5"/>
  <drawing r:id="rId4"/>
</worksheet>
</file>

<file path=xl/worksheets/sheet32.xml><?xml version="1.0" encoding="utf-8"?>
<worksheet xmlns="http://schemas.openxmlformats.org/spreadsheetml/2006/main" xmlns:r="http://schemas.openxmlformats.org/officeDocument/2006/relationships">
  <dimension ref="A1:D34"/>
  <sheetViews>
    <sheetView workbookViewId="0" topLeftCell="A4">
      <selection activeCell="B3" sqref="B3"/>
    </sheetView>
  </sheetViews>
  <sheetFormatPr defaultColWidth="9.140625" defaultRowHeight="12.75"/>
  <cols>
    <col min="1" max="1" width="17.7109375" style="7" customWidth="1"/>
    <col min="2" max="16384" width="9.28125" style="7" customWidth="1"/>
  </cols>
  <sheetData>
    <row r="1" ht="20.6">
      <c r="A1" s="5" t="s">
        <v>405</v>
      </c>
    </row>
    <row r="3" spans="1:2" ht="12.75">
      <c r="A3" s="7" t="s">
        <v>63</v>
      </c>
      <c r="B3" s="7" t="s">
        <v>526</v>
      </c>
    </row>
    <row r="5" spans="1:4" ht="12.75">
      <c r="A5" s="7" t="s">
        <v>76</v>
      </c>
      <c r="B5" s="62">
        <v>865023</v>
      </c>
      <c r="D5" s="8" t="s">
        <v>406</v>
      </c>
    </row>
    <row r="6" spans="1:2" ht="12.75">
      <c r="A6" s="7" t="s">
        <v>75</v>
      </c>
      <c r="B6" s="62">
        <v>566431</v>
      </c>
    </row>
    <row r="7" spans="1:2" ht="12.75">
      <c r="A7" s="7" t="s">
        <v>216</v>
      </c>
      <c r="B7" s="62">
        <v>515727</v>
      </c>
    </row>
    <row r="8" spans="1:2" ht="12.75">
      <c r="A8" s="7" t="s">
        <v>215</v>
      </c>
      <c r="B8" s="62">
        <v>411661</v>
      </c>
    </row>
    <row r="9" spans="1:2" ht="12.75">
      <c r="A9" s="7" t="s">
        <v>298</v>
      </c>
      <c r="B9" s="62">
        <v>320000</v>
      </c>
    </row>
    <row r="10" spans="1:2" ht="12.75">
      <c r="A10" s="7" t="s">
        <v>79</v>
      </c>
      <c r="B10" s="62">
        <v>300000</v>
      </c>
    </row>
    <row r="11" spans="1:2" ht="12.75">
      <c r="A11" s="7" t="s">
        <v>258</v>
      </c>
      <c r="B11" s="62">
        <v>289836</v>
      </c>
    </row>
    <row r="12" spans="1:2" ht="12.75">
      <c r="A12" s="7" t="s">
        <v>257</v>
      </c>
      <c r="B12" s="62">
        <v>266905</v>
      </c>
    </row>
    <row r="13" spans="1:2" ht="12.75">
      <c r="A13" s="7" t="s">
        <v>255</v>
      </c>
      <c r="B13" s="62">
        <v>222983</v>
      </c>
    </row>
    <row r="14" spans="1:2" ht="12.75">
      <c r="A14" s="7" t="s">
        <v>89</v>
      </c>
      <c r="B14" s="62">
        <v>150000</v>
      </c>
    </row>
    <row r="15" spans="1:2" ht="12.75">
      <c r="A15" s="7" t="s">
        <v>292</v>
      </c>
      <c r="B15" s="62">
        <v>90000</v>
      </c>
    </row>
    <row r="16" spans="1:2" ht="12.75">
      <c r="A16" s="7" t="s">
        <v>293</v>
      </c>
      <c r="B16" s="62">
        <v>90000</v>
      </c>
    </row>
    <row r="17" spans="1:2" ht="12.75">
      <c r="A17" s="7" t="s">
        <v>500</v>
      </c>
      <c r="B17" s="62">
        <v>80000</v>
      </c>
    </row>
    <row r="18" spans="1:2" ht="12.75">
      <c r="A18" s="7" t="s">
        <v>301</v>
      </c>
      <c r="B18" s="62">
        <v>50000</v>
      </c>
    </row>
    <row r="19" spans="1:2" ht="12.75">
      <c r="A19" s="7" t="s">
        <v>304</v>
      </c>
      <c r="B19" s="62">
        <v>40000</v>
      </c>
    </row>
    <row r="20" spans="1:2" ht="12.75">
      <c r="A20" s="7" t="s">
        <v>300</v>
      </c>
      <c r="B20" s="62">
        <v>37735</v>
      </c>
    </row>
    <row r="21" spans="1:2" ht="12.75">
      <c r="A21" s="7" t="s">
        <v>78</v>
      </c>
      <c r="B21" s="62">
        <v>30000</v>
      </c>
    </row>
    <row r="22" spans="1:2" ht="12.75">
      <c r="A22" s="7" t="s">
        <v>299</v>
      </c>
      <c r="B22" s="62">
        <v>20000</v>
      </c>
    </row>
    <row r="23" spans="1:2" ht="12.75">
      <c r="A23" s="7" t="s">
        <v>303</v>
      </c>
      <c r="B23" s="62">
        <v>20000</v>
      </c>
    </row>
    <row r="24" spans="1:2" ht="12.75">
      <c r="A24" s="7" t="s">
        <v>305</v>
      </c>
      <c r="B24" s="62">
        <v>20000</v>
      </c>
    </row>
    <row r="25" spans="1:2" ht="12.75">
      <c r="A25" s="7" t="s">
        <v>96</v>
      </c>
      <c r="B25" s="62">
        <v>10000</v>
      </c>
    </row>
    <row r="26" spans="1:2" ht="12.75">
      <c r="A26" s="7" t="s">
        <v>291</v>
      </c>
      <c r="B26" s="62">
        <v>5000</v>
      </c>
    </row>
    <row r="27" spans="1:2" ht="12.75">
      <c r="A27" s="7" t="s">
        <v>295</v>
      </c>
      <c r="B27" s="62">
        <v>5000</v>
      </c>
    </row>
    <row r="28" spans="1:2" ht="12.75">
      <c r="A28" s="7" t="s">
        <v>316</v>
      </c>
      <c r="B28" s="62">
        <v>5000</v>
      </c>
    </row>
    <row r="29" spans="1:2" ht="12.75">
      <c r="A29" s="7" t="s">
        <v>317</v>
      </c>
      <c r="B29" s="62">
        <v>5000</v>
      </c>
    </row>
    <row r="30" spans="1:2" ht="12.75">
      <c r="A30" s="7" t="s">
        <v>318</v>
      </c>
      <c r="B30" s="62">
        <v>5000</v>
      </c>
    </row>
    <row r="31" spans="1:2" ht="12.75">
      <c r="A31" s="7" t="s">
        <v>296</v>
      </c>
      <c r="B31" s="62">
        <v>5000</v>
      </c>
    </row>
    <row r="32" spans="1:2" ht="12.75">
      <c r="A32" s="7" t="s">
        <v>297</v>
      </c>
      <c r="B32" s="62">
        <v>5000</v>
      </c>
    </row>
    <row r="33" spans="1:2" ht="12.75">
      <c r="A33" s="7" t="s">
        <v>302</v>
      </c>
      <c r="B33" s="62">
        <v>5000</v>
      </c>
    </row>
    <row r="34" spans="1:2" ht="12.75">
      <c r="A34" s="7" t="s">
        <v>294</v>
      </c>
      <c r="B34" s="62">
        <v>5000</v>
      </c>
    </row>
  </sheetData>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G34"/>
  <sheetViews>
    <sheetView workbookViewId="0" topLeftCell="A1">
      <selection activeCell="O21" sqref="O21"/>
    </sheetView>
  </sheetViews>
  <sheetFormatPr defaultColWidth="9.140625" defaultRowHeight="12.75"/>
  <cols>
    <col min="1" max="1" width="9.28125" style="7" customWidth="1"/>
    <col min="2" max="3" width="11.28125" style="7" bestFit="1" customWidth="1"/>
    <col min="4" max="16384" width="9.28125" style="7" customWidth="1"/>
  </cols>
  <sheetData>
    <row r="1" spans="1:7" ht="20.6">
      <c r="A1" s="5" t="s">
        <v>379</v>
      </c>
      <c r="E1" s="6"/>
      <c r="F1" s="6"/>
      <c r="G1" s="6"/>
    </row>
    <row r="2" spans="5:7" ht="12.75">
      <c r="E2" s="6"/>
      <c r="F2" s="6"/>
      <c r="G2" s="6"/>
    </row>
    <row r="3" spans="1:7" ht="12.75">
      <c r="A3" s="7" t="s">
        <v>323</v>
      </c>
      <c r="B3" s="143" t="s">
        <v>313</v>
      </c>
      <c r="E3" s="6"/>
      <c r="F3" s="6"/>
      <c r="G3" s="6"/>
    </row>
    <row r="4" spans="2:7" ht="12.75">
      <c r="B4" s="143" t="s">
        <v>374</v>
      </c>
      <c r="E4" s="6"/>
      <c r="F4" s="6"/>
      <c r="G4" s="6"/>
    </row>
    <row r="5" spans="5:7" ht="12.75">
      <c r="E5" s="6"/>
      <c r="F5" s="6"/>
      <c r="G5" s="6"/>
    </row>
    <row r="6" spans="2:5" ht="12.75">
      <c r="B6" s="17" t="s">
        <v>2</v>
      </c>
      <c r="C6" s="17" t="s">
        <v>3</v>
      </c>
      <c r="E6" s="8" t="s">
        <v>378</v>
      </c>
    </row>
    <row r="7" spans="1:3" ht="12.75">
      <c r="A7" s="7">
        <v>1989</v>
      </c>
      <c r="B7" s="131">
        <v>60147</v>
      </c>
      <c r="C7" s="131">
        <v>62931</v>
      </c>
    </row>
    <row r="8" spans="1:3" ht="12.75">
      <c r="A8" s="7">
        <v>1990</v>
      </c>
      <c r="B8" s="131">
        <v>64683</v>
      </c>
      <c r="C8" s="131">
        <v>69420</v>
      </c>
    </row>
    <row r="9" spans="1:3" ht="12.75">
      <c r="A9" s="7">
        <v>1991</v>
      </c>
      <c r="B9" s="131">
        <v>54384</v>
      </c>
      <c r="C9" s="131">
        <v>71423</v>
      </c>
    </row>
    <row r="10" spans="1:3" ht="12.75">
      <c r="A10" s="7">
        <v>1992</v>
      </c>
      <c r="B10" s="131">
        <v>55149</v>
      </c>
      <c r="C10" s="131">
        <v>78625</v>
      </c>
    </row>
    <row r="11" spans="1:3" ht="12.75">
      <c r="A11" s="7">
        <v>1993</v>
      </c>
      <c r="B11" s="131">
        <v>64540</v>
      </c>
      <c r="C11" s="131">
        <v>83444</v>
      </c>
    </row>
    <row r="12" spans="1:3" ht="12.75">
      <c r="A12" s="7">
        <v>1994</v>
      </c>
      <c r="B12" s="131">
        <v>78801</v>
      </c>
      <c r="C12" s="131">
        <v>92522</v>
      </c>
    </row>
    <row r="13" spans="1:3" ht="12.75">
      <c r="A13" s="7">
        <v>1995</v>
      </c>
      <c r="B13" s="131">
        <v>93639</v>
      </c>
      <c r="C13" s="131">
        <v>92898</v>
      </c>
    </row>
    <row r="14" spans="1:3" ht="12.75">
      <c r="A14" s="7">
        <v>1996</v>
      </c>
      <c r="B14" s="131">
        <v>90011</v>
      </c>
      <c r="C14" s="131">
        <v>89916</v>
      </c>
    </row>
    <row r="15" spans="1:3" ht="12.75">
      <c r="A15" s="7">
        <v>1997</v>
      </c>
      <c r="B15" s="131">
        <v>90927</v>
      </c>
      <c r="C15" s="131">
        <v>85946</v>
      </c>
    </row>
    <row r="16" spans="1:3" ht="12.75">
      <c r="A16" s="7">
        <v>1998</v>
      </c>
      <c r="B16" s="131">
        <v>89494</v>
      </c>
      <c r="C16" s="131">
        <v>101302</v>
      </c>
    </row>
    <row r="17" spans="1:3" ht="12.75">
      <c r="A17" s="7">
        <v>1999</v>
      </c>
      <c r="B17" s="131">
        <v>89959</v>
      </c>
      <c r="C17" s="131">
        <v>90830</v>
      </c>
    </row>
    <row r="18" spans="1:3" ht="12.75">
      <c r="A18" s="7">
        <v>2000</v>
      </c>
      <c r="B18" s="131">
        <v>92230</v>
      </c>
      <c r="C18" s="131">
        <v>91980</v>
      </c>
    </row>
    <row r="19" spans="1:3" ht="12.75">
      <c r="A19" s="7">
        <v>2001</v>
      </c>
      <c r="B19" s="131">
        <v>88046</v>
      </c>
      <c r="C19" s="131">
        <v>91352</v>
      </c>
    </row>
    <row r="20" spans="1:3" ht="12.75">
      <c r="A20" s="7">
        <v>2002</v>
      </c>
      <c r="B20" s="131">
        <v>82654</v>
      </c>
      <c r="C20" s="131">
        <v>93738</v>
      </c>
    </row>
    <row r="21" spans="1:3" ht="12.75">
      <c r="A21" s="7">
        <v>2003</v>
      </c>
      <c r="B21" s="131">
        <v>88204</v>
      </c>
      <c r="C21" s="131">
        <v>95757</v>
      </c>
    </row>
    <row r="22" spans="1:3" ht="12.75">
      <c r="A22" s="7">
        <v>2004</v>
      </c>
      <c r="B22" s="131">
        <v>95734</v>
      </c>
      <c r="C22" s="131">
        <v>98376</v>
      </c>
    </row>
    <row r="23" spans="1:3" ht="12.75">
      <c r="A23" s="7">
        <v>2005</v>
      </c>
      <c r="B23" s="131">
        <v>106089</v>
      </c>
      <c r="C23" s="131">
        <v>104043</v>
      </c>
    </row>
    <row r="24" spans="1:3" ht="12.75">
      <c r="A24" s="7">
        <v>2006</v>
      </c>
      <c r="B24" s="131">
        <v>106104</v>
      </c>
      <c r="C24" s="131">
        <v>106528</v>
      </c>
    </row>
    <row r="25" spans="1:3" ht="12.75">
      <c r="A25" s="7">
        <v>2007</v>
      </c>
      <c r="B25" s="131">
        <v>104446</v>
      </c>
      <c r="C25" s="131">
        <v>104116</v>
      </c>
    </row>
    <row r="26" spans="1:3" ht="12.75">
      <c r="A26" s="7">
        <v>2008</v>
      </c>
      <c r="B26" s="131">
        <v>104583</v>
      </c>
      <c r="C26" s="131">
        <v>99249</v>
      </c>
    </row>
    <row r="27" spans="1:3" ht="12.75">
      <c r="A27" s="7">
        <v>2009</v>
      </c>
      <c r="B27" s="131">
        <v>88540</v>
      </c>
      <c r="C27" s="131">
        <v>92036</v>
      </c>
    </row>
    <row r="28" spans="1:3" ht="12.75">
      <c r="A28" s="7">
        <v>2010</v>
      </c>
      <c r="B28" s="131">
        <v>90891</v>
      </c>
      <c r="C28" s="131">
        <v>100372</v>
      </c>
    </row>
    <row r="29" spans="1:3" ht="12.75">
      <c r="A29" s="7">
        <v>2011</v>
      </c>
      <c r="B29" s="131">
        <v>96676</v>
      </c>
      <c r="C29" s="131">
        <v>98113</v>
      </c>
    </row>
    <row r="30" spans="1:3" ht="12.75">
      <c r="A30" s="7">
        <v>2012</v>
      </c>
      <c r="B30" s="131">
        <v>95707</v>
      </c>
      <c r="C30" s="131">
        <v>102760</v>
      </c>
    </row>
    <row r="31" spans="1:3" ht="12.75">
      <c r="A31" s="7">
        <v>2013</v>
      </c>
      <c r="B31" s="131">
        <v>91406</v>
      </c>
      <c r="C31" s="131">
        <v>108803</v>
      </c>
    </row>
    <row r="32" spans="1:3" ht="12.75">
      <c r="A32" s="7">
        <v>2014</v>
      </c>
      <c r="B32" s="131">
        <v>94420</v>
      </c>
      <c r="C32" s="131">
        <v>103510</v>
      </c>
    </row>
    <row r="33" spans="1:3" ht="12.75">
      <c r="A33" s="7">
        <v>2015</v>
      </c>
      <c r="B33" s="131">
        <v>97762</v>
      </c>
      <c r="C33" s="131">
        <v>106608</v>
      </c>
    </row>
    <row r="34" spans="1:3" ht="12.75">
      <c r="A34" s="7">
        <v>2016</v>
      </c>
      <c r="B34" s="131">
        <v>95007</v>
      </c>
      <c r="C34" s="131">
        <v>112610</v>
      </c>
    </row>
  </sheetData>
  <hyperlinks>
    <hyperlink ref="B3" r:id="rId1" display="http://www.stats.govt.nz/infoshare/SelectVariables.aspx?pxID=cf707c8e-9af8-4e65-a53c-ba7af4869df7"/>
  </hyperlinks>
  <printOptions/>
  <pageMargins left="0.7" right="0.7" top="0.75" bottom="0.75" header="0.3" footer="0.3"/>
  <pageSetup orientation="portrait" paperSize="9"/>
  <drawing r:id="rId2"/>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O23" sqref="O23"/>
    </sheetView>
  </sheetViews>
  <sheetFormatPr defaultColWidth="9.140625" defaultRowHeight="12.75"/>
  <cols>
    <col min="1" max="1" width="21.8515625" style="7" customWidth="1"/>
    <col min="2" max="16384" width="9.28125" style="7" customWidth="1"/>
  </cols>
  <sheetData>
    <row r="1" ht="20.6">
      <c r="A1" s="5" t="s">
        <v>414</v>
      </c>
    </row>
    <row r="3" spans="1:4" ht="12.75">
      <c r="A3" s="69" t="s">
        <v>63</v>
      </c>
      <c r="B3" s="75" t="s">
        <v>197</v>
      </c>
      <c r="C3" s="69"/>
      <c r="D3" s="69"/>
    </row>
    <row r="5" spans="2:11" ht="12.75">
      <c r="B5" s="138" t="s">
        <v>131</v>
      </c>
      <c r="C5" s="138" t="s">
        <v>132</v>
      </c>
      <c r="D5" s="138" t="s">
        <v>181</v>
      </c>
      <c r="E5" s="138" t="s">
        <v>182</v>
      </c>
      <c r="F5" s="138" t="s">
        <v>183</v>
      </c>
      <c r="G5" s="138" t="s">
        <v>184</v>
      </c>
      <c r="H5" s="138" t="s">
        <v>185</v>
      </c>
      <c r="I5" s="138" t="s">
        <v>186</v>
      </c>
      <c r="J5" s="138" t="s">
        <v>187</v>
      </c>
      <c r="K5" s="138" t="s">
        <v>172</v>
      </c>
    </row>
    <row r="6" spans="1:11" ht="12.75">
      <c r="A6" s="7" t="s">
        <v>188</v>
      </c>
      <c r="B6" s="138">
        <v>1080</v>
      </c>
      <c r="C6" s="138">
        <v>1100</v>
      </c>
      <c r="D6" s="138">
        <v>1000</v>
      </c>
      <c r="E6" s="138">
        <v>1050</v>
      </c>
      <c r="F6" s="138">
        <v>1050</v>
      </c>
      <c r="G6" s="138">
        <v>1030</v>
      </c>
      <c r="H6" s="138">
        <v>970</v>
      </c>
      <c r="I6" s="138">
        <v>940</v>
      </c>
      <c r="J6" s="138">
        <v>920</v>
      </c>
      <c r="K6" s="138">
        <v>930</v>
      </c>
    </row>
    <row r="7" spans="1:11" ht="12.75">
      <c r="A7" s="7" t="s">
        <v>189</v>
      </c>
      <c r="B7" s="138">
        <v>180</v>
      </c>
      <c r="C7" s="138">
        <v>110</v>
      </c>
      <c r="D7" s="138">
        <v>79</v>
      </c>
      <c r="E7" s="138">
        <v>82</v>
      </c>
      <c r="F7" s="138">
        <v>83</v>
      </c>
      <c r="G7" s="138">
        <v>82</v>
      </c>
      <c r="H7" s="138">
        <v>86</v>
      </c>
      <c r="I7" s="138">
        <v>84</v>
      </c>
      <c r="J7" s="138">
        <v>80</v>
      </c>
      <c r="K7" s="138">
        <v>73</v>
      </c>
    </row>
    <row r="9" ht="12.75">
      <c r="B9" s="8" t="s">
        <v>415</v>
      </c>
    </row>
    <row r="58" ht="12.75">
      <c r="A58" s="8"/>
    </row>
    <row r="61" spans="2:3" ht="12.75">
      <c r="B61" s="63"/>
      <c r="C61" s="63"/>
    </row>
    <row r="62" spans="2:3" ht="12.75">
      <c r="B62" s="63"/>
      <c r="C62" s="63"/>
    </row>
  </sheetData>
  <hyperlinks>
    <hyperlink ref="B3" r:id="rId1" display="http://www.transport.govt.nz/ourwork/tmif/transport-volume/tv019/"/>
  </hyperlinks>
  <printOptions/>
  <pageMargins left="0.7" right="0.7" top="0.75" bottom="0.75" header="0.3" footer="0.3"/>
  <pageSetup horizontalDpi="600" verticalDpi="600" orientation="portrait" paperSize="9" r:id="rId3"/>
  <drawing r:id="rId2"/>
</worksheet>
</file>

<file path=xl/worksheets/sheet35.xml><?xml version="1.0" encoding="utf-8"?>
<worksheet xmlns="http://schemas.openxmlformats.org/spreadsheetml/2006/main" xmlns:r="http://schemas.openxmlformats.org/officeDocument/2006/relationships">
  <dimension ref="A1:Y14"/>
  <sheetViews>
    <sheetView workbookViewId="0" topLeftCell="A9">
      <selection activeCell="Y33" sqref="Y33"/>
    </sheetView>
  </sheetViews>
  <sheetFormatPr defaultColWidth="9.140625" defaultRowHeight="12.75"/>
  <cols>
    <col min="1" max="1" width="9.28125" style="7" customWidth="1"/>
    <col min="2" max="2" width="15.57421875" style="7" customWidth="1"/>
    <col min="3" max="14" width="9.28125" style="7" customWidth="1"/>
    <col min="15" max="15" width="15.421875" style="7" customWidth="1"/>
    <col min="16" max="16384" width="9.28125" style="7" customWidth="1"/>
  </cols>
  <sheetData>
    <row r="1" ht="20.6">
      <c r="A1" s="5" t="s">
        <v>306</v>
      </c>
    </row>
    <row r="2" s="69" customFormat="1" ht="12.75"/>
    <row r="3" spans="1:15" s="69" customFormat="1" ht="12.75">
      <c r="A3" s="69" t="s">
        <v>63</v>
      </c>
      <c r="B3" s="75" t="s">
        <v>416</v>
      </c>
      <c r="N3" s="69" t="s">
        <v>63</v>
      </c>
      <c r="O3" s="75" t="s">
        <v>417</v>
      </c>
    </row>
    <row r="5" spans="1:25" ht="12.75">
      <c r="A5" s="52" t="s">
        <v>133</v>
      </c>
      <c r="B5" s="226"/>
      <c r="C5" s="228" t="s">
        <v>131</v>
      </c>
      <c r="D5" s="228" t="s">
        <v>132</v>
      </c>
      <c r="E5" s="228" t="s">
        <v>134</v>
      </c>
      <c r="F5" s="228" t="s">
        <v>135</v>
      </c>
      <c r="G5" s="228" t="s">
        <v>136</v>
      </c>
      <c r="H5" s="228" t="s">
        <v>137</v>
      </c>
      <c r="I5" s="54" t="s">
        <v>138</v>
      </c>
      <c r="J5" s="54" t="s">
        <v>139</v>
      </c>
      <c r="K5" s="54" t="s">
        <v>140</v>
      </c>
      <c r="L5" s="54" t="s">
        <v>141</v>
      </c>
      <c r="M5" s="6"/>
      <c r="N5" s="52" t="s">
        <v>145</v>
      </c>
      <c r="O5" s="226"/>
      <c r="P5" s="228" t="s">
        <v>131</v>
      </c>
      <c r="Q5" s="228" t="s">
        <v>132</v>
      </c>
      <c r="R5" s="228" t="s">
        <v>134</v>
      </c>
      <c r="S5" s="228" t="s">
        <v>135</v>
      </c>
      <c r="T5" s="228" t="s">
        <v>136</v>
      </c>
      <c r="U5" s="228" t="s">
        <v>137</v>
      </c>
      <c r="V5" s="54" t="s">
        <v>138</v>
      </c>
      <c r="W5" s="54" t="s">
        <v>139</v>
      </c>
      <c r="X5" s="54" t="s">
        <v>140</v>
      </c>
      <c r="Y5" s="54" t="s">
        <v>141</v>
      </c>
    </row>
    <row r="6" spans="1:25" ht="12.75">
      <c r="A6" s="6"/>
      <c r="B6" s="226"/>
      <c r="C6" s="229">
        <v>1990</v>
      </c>
      <c r="D6" s="229">
        <v>1998</v>
      </c>
      <c r="E6" s="230">
        <v>2005.5</v>
      </c>
      <c r="F6" s="230">
        <v>2006.5</v>
      </c>
      <c r="G6" s="230">
        <v>2007.5</v>
      </c>
      <c r="H6" s="230">
        <v>2008.5</v>
      </c>
      <c r="I6" s="231">
        <v>2009.5</v>
      </c>
      <c r="J6" s="231">
        <v>2010.5</v>
      </c>
      <c r="K6" s="231">
        <v>2011.5</v>
      </c>
      <c r="L6" s="231">
        <v>2012.5</v>
      </c>
      <c r="M6" s="6"/>
      <c r="N6" s="6"/>
      <c r="O6" s="226"/>
      <c r="P6" s="229">
        <v>1990</v>
      </c>
      <c r="Q6" s="229">
        <v>1998</v>
      </c>
      <c r="R6" s="230">
        <v>2005.5</v>
      </c>
      <c r="S6" s="230">
        <v>2006.5</v>
      </c>
      <c r="T6" s="230">
        <v>2007.5</v>
      </c>
      <c r="U6" s="230">
        <v>2008.5</v>
      </c>
      <c r="V6" s="231">
        <v>2009.5</v>
      </c>
      <c r="W6" s="231">
        <v>2010.5</v>
      </c>
      <c r="X6" s="231">
        <v>2011.5</v>
      </c>
      <c r="Y6" s="231">
        <v>2012.5</v>
      </c>
    </row>
    <row r="7" spans="1:25" ht="12.75">
      <c r="A7" s="6"/>
      <c r="B7" s="227" t="s">
        <v>142</v>
      </c>
      <c r="C7" s="228">
        <v>0.42</v>
      </c>
      <c r="D7" s="228">
        <v>0.3</v>
      </c>
      <c r="E7" s="228">
        <v>0.26</v>
      </c>
      <c r="F7" s="228">
        <v>0.25</v>
      </c>
      <c r="G7" s="228">
        <v>0.24</v>
      </c>
      <c r="H7" s="228">
        <v>0.23</v>
      </c>
      <c r="I7" s="228">
        <v>0.22</v>
      </c>
      <c r="J7" s="228">
        <v>0.237280947926411</v>
      </c>
      <c r="K7" s="228">
        <v>0.277861889539676</v>
      </c>
      <c r="L7" s="228">
        <v>0.28913682008415303</v>
      </c>
      <c r="M7" s="6"/>
      <c r="N7" s="6"/>
      <c r="O7" s="227" t="s">
        <v>142</v>
      </c>
      <c r="P7" s="228">
        <v>0.26</v>
      </c>
      <c r="Q7" s="228">
        <v>0.19</v>
      </c>
      <c r="R7" s="228">
        <v>0.27</v>
      </c>
      <c r="S7" s="228">
        <v>0.26</v>
      </c>
      <c r="T7" s="228">
        <v>0.29</v>
      </c>
      <c r="U7" s="228">
        <v>0.29</v>
      </c>
      <c r="V7" s="228">
        <v>0.27</v>
      </c>
      <c r="W7" s="228">
        <v>0.28363411222454077</v>
      </c>
      <c r="X7" s="228">
        <v>0.2600581536090532</v>
      </c>
      <c r="Y7" s="228">
        <v>0.2789663225931882</v>
      </c>
    </row>
    <row r="8" spans="1:25" ht="12.75">
      <c r="A8" s="6"/>
      <c r="B8" s="227" t="s">
        <v>143</v>
      </c>
      <c r="C8" s="228">
        <v>0.12</v>
      </c>
      <c r="D8" s="228">
        <v>0.07</v>
      </c>
      <c r="E8" s="228">
        <v>0.05</v>
      </c>
      <c r="F8" s="228">
        <v>0.04</v>
      </c>
      <c r="G8" s="228">
        <v>0.04</v>
      </c>
      <c r="H8" s="228">
        <v>0.03</v>
      </c>
      <c r="I8" s="228">
        <v>0.03</v>
      </c>
      <c r="J8" s="228">
        <v>0.029660118490801374</v>
      </c>
      <c r="K8" s="228">
        <v>0.022502370183127833</v>
      </c>
      <c r="L8" s="228">
        <v>0.021066910275306865</v>
      </c>
      <c r="M8" s="6"/>
      <c r="N8" s="6"/>
      <c r="O8" s="227" t="s">
        <v>143</v>
      </c>
      <c r="P8" s="228">
        <v>0.19</v>
      </c>
      <c r="Q8" s="228">
        <v>0.11</v>
      </c>
      <c r="R8" s="228">
        <v>0.05</v>
      </c>
      <c r="S8" s="228">
        <v>0.05</v>
      </c>
      <c r="T8" s="228">
        <v>0.04</v>
      </c>
      <c r="U8" s="228">
        <v>0.04</v>
      </c>
      <c r="V8" s="228">
        <v>0.04</v>
      </c>
      <c r="W8" s="228">
        <v>0.03492398358137081</v>
      </c>
      <c r="X8" s="228">
        <v>0.03524627046325161</v>
      </c>
      <c r="Y8" s="228">
        <v>0.033565031588009</v>
      </c>
    </row>
    <row r="9" spans="1:25" ht="12.75">
      <c r="A9" s="6"/>
      <c r="B9" s="227" t="s">
        <v>144</v>
      </c>
      <c r="C9" s="228">
        <v>0.32</v>
      </c>
      <c r="D9" s="228">
        <v>0.47000000000000003</v>
      </c>
      <c r="E9" s="228">
        <v>0.56</v>
      </c>
      <c r="F9" s="228">
        <v>0.5700000000000001</v>
      </c>
      <c r="G9" s="228">
        <v>0.56</v>
      </c>
      <c r="H9" s="228">
        <v>0.58</v>
      </c>
      <c r="I9" s="228">
        <v>0.59</v>
      </c>
      <c r="J9" s="228">
        <v>0.5924914250077954</v>
      </c>
      <c r="K9" s="228">
        <v>0.5792461017514405</v>
      </c>
      <c r="L9" s="228">
        <v>0.5700000000000001</v>
      </c>
      <c r="M9" s="6"/>
      <c r="N9" s="6"/>
      <c r="O9" s="227" t="s">
        <v>144</v>
      </c>
      <c r="P9" s="228">
        <v>0.21000000000000002</v>
      </c>
      <c r="Q9" s="228">
        <v>0.35</v>
      </c>
      <c r="R9" s="228">
        <v>0.35</v>
      </c>
      <c r="S9" s="228">
        <v>0.37</v>
      </c>
      <c r="T9" s="228">
        <v>0.33999999999999997</v>
      </c>
      <c r="U9" s="228">
        <v>0.35</v>
      </c>
      <c r="V9" s="228">
        <v>0.34</v>
      </c>
      <c r="W9" s="228">
        <v>0.30445550230457014</v>
      </c>
      <c r="X9" s="228">
        <v>0.3242532610925191</v>
      </c>
      <c r="Y9" s="228">
        <v>0.32</v>
      </c>
    </row>
    <row r="10" spans="1:25" ht="12.75">
      <c r="A10" s="6"/>
      <c r="B10" s="227" t="s">
        <v>84</v>
      </c>
      <c r="C10" s="228">
        <v>0.13</v>
      </c>
      <c r="D10" s="228">
        <v>0.15</v>
      </c>
      <c r="E10" s="228">
        <v>0.12000000000000001</v>
      </c>
      <c r="F10" s="228">
        <v>0.14</v>
      </c>
      <c r="G10" s="228">
        <v>0.15</v>
      </c>
      <c r="H10" s="228">
        <v>0.13999999999999999</v>
      </c>
      <c r="I10" s="228">
        <v>0.15</v>
      </c>
      <c r="J10" s="228">
        <v>0.1345681322107889</v>
      </c>
      <c r="K10" s="228">
        <v>0.11220841694505658</v>
      </c>
      <c r="L10" s="228">
        <v>0.11287810490624316</v>
      </c>
      <c r="M10" s="6"/>
      <c r="N10" s="6"/>
      <c r="O10" s="227" t="s">
        <v>84</v>
      </c>
      <c r="P10" s="228">
        <v>0.29000000000000004</v>
      </c>
      <c r="Q10" s="228">
        <v>0.25</v>
      </c>
      <c r="R10" s="228">
        <v>0.24</v>
      </c>
      <c r="S10" s="228">
        <v>0.23</v>
      </c>
      <c r="T10" s="228">
        <v>0.24000000000000002</v>
      </c>
      <c r="U10" s="228">
        <v>0.23</v>
      </c>
      <c r="V10" s="228">
        <v>0.26</v>
      </c>
      <c r="W10" s="228">
        <v>0.28723428650049304</v>
      </c>
      <c r="X10" s="228">
        <v>0.29922244725613634</v>
      </c>
      <c r="Y10" s="228">
        <v>0.3</v>
      </c>
    </row>
    <row r="11" spans="1:25" ht="12.75">
      <c r="A11" s="6"/>
      <c r="B11" s="227"/>
      <c r="C11" s="227"/>
      <c r="D11" s="227"/>
      <c r="E11" s="227"/>
      <c r="F11" s="226"/>
      <c r="G11" s="226"/>
      <c r="H11" s="226"/>
      <c r="I11" s="226"/>
      <c r="J11" s="226"/>
      <c r="K11" s="226"/>
      <c r="L11" s="226"/>
      <c r="M11" s="6"/>
      <c r="N11" s="6"/>
      <c r="O11" s="227" t="s">
        <v>83</v>
      </c>
      <c r="P11" s="232">
        <v>0.04</v>
      </c>
      <c r="Q11" s="232">
        <v>0.07</v>
      </c>
      <c r="R11" s="232">
        <v>0.05</v>
      </c>
      <c r="S11" s="228">
        <v>0.04</v>
      </c>
      <c r="T11" s="228">
        <v>0.05</v>
      </c>
      <c r="U11" s="228">
        <v>0.06</v>
      </c>
      <c r="V11" s="228">
        <v>0.06</v>
      </c>
      <c r="W11" s="228">
        <v>0.06544520626476186</v>
      </c>
      <c r="X11" s="228">
        <v>0.055697510685517766</v>
      </c>
      <c r="Y11" s="228">
        <v>0.047542992715373794</v>
      </c>
    </row>
    <row r="12" spans="2:25" ht="12.75">
      <c r="B12" s="223"/>
      <c r="C12" s="223"/>
      <c r="D12" s="223"/>
      <c r="E12" s="223"/>
      <c r="F12" s="224"/>
      <c r="G12" s="224"/>
      <c r="H12" s="224"/>
      <c r="I12" s="224"/>
      <c r="J12" s="224"/>
      <c r="K12" s="224"/>
      <c r="L12" s="224"/>
      <c r="O12" s="223"/>
      <c r="P12" s="223"/>
      <c r="Q12" s="223"/>
      <c r="R12" s="223"/>
      <c r="S12" s="224"/>
      <c r="T12" s="224"/>
      <c r="U12" s="224"/>
      <c r="V12" s="224"/>
      <c r="W12" s="224"/>
      <c r="X12" s="224"/>
      <c r="Y12" s="224"/>
    </row>
    <row r="13" spans="2:25" ht="12.75">
      <c r="B13" s="223"/>
      <c r="C13" s="223"/>
      <c r="D13" s="223"/>
      <c r="E13" s="223"/>
      <c r="F13" s="224"/>
      <c r="G13" s="224"/>
      <c r="H13" s="224"/>
      <c r="I13" s="224"/>
      <c r="J13" s="224"/>
      <c r="K13" s="224"/>
      <c r="L13" s="224"/>
      <c r="O13" s="223"/>
      <c r="P13" s="223"/>
      <c r="Q13" s="223"/>
      <c r="R13" s="223"/>
      <c r="S13" s="224"/>
      <c r="T13" s="224"/>
      <c r="U13" s="224"/>
      <c r="V13" s="224"/>
      <c r="W13" s="224"/>
      <c r="X13" s="224"/>
      <c r="Y13" s="224"/>
    </row>
    <row r="14" spans="2:15" ht="12.75">
      <c r="B14" s="225"/>
      <c r="O14" s="225"/>
    </row>
  </sheetData>
  <hyperlinks>
    <hyperlink ref="B3" r:id="rId1" display="http://www.transport.govt.nz/research/travelsurvey/25-years-of-nz-travel/%20(Figure%2016)"/>
    <hyperlink ref="O3" r:id="rId2" display="http://www.transport.govt.nz/research/travelsurvey/25-years-of-nz-travel/%20(Figure%2017)"/>
  </hyperlinks>
  <printOptions/>
  <pageMargins left="0.7" right="0.7" top="0.75" bottom="0.75" header="0.3" footer="0.3"/>
  <pageSetup orientation="portrait" paperSize="9"/>
  <drawing r:id="rId3"/>
</worksheet>
</file>

<file path=xl/worksheets/sheet36.xml><?xml version="1.0" encoding="utf-8"?>
<worksheet xmlns="http://schemas.openxmlformats.org/spreadsheetml/2006/main" xmlns:r="http://schemas.openxmlformats.org/officeDocument/2006/relationships">
  <dimension ref="A1:H20"/>
  <sheetViews>
    <sheetView workbookViewId="0" topLeftCell="A1">
      <selection activeCell="O22" sqref="O22"/>
    </sheetView>
  </sheetViews>
  <sheetFormatPr defaultColWidth="9.140625" defaultRowHeight="12.75"/>
  <cols>
    <col min="1" max="1" width="28.57421875" style="200" customWidth="1"/>
    <col min="2" max="16384" width="9.28125" style="200" customWidth="1"/>
  </cols>
  <sheetData>
    <row r="1" s="7" customFormat="1" ht="20.6">
      <c r="A1" s="5" t="s">
        <v>247</v>
      </c>
    </row>
    <row r="2" s="7" customFormat="1" ht="15.9"/>
    <row r="3" spans="1:8" s="7" customFormat="1" ht="15.9">
      <c r="A3" s="69" t="s">
        <v>63</v>
      </c>
      <c r="B3" s="75" t="s">
        <v>418</v>
      </c>
      <c r="C3" s="69"/>
      <c r="D3" s="69"/>
      <c r="E3" s="69"/>
      <c r="F3" s="69"/>
      <c r="G3" s="69"/>
      <c r="H3" s="13"/>
    </row>
    <row r="4" s="7" customFormat="1" ht="15.9">
      <c r="H4" s="13"/>
    </row>
    <row r="5" spans="2:5" s="7" customFormat="1" ht="15.9">
      <c r="B5" s="138" t="s">
        <v>181</v>
      </c>
      <c r="C5" s="138" t="s">
        <v>172</v>
      </c>
      <c r="E5" s="8" t="s">
        <v>419</v>
      </c>
    </row>
    <row r="6" spans="1:3" s="7" customFormat="1" ht="15.9">
      <c r="A6" s="7" t="s">
        <v>86</v>
      </c>
      <c r="B6" s="138">
        <v>39</v>
      </c>
      <c r="C6" s="138">
        <v>31</v>
      </c>
    </row>
    <row r="7" spans="1:3" s="7" customFormat="1" ht="15.9">
      <c r="A7" s="7" t="s">
        <v>28</v>
      </c>
      <c r="B7" s="138">
        <v>49</v>
      </c>
      <c r="C7" s="138">
        <v>44</v>
      </c>
    </row>
    <row r="8" spans="1:3" s="7" customFormat="1" ht="15.9">
      <c r="A8" s="7" t="s">
        <v>87</v>
      </c>
      <c r="B8" s="138">
        <v>36</v>
      </c>
      <c r="C8" s="138">
        <v>32</v>
      </c>
    </row>
    <row r="9" spans="1:3" s="7" customFormat="1" ht="15.9">
      <c r="A9" s="7" t="s">
        <v>88</v>
      </c>
      <c r="B9" s="138">
        <v>35</v>
      </c>
      <c r="C9" s="138">
        <v>32</v>
      </c>
    </row>
    <row r="10" spans="1:3" s="7" customFormat="1" ht="15.9">
      <c r="A10" s="7" t="s">
        <v>89</v>
      </c>
      <c r="B10" s="138">
        <v>44</v>
      </c>
      <c r="C10" s="138">
        <v>44</v>
      </c>
    </row>
    <row r="11" spans="1:3" s="7" customFormat="1" ht="15.9">
      <c r="A11" s="7" t="s">
        <v>90</v>
      </c>
      <c r="B11" s="138">
        <v>36</v>
      </c>
      <c r="C11" s="138">
        <v>33</v>
      </c>
    </row>
    <row r="12" spans="1:3" s="7" customFormat="1" ht="15.9">
      <c r="A12" s="7" t="s">
        <v>91</v>
      </c>
      <c r="B12" s="138">
        <v>32</v>
      </c>
      <c r="C12" s="138">
        <v>40</v>
      </c>
    </row>
    <row r="13" spans="1:3" s="7" customFormat="1" ht="15.9">
      <c r="A13" s="7" t="s">
        <v>92</v>
      </c>
      <c r="B13" s="138">
        <v>32</v>
      </c>
      <c r="C13" s="138">
        <v>29</v>
      </c>
    </row>
    <row r="14" spans="1:3" s="7" customFormat="1" ht="15.9">
      <c r="A14" s="7" t="s">
        <v>26</v>
      </c>
      <c r="B14" s="138">
        <v>66</v>
      </c>
      <c r="C14" s="138">
        <v>67</v>
      </c>
    </row>
    <row r="15" spans="1:3" s="7" customFormat="1" ht="15.9">
      <c r="A15" s="7" t="s">
        <v>248</v>
      </c>
      <c r="B15" s="138">
        <v>46</v>
      </c>
      <c r="C15" s="138">
        <v>51</v>
      </c>
    </row>
    <row r="16" spans="1:3" s="7" customFormat="1" ht="15.9">
      <c r="A16" s="7" t="s">
        <v>93</v>
      </c>
      <c r="B16" s="138">
        <v>34</v>
      </c>
      <c r="C16" s="138">
        <v>30</v>
      </c>
    </row>
    <row r="17" spans="1:3" s="7" customFormat="1" ht="15.9">
      <c r="A17" s="7" t="s">
        <v>94</v>
      </c>
      <c r="B17" s="138">
        <v>52</v>
      </c>
      <c r="C17" s="138">
        <v>47</v>
      </c>
    </row>
    <row r="18" spans="1:3" s="7" customFormat="1" ht="15.9">
      <c r="A18" s="7" t="s">
        <v>77</v>
      </c>
      <c r="B18" s="138">
        <v>58</v>
      </c>
      <c r="C18" s="138">
        <v>57</v>
      </c>
    </row>
    <row r="19" spans="1:3" s="7" customFormat="1" ht="15.9">
      <c r="A19" s="7" t="s">
        <v>95</v>
      </c>
      <c r="B19" s="138">
        <v>29</v>
      </c>
      <c r="C19" s="138">
        <v>22</v>
      </c>
    </row>
    <row r="20" spans="1:3" s="7" customFormat="1" ht="15.9">
      <c r="A20" s="7" t="s">
        <v>36</v>
      </c>
      <c r="B20" s="138">
        <v>47</v>
      </c>
      <c r="C20" s="138">
        <v>44</v>
      </c>
    </row>
    <row r="21" s="7" customFormat="1" ht="15.9"/>
    <row r="22" s="7" customFormat="1" ht="15.9"/>
    <row r="23" s="7" customFormat="1" ht="15.9"/>
    <row r="24" s="7" customFormat="1" ht="15.9"/>
    <row r="25" s="7" customFormat="1" ht="15.9"/>
    <row r="26" s="7" customFormat="1" ht="15.9"/>
    <row r="27" s="7" customFormat="1" ht="15.9"/>
  </sheetData>
  <hyperlinks>
    <hyperlink ref="B3" r:id="rId1" display="http://www.transport.govt.nz/ourwork/tmif/transport-volume/tv017/"/>
  </hyperlinks>
  <printOptions/>
  <pageMargins left="0.7" right="0.7" top="0.75" bottom="0.75" header="0.3" footer="0.3"/>
  <pageSetup orientation="portrait" paperSize="9"/>
  <drawing r:id="rId2"/>
</worksheet>
</file>

<file path=xl/worksheets/sheet37.xml><?xml version="1.0" encoding="utf-8"?>
<worksheet xmlns="http://schemas.openxmlformats.org/spreadsheetml/2006/main" xmlns:r="http://schemas.openxmlformats.org/officeDocument/2006/relationships">
  <dimension ref="A1:R83"/>
  <sheetViews>
    <sheetView workbookViewId="0" topLeftCell="A1">
      <selection activeCell="B3" sqref="B3"/>
    </sheetView>
  </sheetViews>
  <sheetFormatPr defaultColWidth="9.140625" defaultRowHeight="12.75"/>
  <cols>
    <col min="1" max="16" width="9.28125" style="7" customWidth="1"/>
    <col min="17" max="17" width="8.7109375" style="7" customWidth="1"/>
    <col min="18" max="18" width="10.28125" style="7" bestFit="1" customWidth="1"/>
    <col min="19" max="16384" width="9.28125" style="7" customWidth="1"/>
  </cols>
  <sheetData>
    <row r="1" ht="20.6">
      <c r="A1" s="5" t="s">
        <v>422</v>
      </c>
    </row>
    <row r="3" spans="1:2" s="69" customFormat="1" ht="12.75">
      <c r="A3" s="69" t="s">
        <v>190</v>
      </c>
      <c r="B3" s="3" t="s">
        <v>423</v>
      </c>
    </row>
    <row r="4" s="69" customFormat="1" ht="12.75">
      <c r="B4" s="75" t="s">
        <v>420</v>
      </c>
    </row>
    <row r="5" s="69" customFormat="1" ht="12.75"/>
    <row r="6" spans="1:17" ht="12.75">
      <c r="A6" s="236"/>
      <c r="B6" s="239" t="s">
        <v>99</v>
      </c>
      <c r="C6" s="239" t="s">
        <v>100</v>
      </c>
      <c r="D6" s="239" t="s">
        <v>101</v>
      </c>
      <c r="E6" s="239" t="s">
        <v>102</v>
      </c>
      <c r="F6" s="239" t="s">
        <v>103</v>
      </c>
      <c r="G6" s="239" t="s">
        <v>39</v>
      </c>
      <c r="H6" s="239" t="s">
        <v>40</v>
      </c>
      <c r="I6" s="239" t="s">
        <v>41</v>
      </c>
      <c r="J6" s="239" t="s">
        <v>42</v>
      </c>
      <c r="K6" s="239" t="s">
        <v>5</v>
      </c>
      <c r="L6" s="239" t="s">
        <v>6</v>
      </c>
      <c r="M6" s="240" t="s">
        <v>8</v>
      </c>
      <c r="N6" s="240" t="s">
        <v>7</v>
      </c>
      <c r="O6" s="241" t="s">
        <v>9</v>
      </c>
      <c r="P6" s="240" t="s">
        <v>10</v>
      </c>
      <c r="Q6" s="240" t="s">
        <v>11</v>
      </c>
    </row>
    <row r="7" spans="1:17" ht="12.75">
      <c r="A7" s="236" t="s">
        <v>67</v>
      </c>
      <c r="B7" s="237">
        <v>70.17043386230314</v>
      </c>
      <c r="C7" s="237">
        <v>77.42740172874018</v>
      </c>
      <c r="D7" s="237">
        <v>89.09815989141296</v>
      </c>
      <c r="E7" s="237">
        <v>88.08275154017635</v>
      </c>
      <c r="F7" s="237">
        <v>87.19745019623252</v>
      </c>
      <c r="G7" s="237">
        <v>89.32325746062978</v>
      </c>
      <c r="H7" s="237">
        <v>90.2628277246329</v>
      </c>
      <c r="I7" s="237">
        <v>92.95038894975093</v>
      </c>
      <c r="J7" s="237">
        <v>99.08812464226165</v>
      </c>
      <c r="K7" s="237">
        <v>100.96454800000001</v>
      </c>
      <c r="L7" s="237">
        <v>100.85410999999998</v>
      </c>
      <c r="M7" s="238">
        <v>103.646299</v>
      </c>
      <c r="N7" s="238">
        <v>104.108477</v>
      </c>
      <c r="O7" s="238">
        <v>108.39502900000001</v>
      </c>
      <c r="P7" s="238">
        <v>112.31530599999998</v>
      </c>
      <c r="Q7" s="238">
        <v>112.2</v>
      </c>
    </row>
    <row r="8" spans="1:17" ht="12.75">
      <c r="A8" s="236" t="s">
        <v>68</v>
      </c>
      <c r="B8" s="237">
        <v>12.18766003680172</v>
      </c>
      <c r="C8" s="237">
        <v>12.409732</v>
      </c>
      <c r="D8" s="237">
        <v>12.512227</v>
      </c>
      <c r="E8" s="237">
        <v>13.348226</v>
      </c>
      <c r="F8" s="237">
        <v>14.255203</v>
      </c>
      <c r="G8" s="237">
        <v>16.345715</v>
      </c>
      <c r="H8" s="237">
        <v>16.913205</v>
      </c>
      <c r="I8" s="237">
        <v>18.346561</v>
      </c>
      <c r="J8" s="237">
        <v>19.526085</v>
      </c>
      <c r="K8" s="237">
        <v>19.612717</v>
      </c>
      <c r="L8" s="237">
        <v>21.066831</v>
      </c>
      <c r="M8" s="238">
        <v>22.151299</v>
      </c>
      <c r="N8" s="238">
        <v>21.39</v>
      </c>
      <c r="O8" s="238">
        <v>23.078377000000003</v>
      </c>
      <c r="P8" s="238">
        <v>26.045817</v>
      </c>
      <c r="Q8" s="238">
        <v>29.59</v>
      </c>
    </row>
    <row r="9" spans="1:17" ht="12.75">
      <c r="A9" s="236" t="s">
        <v>64</v>
      </c>
      <c r="B9" s="237">
        <v>3.5022950099999997</v>
      </c>
      <c r="C9" s="237">
        <v>3.77999401</v>
      </c>
      <c r="D9" s="237">
        <v>3.95128201</v>
      </c>
      <c r="E9" s="237">
        <v>3.9621650099999997</v>
      </c>
      <c r="F9" s="237">
        <v>4.0823160099999996</v>
      </c>
      <c r="G9" s="237">
        <v>4.22390501</v>
      </c>
      <c r="H9" s="237">
        <v>4.224398</v>
      </c>
      <c r="I9" s="237">
        <v>4.694996</v>
      </c>
      <c r="J9" s="237">
        <v>4.708472</v>
      </c>
      <c r="K9" s="237">
        <v>4.870079</v>
      </c>
      <c r="L9" s="237">
        <v>5.035211</v>
      </c>
      <c r="M9" s="238">
        <v>5.728517</v>
      </c>
      <c r="N9" s="238">
        <v>5.84</v>
      </c>
      <c r="O9" s="238">
        <v>5.450527</v>
      </c>
      <c r="P9" s="238">
        <v>5.868689</v>
      </c>
      <c r="Q9" s="238">
        <v>6.23</v>
      </c>
    </row>
    <row r="10" spans="1:17" ht="12.75">
      <c r="A10" s="236" t="s">
        <v>32</v>
      </c>
      <c r="B10" s="237">
        <v>85.86038890910486</v>
      </c>
      <c r="C10" s="237">
        <v>93.61712773874018</v>
      </c>
      <c r="D10" s="237">
        <v>105.56166890141296</v>
      </c>
      <c r="E10" s="237">
        <v>105.39314255017635</v>
      </c>
      <c r="F10" s="237">
        <v>105.53496920623252</v>
      </c>
      <c r="G10" s="237">
        <v>109.89287747062977</v>
      </c>
      <c r="H10" s="237">
        <v>111.4004307246329</v>
      </c>
      <c r="I10" s="237">
        <v>115.99194594975094</v>
      </c>
      <c r="J10" s="237">
        <v>123.32268164226164</v>
      </c>
      <c r="K10" s="237">
        <v>125.44734400000002</v>
      </c>
      <c r="L10" s="237">
        <v>126.95615199999997</v>
      </c>
      <c r="M10" s="238">
        <v>131.526115</v>
      </c>
      <c r="N10" s="238">
        <v>131.33847699999998</v>
      </c>
      <c r="O10" s="238">
        <v>136.923933</v>
      </c>
      <c r="P10" s="238">
        <v>144.22981199999995</v>
      </c>
      <c r="Q10" s="238">
        <v>148.01999999999998</v>
      </c>
    </row>
    <row r="12" ht="12.75">
      <c r="B12" s="8" t="s">
        <v>495</v>
      </c>
    </row>
    <row r="14" ht="12.75">
      <c r="R14" s="12"/>
    </row>
    <row r="15" ht="12.75">
      <c r="R15" s="12"/>
    </row>
    <row r="16" ht="12.75">
      <c r="R16" s="12"/>
    </row>
    <row r="17" ht="12.75">
      <c r="R17" s="12"/>
    </row>
    <row r="18" ht="12.75">
      <c r="R18" s="12"/>
    </row>
    <row r="19" ht="12.75">
      <c r="R19" s="12"/>
    </row>
    <row r="20" ht="12.75">
      <c r="R20" s="12"/>
    </row>
    <row r="21" ht="12.75">
      <c r="R21" s="12"/>
    </row>
    <row r="22" ht="12.75">
      <c r="R22" s="12"/>
    </row>
    <row r="23" ht="12.75">
      <c r="R23" s="12"/>
    </row>
    <row r="24" ht="12.75">
      <c r="R24" s="12"/>
    </row>
    <row r="25" ht="12.75">
      <c r="R25" s="12"/>
    </row>
    <row r="26" ht="12.75">
      <c r="R26" s="12"/>
    </row>
    <row r="27" ht="12.75">
      <c r="R27" s="12"/>
    </row>
    <row r="28" spans="3:18" ht="12.75">
      <c r="C28"/>
      <c r="D28"/>
      <c r="E28"/>
      <c r="F28"/>
      <c r="G28"/>
      <c r="H28"/>
      <c r="I28"/>
      <c r="R28" s="12"/>
    </row>
    <row r="29" spans="3:18" ht="12.75">
      <c r="C29"/>
      <c r="D29"/>
      <c r="E29"/>
      <c r="F29"/>
      <c r="G29"/>
      <c r="H29"/>
      <c r="I29"/>
      <c r="R29" s="19"/>
    </row>
    <row r="30" spans="3:9" ht="12.75">
      <c r="C30"/>
      <c r="D30"/>
      <c r="E30"/>
      <c r="F30"/>
      <c r="G30"/>
      <c r="H30"/>
      <c r="I30"/>
    </row>
    <row r="31" spans="3:9" ht="12.75">
      <c r="C31"/>
      <c r="D31"/>
      <c r="E31"/>
      <c r="F31"/>
      <c r="G31"/>
      <c r="H31"/>
      <c r="I31"/>
    </row>
    <row r="32" spans="1:9" ht="12.75">
      <c r="A32" s="8"/>
      <c r="C32"/>
      <c r="D32"/>
      <c r="E32"/>
      <c r="F32"/>
      <c r="G32"/>
      <c r="H32"/>
      <c r="I32"/>
    </row>
    <row r="33" spans="3:9" ht="12.75">
      <c r="C33"/>
      <c r="D33"/>
      <c r="E33"/>
      <c r="F33"/>
      <c r="G33"/>
      <c r="H33"/>
      <c r="I33"/>
    </row>
    <row r="34" spans="3:9" ht="12.75">
      <c r="C34"/>
      <c r="D34"/>
      <c r="E34"/>
      <c r="F34"/>
      <c r="G34"/>
      <c r="H34"/>
      <c r="I34"/>
    </row>
    <row r="35" spans="3:9" ht="12.75">
      <c r="C35"/>
      <c r="D35"/>
      <c r="E35"/>
      <c r="F35"/>
      <c r="G35"/>
      <c r="H35"/>
      <c r="I35"/>
    </row>
    <row r="36" spans="3:9" ht="12.75">
      <c r="C36"/>
      <c r="D36"/>
      <c r="E36"/>
      <c r="F36"/>
      <c r="G36"/>
      <c r="H36"/>
      <c r="I36"/>
    </row>
    <row r="37" spans="3:9" ht="12.75">
      <c r="C37"/>
      <c r="D37"/>
      <c r="E37"/>
      <c r="F37"/>
      <c r="G37"/>
      <c r="H37"/>
      <c r="I37"/>
    </row>
    <row r="38" spans="3:9" ht="12.75">
      <c r="C38"/>
      <c r="D38"/>
      <c r="E38"/>
      <c r="F38"/>
      <c r="G38"/>
      <c r="H38"/>
      <c r="I38"/>
    </row>
    <row r="39" spans="3:9" ht="12.75">
      <c r="C39"/>
      <c r="D39"/>
      <c r="E39"/>
      <c r="F39"/>
      <c r="G39"/>
      <c r="H39"/>
      <c r="I39"/>
    </row>
    <row r="40" spans="3:9" ht="12.75">
      <c r="C40"/>
      <c r="D40"/>
      <c r="E40"/>
      <c r="F40"/>
      <c r="G40"/>
      <c r="H40"/>
      <c r="I40"/>
    </row>
    <row r="41" spans="3:9" ht="12.75">
      <c r="C41"/>
      <c r="D41"/>
      <c r="E41"/>
      <c r="F41"/>
      <c r="G41"/>
      <c r="H41"/>
      <c r="I41"/>
    </row>
    <row r="42" spans="3:9" ht="12.75">
      <c r="C42"/>
      <c r="D42"/>
      <c r="E42"/>
      <c r="F42"/>
      <c r="G42"/>
      <c r="H42"/>
      <c r="I42"/>
    </row>
    <row r="43" spans="3:9" ht="12.75">
      <c r="C43"/>
      <c r="D43"/>
      <c r="E43"/>
      <c r="F43"/>
      <c r="G43"/>
      <c r="H43"/>
      <c r="I43"/>
    </row>
    <row r="44" spans="3:9" ht="12" customHeight="1">
      <c r="C44"/>
      <c r="D44"/>
      <c r="E44"/>
      <c r="F44"/>
      <c r="G44"/>
      <c r="H44"/>
      <c r="I44"/>
    </row>
    <row r="45" spans="3:9" ht="12" customHeight="1">
      <c r="C45"/>
      <c r="D45"/>
      <c r="E45"/>
      <c r="F45"/>
      <c r="G45"/>
      <c r="H45"/>
      <c r="I45"/>
    </row>
    <row r="46" spans="3:9" ht="12" customHeight="1">
      <c r="C46"/>
      <c r="D46"/>
      <c r="E46"/>
      <c r="F46"/>
      <c r="G46"/>
      <c r="H46"/>
      <c r="I46"/>
    </row>
    <row r="47" spans="3:9" ht="12.75">
      <c r="C47"/>
      <c r="D47"/>
      <c r="E47"/>
      <c r="F47"/>
      <c r="G47"/>
      <c r="H47"/>
      <c r="I47"/>
    </row>
    <row r="48" spans="3:9" ht="12.75">
      <c r="C48"/>
      <c r="D48"/>
      <c r="E48"/>
      <c r="F48"/>
      <c r="G48"/>
      <c r="H48"/>
      <c r="I48"/>
    </row>
    <row r="49" spans="3:9" ht="12.75">
      <c r="C49"/>
      <c r="D49"/>
      <c r="E49"/>
      <c r="F49"/>
      <c r="G49"/>
      <c r="H49"/>
      <c r="I49"/>
    </row>
    <row r="67" spans="1:2" ht="12.75">
      <c r="A67"/>
      <c r="B67"/>
    </row>
    <row r="68" spans="1:2" ht="12.75">
      <c r="A68"/>
      <c r="B68"/>
    </row>
    <row r="69" spans="1:2" ht="12.75">
      <c r="A69"/>
      <c r="B69"/>
    </row>
    <row r="70" spans="1:2" ht="12.75">
      <c r="A70"/>
      <c r="B70"/>
    </row>
    <row r="71" spans="1:8" ht="12.75">
      <c r="A71"/>
      <c r="B71"/>
      <c r="C71" s="209"/>
      <c r="D71" s="209"/>
      <c r="E71" s="233"/>
      <c r="F71" s="233"/>
      <c r="G71" s="234"/>
      <c r="H71" s="202"/>
    </row>
    <row r="72" spans="1:8" ht="12.75">
      <c r="A72"/>
      <c r="B72"/>
      <c r="C72" s="209"/>
      <c r="D72" s="209"/>
      <c r="E72" s="233"/>
      <c r="F72" s="233"/>
      <c r="G72" s="234"/>
      <c r="H72" s="202"/>
    </row>
    <row r="73" spans="1:8" ht="12.75">
      <c r="A73"/>
      <c r="B73"/>
      <c r="C73" s="209"/>
      <c r="D73" s="209"/>
      <c r="E73" s="233"/>
      <c r="F73" s="233"/>
      <c r="G73" s="234"/>
      <c r="H73" s="202"/>
    </row>
    <row r="74" spans="1:8" ht="12.75">
      <c r="A74"/>
      <c r="B74"/>
      <c r="C74" s="209"/>
      <c r="D74" s="209"/>
      <c r="E74" s="233"/>
      <c r="F74" s="233"/>
      <c r="G74" s="234"/>
      <c r="H74" s="202"/>
    </row>
    <row r="75" spans="1:8" ht="12.75">
      <c r="A75"/>
      <c r="B75"/>
      <c r="C75" s="209"/>
      <c r="D75" s="209"/>
      <c r="E75" s="233"/>
      <c r="F75" s="233"/>
      <c r="G75" s="234"/>
      <c r="H75" s="202"/>
    </row>
    <row r="76" spans="1:8" ht="12.75">
      <c r="A76"/>
      <c r="B76"/>
      <c r="C76" s="209"/>
      <c r="D76" s="209"/>
      <c r="E76" s="233"/>
      <c r="F76" s="233"/>
      <c r="G76" s="234"/>
      <c r="H76" s="202"/>
    </row>
    <row r="77" spans="1:8" ht="12.75">
      <c r="A77"/>
      <c r="B77"/>
      <c r="C77" s="209"/>
      <c r="D77" s="209"/>
      <c r="E77" s="233"/>
      <c r="F77" s="233"/>
      <c r="G77" s="234"/>
      <c r="H77" s="202"/>
    </row>
    <row r="78" spans="1:8" ht="12.75">
      <c r="A78"/>
      <c r="B78"/>
      <c r="C78" s="209"/>
      <c r="D78" s="209"/>
      <c r="E78" s="233"/>
      <c r="F78" s="233"/>
      <c r="G78" s="234"/>
      <c r="H78" s="202"/>
    </row>
    <row r="79" spans="1:8" ht="12.75">
      <c r="A79"/>
      <c r="B79"/>
      <c r="C79" s="209"/>
      <c r="D79" s="209"/>
      <c r="E79" s="233"/>
      <c r="F79" s="233"/>
      <c r="G79" s="234"/>
      <c r="H79" s="202"/>
    </row>
    <row r="80" spans="1:8" ht="12.75">
      <c r="A80"/>
      <c r="B80"/>
      <c r="C80" s="209"/>
      <c r="D80" s="209"/>
      <c r="E80" s="233"/>
      <c r="F80" s="233"/>
      <c r="G80" s="234"/>
      <c r="H80" s="202"/>
    </row>
    <row r="81" spans="1:8" ht="12.75">
      <c r="A81"/>
      <c r="B81"/>
      <c r="C81" s="209"/>
      <c r="D81" s="209"/>
      <c r="E81" s="233"/>
      <c r="F81" s="233"/>
      <c r="G81" s="234"/>
      <c r="H81" s="202"/>
    </row>
    <row r="82" spans="1:2" ht="12.75">
      <c r="A82"/>
      <c r="B82"/>
    </row>
    <row r="83" spans="1:5" ht="12.75">
      <c r="A83"/>
      <c r="B83"/>
      <c r="E83" s="235"/>
    </row>
    <row r="88" ht="12.45"/>
    <row r="89" ht="12.45"/>
    <row r="90" ht="12.45"/>
    <row r="91" ht="12.45"/>
    <row r="92" ht="12.45"/>
    <row r="93" ht="12.45"/>
    <row r="94" ht="12.45"/>
    <row r="95" ht="12.45"/>
    <row r="96" ht="12.45"/>
    <row r="97" ht="12.45"/>
    <row r="98" ht="12.45"/>
    <row r="99" ht="12.45"/>
    <row r="100" ht="12.45"/>
    <row r="101" ht="12.45"/>
    <row r="102" ht="12.45"/>
    <row r="103" ht="12.45"/>
    <row r="104" ht="12.45"/>
    <row r="105" ht="12.45"/>
    <row r="106" ht="12.45"/>
    <row r="107" ht="12.45"/>
    <row r="108" ht="12.45"/>
    <row r="109" ht="12.45"/>
    <row r="110" ht="12.45"/>
    <row r="111" ht="12.45"/>
    <row r="112" ht="12.45"/>
    <row r="113" ht="12.45"/>
    <row r="114" ht="12.45"/>
    <row r="115" ht="12.45"/>
  </sheetData>
  <hyperlinks>
    <hyperlink ref="B3" r:id="rId1" display="http://www.transport.govt.nz/ourwork/tmif/transport-volume/tv020/"/>
  </hyperlinks>
  <printOptions/>
  <pageMargins left="0.7" right="0.7" top="0.75" bottom="0.75" header="0.3" footer="0.3"/>
  <pageSetup horizontalDpi="600" verticalDpi="600" orientation="portrait" paperSize="9" r:id="rId3"/>
  <drawing r:id="rId2"/>
</worksheet>
</file>

<file path=xl/worksheets/sheet38.xml><?xml version="1.0" encoding="utf-8"?>
<worksheet xmlns="http://schemas.openxmlformats.org/spreadsheetml/2006/main" xmlns:r="http://schemas.openxmlformats.org/officeDocument/2006/relationships">
  <dimension ref="A1:M87"/>
  <sheetViews>
    <sheetView workbookViewId="0" topLeftCell="A1">
      <selection activeCell="B19" sqref="B19:G19"/>
    </sheetView>
  </sheetViews>
  <sheetFormatPr defaultColWidth="9.140625" defaultRowHeight="12.75"/>
  <cols>
    <col min="1" max="1" width="38.7109375" style="7" customWidth="1"/>
    <col min="2" max="6" width="9.28125" style="7" customWidth="1"/>
    <col min="7" max="7" width="11.28125" style="7" customWidth="1"/>
    <col min="8" max="16384" width="9.28125" style="7" customWidth="1"/>
  </cols>
  <sheetData>
    <row r="1" ht="20.6">
      <c r="A1" s="5" t="s">
        <v>424</v>
      </c>
    </row>
    <row r="2" spans="1:9" ht="12.75">
      <c r="A2" s="69"/>
      <c r="B2" s="69"/>
      <c r="C2" s="69"/>
      <c r="D2" s="69"/>
      <c r="E2" s="69"/>
      <c r="F2" s="69"/>
      <c r="G2" s="69"/>
      <c r="H2" s="69"/>
      <c r="I2" s="69"/>
    </row>
    <row r="3" spans="1:9" ht="12.75">
      <c r="A3" s="69" t="s">
        <v>63</v>
      </c>
      <c r="B3" s="75" t="s">
        <v>425</v>
      </c>
      <c r="C3" s="69"/>
      <c r="D3" s="69"/>
      <c r="E3" s="69"/>
      <c r="F3" s="69"/>
      <c r="G3" s="69"/>
      <c r="H3" s="69"/>
      <c r="I3" s="69"/>
    </row>
    <row r="4" spans="1:9" ht="12.75">
      <c r="A4" s="69"/>
      <c r="B4" s="69"/>
      <c r="C4" s="69"/>
      <c r="D4" s="69"/>
      <c r="E4" s="69"/>
      <c r="F4" s="69"/>
      <c r="G4" s="69"/>
      <c r="H4" s="69"/>
      <c r="I4" s="69"/>
    </row>
    <row r="5" spans="1:7" ht="12.75">
      <c r="A5" s="6"/>
      <c r="B5" s="6" t="s">
        <v>146</v>
      </c>
      <c r="C5" s="6"/>
      <c r="D5" s="6"/>
      <c r="E5" s="6"/>
      <c r="F5" s="6"/>
      <c r="G5" s="6"/>
    </row>
    <row r="6" spans="1:7" ht="12.75">
      <c r="A6" s="6"/>
      <c r="B6" s="169">
        <v>0</v>
      </c>
      <c r="C6" s="169">
        <v>1</v>
      </c>
      <c r="D6" s="169">
        <v>2</v>
      </c>
      <c r="E6" s="169">
        <v>3</v>
      </c>
      <c r="F6" s="169">
        <v>4</v>
      </c>
      <c r="G6" s="228" t="s">
        <v>147</v>
      </c>
    </row>
    <row r="7" spans="1:7" ht="12.75">
      <c r="A7" s="6" t="s">
        <v>153</v>
      </c>
      <c r="B7" s="242">
        <v>0.39562256904055887</v>
      </c>
      <c r="C7" s="228">
        <v>0.6044276032726574</v>
      </c>
      <c r="D7" s="228">
        <v>0.6786442514480264</v>
      </c>
      <c r="E7" s="228">
        <v>0.7020480220305414</v>
      </c>
      <c r="F7" s="228">
        <v>0.7127631248356371</v>
      </c>
      <c r="G7" s="228">
        <v>0.7294143150650534</v>
      </c>
    </row>
    <row r="8" spans="1:7" ht="12.75">
      <c r="A8" s="6" t="s">
        <v>148</v>
      </c>
      <c r="B8" s="228">
        <v>0.09751781068762824</v>
      </c>
      <c r="C8" s="228">
        <v>0.1505330444497094</v>
      </c>
      <c r="D8" s="228">
        <v>0.15118219699124452</v>
      </c>
      <c r="E8" s="228">
        <v>0.1314601410622352</v>
      </c>
      <c r="F8" s="228">
        <v>0.11677310050259607</v>
      </c>
      <c r="G8" s="228">
        <v>0.11454802533589752</v>
      </c>
    </row>
    <row r="9" spans="1:7" ht="12.75">
      <c r="A9" s="6" t="s">
        <v>149</v>
      </c>
      <c r="B9" s="243">
        <v>0.1497729419281099</v>
      </c>
      <c r="C9" s="228">
        <v>0.10583979238192655</v>
      </c>
      <c r="D9" s="228">
        <v>0.08594958650898929</v>
      </c>
      <c r="E9" s="228">
        <v>0.07352702069876871</v>
      </c>
      <c r="F9" s="228">
        <v>0.07373984860527387</v>
      </c>
      <c r="G9" s="228">
        <v>0.07823886237225756</v>
      </c>
    </row>
    <row r="10" spans="1:7" ht="12.75">
      <c r="A10" s="6" t="s">
        <v>150</v>
      </c>
      <c r="B10" s="228">
        <v>0.08074779508604607</v>
      </c>
      <c r="C10" s="228">
        <v>0.033149765906534685</v>
      </c>
      <c r="D10" s="228">
        <v>0.023953664384827246</v>
      </c>
      <c r="E10" s="228">
        <v>0.023470753902401283</v>
      </c>
      <c r="F10" s="228">
        <v>0.013944660662105075</v>
      </c>
      <c r="G10" s="228">
        <v>0.0097095281714445</v>
      </c>
    </row>
    <row r="11" spans="1:7" ht="12.75">
      <c r="A11" s="6" t="s">
        <v>151</v>
      </c>
      <c r="B11" s="228">
        <v>0.10935926118594955</v>
      </c>
      <c r="C11" s="228">
        <v>0.04041311838467392</v>
      </c>
      <c r="D11" s="228">
        <v>0.021111120541278665</v>
      </c>
      <c r="E11" s="228">
        <v>0.025380051519827924</v>
      </c>
      <c r="F11" s="228">
        <v>0.02549609977231156</v>
      </c>
      <c r="G11" s="228">
        <v>0.031843805907064926</v>
      </c>
    </row>
    <row r="12" spans="1:7" ht="12.75">
      <c r="A12" s="6" t="s">
        <v>152</v>
      </c>
      <c r="B12" s="228">
        <v>0.16697962207170733</v>
      </c>
      <c r="C12" s="228">
        <v>0.06563667560449789</v>
      </c>
      <c r="D12" s="228">
        <v>0.03915918012563385</v>
      </c>
      <c r="E12" s="228">
        <v>0.04411401078622549</v>
      </c>
      <c r="F12" s="228">
        <v>0.05728316562207629</v>
      </c>
      <c r="G12" s="228">
        <v>0.036245463148282246</v>
      </c>
    </row>
    <row r="13" spans="1:9" ht="12" customHeight="1">
      <c r="A13" s="6"/>
      <c r="B13" s="6"/>
      <c r="C13" s="226"/>
      <c r="D13" s="226"/>
      <c r="E13" s="226"/>
      <c r="F13" s="226"/>
      <c r="G13" s="226"/>
      <c r="H13" s="224"/>
      <c r="I13" s="224"/>
    </row>
    <row r="14" spans="1:9" ht="12" customHeight="1">
      <c r="A14" s="6"/>
      <c r="B14" s="6"/>
      <c r="C14" s="226"/>
      <c r="D14" s="226"/>
      <c r="E14" s="226"/>
      <c r="F14" s="226"/>
      <c r="G14" s="226"/>
      <c r="H14" s="224"/>
      <c r="I14" s="224"/>
    </row>
    <row r="15" spans="1:9" ht="12" customHeight="1">
      <c r="A15" s="6" t="s">
        <v>421</v>
      </c>
      <c r="B15" s="6"/>
      <c r="C15" s="226"/>
      <c r="D15" s="226"/>
      <c r="E15" s="226"/>
      <c r="F15" s="226"/>
      <c r="G15" s="226"/>
      <c r="H15" s="224"/>
      <c r="I15" s="224"/>
    </row>
    <row r="16" spans="1:9" ht="12" customHeight="1">
      <c r="A16" s="6"/>
      <c r="B16" s="6"/>
      <c r="C16" s="226"/>
      <c r="D16" s="226"/>
      <c r="E16" s="226"/>
      <c r="F16" s="226"/>
      <c r="G16" s="226"/>
      <c r="H16" s="224"/>
      <c r="I16" s="224"/>
    </row>
    <row r="17" spans="1:7" ht="12.75">
      <c r="A17" s="6"/>
      <c r="B17" s="6" t="s">
        <v>146</v>
      </c>
      <c r="C17" s="6"/>
      <c r="D17" s="6"/>
      <c r="E17" s="6"/>
      <c r="F17" s="6"/>
      <c r="G17" s="6"/>
    </row>
    <row r="18" spans="1:7" ht="12.75">
      <c r="A18" s="6"/>
      <c r="B18" s="169">
        <v>0</v>
      </c>
      <c r="C18" s="169">
        <v>1</v>
      </c>
      <c r="D18" s="169">
        <v>2</v>
      </c>
      <c r="E18" s="169">
        <v>3</v>
      </c>
      <c r="F18" s="169">
        <v>4</v>
      </c>
      <c r="G18" s="228" t="s">
        <v>147</v>
      </c>
    </row>
    <row r="19" spans="1:7" ht="12.75">
      <c r="A19" s="6" t="s">
        <v>154</v>
      </c>
      <c r="B19" s="242">
        <f>100%-B7</f>
        <v>0.6043774309594412</v>
      </c>
      <c r="C19" s="242">
        <f aca="true" t="shared" si="0" ref="C19:G19">100%-C7</f>
        <v>0.39557239672734257</v>
      </c>
      <c r="D19" s="242">
        <f t="shared" si="0"/>
        <v>0.3213557485519736</v>
      </c>
      <c r="E19" s="242">
        <f t="shared" si="0"/>
        <v>0.2979519779694586</v>
      </c>
      <c r="F19" s="242">
        <f t="shared" si="0"/>
        <v>0.2872368751643629</v>
      </c>
      <c r="G19" s="242">
        <f t="shared" si="0"/>
        <v>0.2705856849349466</v>
      </c>
    </row>
    <row r="21" ht="12.75">
      <c r="B21" s="8" t="s">
        <v>426</v>
      </c>
    </row>
    <row r="41" spans="4:8" ht="12.75">
      <c r="D41" s="209"/>
      <c r="E41" s="233"/>
      <c r="F41" s="233"/>
      <c r="G41" s="234"/>
      <c r="H41" s="202"/>
    </row>
    <row r="42" spans="4:8" ht="12.75">
      <c r="D42" s="209"/>
      <c r="E42" s="233"/>
      <c r="F42" s="233"/>
      <c r="G42" s="234"/>
      <c r="H42" s="202"/>
    </row>
    <row r="43" spans="4:8" ht="12.75">
      <c r="D43" s="209"/>
      <c r="E43" s="233"/>
      <c r="F43" s="233"/>
      <c r="G43" s="234"/>
      <c r="H43" s="202"/>
    </row>
    <row r="44" spans="4:8" ht="12.75">
      <c r="D44" s="209"/>
      <c r="E44" s="233"/>
      <c r="F44" s="233"/>
      <c r="G44" s="234"/>
      <c r="H44" s="202"/>
    </row>
    <row r="45" spans="4:8" ht="12.75">
      <c r="D45" s="209"/>
      <c r="E45" s="233"/>
      <c r="F45" s="233"/>
      <c r="G45" s="234"/>
      <c r="H45" s="202"/>
    </row>
    <row r="46" spans="4:8" ht="12.75">
      <c r="D46" s="209"/>
      <c r="E46" s="233"/>
      <c r="F46" s="233"/>
      <c r="G46" s="234"/>
      <c r="H46" s="202"/>
    </row>
    <row r="47" spans="4:8" ht="12.75">
      <c r="D47" s="209"/>
      <c r="E47" s="233"/>
      <c r="F47" s="233"/>
      <c r="G47" s="234"/>
      <c r="H47" s="202"/>
    </row>
    <row r="48" spans="4:8" ht="12.75">
      <c r="D48" s="209"/>
      <c r="E48" s="233"/>
      <c r="F48" s="233"/>
      <c r="G48" s="234"/>
      <c r="H48" s="202"/>
    </row>
    <row r="49" spans="4:8" ht="12.75">
      <c r="D49" s="209"/>
      <c r="E49" s="233"/>
      <c r="F49" s="233"/>
      <c r="G49" s="234"/>
      <c r="H49" s="202"/>
    </row>
    <row r="50" spans="4:8" ht="12.75">
      <c r="D50" s="209"/>
      <c r="E50" s="233"/>
      <c r="F50" s="233"/>
      <c r="G50" s="234"/>
      <c r="H50" s="202"/>
    </row>
    <row r="51" spans="4:8" ht="12.75">
      <c r="D51" s="209"/>
      <c r="E51" s="233"/>
      <c r="F51" s="233"/>
      <c r="G51" s="234"/>
      <c r="H51" s="202"/>
    </row>
    <row r="53" ht="12.75">
      <c r="E53" s="235"/>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3" ht="12.75">
      <c r="A87"/>
      <c r="B87"/>
      <c r="C87"/>
      <c r="D87"/>
      <c r="E87"/>
      <c r="F87"/>
      <c r="G87"/>
      <c r="H87"/>
      <c r="I87"/>
      <c r="J87"/>
      <c r="K87"/>
      <c r="L87"/>
      <c r="M87"/>
    </row>
  </sheetData>
  <hyperlinks>
    <hyperlink ref="B3" r:id="rId1" display="http://www.transport.govt.nz/research/travelsurvey/25-years-of-nz-travel/%20(Figure%2039)"/>
  </hyperlinks>
  <printOptions/>
  <pageMargins left="0.7" right="0.7" top="0.75" bottom="0.75" header="0.3" footer="0.3"/>
  <pageSetup orientation="portrait" paperSize="9"/>
  <drawing r:id="rId2"/>
</worksheet>
</file>

<file path=xl/worksheets/sheet39.xml><?xml version="1.0" encoding="utf-8"?>
<worksheet xmlns="http://schemas.openxmlformats.org/spreadsheetml/2006/main" xmlns:r="http://schemas.openxmlformats.org/officeDocument/2006/relationships">
  <dimension ref="A1:M17"/>
  <sheetViews>
    <sheetView workbookViewId="0" topLeftCell="A1">
      <selection activeCell="I32" sqref="I32"/>
    </sheetView>
  </sheetViews>
  <sheetFormatPr defaultColWidth="9.140625" defaultRowHeight="12.75"/>
  <cols>
    <col min="1" max="1" width="9.28125" style="7" customWidth="1"/>
    <col min="2" max="2" width="12.140625" style="7" customWidth="1"/>
    <col min="3" max="11" width="10.140625" style="7" bestFit="1" customWidth="1"/>
    <col min="12" max="16384" width="9.28125" style="7" customWidth="1"/>
  </cols>
  <sheetData>
    <row r="1" ht="20.6">
      <c r="A1" s="5" t="s">
        <v>180</v>
      </c>
    </row>
    <row r="3" spans="1:2" ht="12.75">
      <c r="A3" s="7" t="s">
        <v>63</v>
      </c>
      <c r="B3" s="75" t="s">
        <v>380</v>
      </c>
    </row>
    <row r="4" spans="1:2" ht="12.75">
      <c r="A4" s="82"/>
      <c r="B4" s="82"/>
    </row>
    <row r="5" spans="1:4" ht="12.75">
      <c r="A5" s="149" t="s">
        <v>39</v>
      </c>
      <c r="B5" s="150">
        <v>15.614482</v>
      </c>
      <c r="D5" s="67" t="s">
        <v>498</v>
      </c>
    </row>
    <row r="6" spans="1:2" ht="12.75">
      <c r="A6" s="149" t="s">
        <v>40</v>
      </c>
      <c r="B6" s="150">
        <v>15.719483</v>
      </c>
    </row>
    <row r="7" spans="1:2" ht="12.75">
      <c r="A7" s="149" t="s">
        <v>41</v>
      </c>
      <c r="B7" s="150">
        <v>16.648889</v>
      </c>
    </row>
    <row r="8" spans="1:13" ht="12.75">
      <c r="A8" s="149" t="s">
        <v>42</v>
      </c>
      <c r="B8" s="150">
        <v>17.282602</v>
      </c>
      <c r="M8" s="10"/>
    </row>
    <row r="9" spans="1:2" ht="12.75">
      <c r="A9" s="149" t="s">
        <v>5</v>
      </c>
      <c r="B9" s="150">
        <v>17.209745</v>
      </c>
    </row>
    <row r="10" spans="1:13" ht="12.75">
      <c r="A10" s="149" t="s">
        <v>6</v>
      </c>
      <c r="B10" s="150">
        <v>12.983838</v>
      </c>
      <c r="M10" s="10"/>
    </row>
    <row r="11" spans="1:2" ht="12.75">
      <c r="A11" s="149" t="s">
        <v>8</v>
      </c>
      <c r="B11" s="150">
        <v>11.221807</v>
      </c>
    </row>
    <row r="12" spans="1:2" ht="12.75">
      <c r="A12" s="149" t="s">
        <v>7</v>
      </c>
      <c r="B12" s="150">
        <v>13.317293</v>
      </c>
    </row>
    <row r="13" spans="1:2" ht="12.75">
      <c r="A13" s="149" t="s">
        <v>9</v>
      </c>
      <c r="B13" s="150">
        <v>14.085265</v>
      </c>
    </row>
    <row r="14" spans="1:2" ht="12.75">
      <c r="A14" s="149" t="s">
        <v>10</v>
      </c>
      <c r="B14" s="150">
        <v>14.006188</v>
      </c>
    </row>
    <row r="15" spans="1:2" ht="12.75">
      <c r="A15" s="149" t="s">
        <v>11</v>
      </c>
      <c r="B15" s="150">
        <v>13.682047</v>
      </c>
    </row>
    <row r="16" spans="1:2" ht="12.75">
      <c r="A16" s="82"/>
      <c r="B16" s="82"/>
    </row>
    <row r="17" spans="1:2" ht="12.75">
      <c r="A17" s="82"/>
      <c r="B17" s="15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30"/>
  <sheetViews>
    <sheetView zoomScale="110" zoomScaleNormal="110" workbookViewId="0" topLeftCell="A95">
      <selection activeCell="B4" sqref="B4"/>
    </sheetView>
  </sheetViews>
  <sheetFormatPr defaultColWidth="9.140625" defaultRowHeight="12" customHeight="1"/>
  <cols>
    <col min="1" max="1" width="8.140625" style="7" customWidth="1"/>
    <col min="2" max="2" width="11.8515625" style="7" customWidth="1"/>
    <col min="3" max="3" width="11.140625" style="7" customWidth="1"/>
    <col min="4" max="5" width="9.28125" style="7" customWidth="1"/>
    <col min="6" max="6" width="10.140625" style="7" bestFit="1" customWidth="1"/>
    <col min="7" max="16384" width="9.28125" style="7" customWidth="1"/>
  </cols>
  <sheetData>
    <row r="1" spans="1:2" ht="16.75" customHeight="1">
      <c r="A1" s="45" t="s">
        <v>69</v>
      </c>
      <c r="B1" s="25"/>
    </row>
    <row r="2" spans="1:2" ht="12" customHeight="1">
      <c r="A2" s="26"/>
      <c r="B2" s="25"/>
    </row>
    <row r="3" spans="1:2" ht="12" customHeight="1">
      <c r="A3" s="27" t="s">
        <v>85</v>
      </c>
      <c r="B3" s="25" t="s">
        <v>522</v>
      </c>
    </row>
    <row r="4" spans="1:2" ht="12" customHeight="1">
      <c r="A4" s="28"/>
      <c r="B4" s="25"/>
    </row>
    <row r="5" spans="1:2" ht="12" customHeight="1">
      <c r="A5" s="26"/>
      <c r="B5" s="25"/>
    </row>
    <row r="6" spans="1:5" ht="12" customHeight="1">
      <c r="A6" s="320" t="s">
        <v>34</v>
      </c>
      <c r="B6" s="320"/>
      <c r="C6" s="320"/>
      <c r="E6" s="47" t="s">
        <v>493</v>
      </c>
    </row>
    <row r="7" spans="1:5" ht="12" customHeight="1">
      <c r="A7" s="29"/>
      <c r="B7" s="30"/>
      <c r="E7"/>
    </row>
    <row r="8" spans="1:15" ht="14.6" customHeight="1">
      <c r="A8" s="31">
        <v>1926</v>
      </c>
      <c r="B8" s="32">
        <v>1429700</v>
      </c>
      <c r="C8" s="33"/>
      <c r="D8" s="33"/>
      <c r="E8"/>
      <c r="F8" s="33"/>
      <c r="G8" s="33"/>
      <c r="H8" s="33"/>
      <c r="I8" s="33"/>
      <c r="J8" s="33"/>
      <c r="K8" s="33"/>
      <c r="L8" s="33"/>
      <c r="M8" s="33"/>
      <c r="N8" s="33"/>
      <c r="O8" s="33"/>
    </row>
    <row r="9" spans="1:5" ht="13.75" customHeight="1">
      <c r="A9" s="31">
        <v>1927</v>
      </c>
      <c r="B9" s="32">
        <v>1450400</v>
      </c>
      <c r="E9" s="3"/>
    </row>
    <row r="10" spans="1:2" ht="13.75" customHeight="1">
      <c r="A10" s="31">
        <v>1928</v>
      </c>
      <c r="B10" s="32">
        <v>1467400</v>
      </c>
    </row>
    <row r="11" spans="1:2" ht="14.6" customHeight="1">
      <c r="A11" s="31">
        <v>1929</v>
      </c>
      <c r="B11" s="32">
        <v>1486100</v>
      </c>
    </row>
    <row r="12" spans="1:2" ht="14.15" customHeight="1">
      <c r="A12" s="31">
        <v>1930</v>
      </c>
      <c r="B12" s="32">
        <v>1506800</v>
      </c>
    </row>
    <row r="13" spans="1:2" ht="14.15" customHeight="1">
      <c r="A13" s="31">
        <v>1931</v>
      </c>
      <c r="B13" s="32">
        <v>1522800</v>
      </c>
    </row>
    <row r="14" spans="1:2" ht="15.9">
      <c r="A14" s="31">
        <v>1932</v>
      </c>
      <c r="B14" s="32">
        <v>1534700</v>
      </c>
    </row>
    <row r="15" spans="1:2" ht="15.9">
      <c r="A15" s="31">
        <v>1933</v>
      </c>
      <c r="B15" s="32">
        <v>1547100</v>
      </c>
    </row>
    <row r="16" spans="1:2" ht="15.9">
      <c r="A16" s="31">
        <v>1934</v>
      </c>
      <c r="B16" s="32">
        <v>1558400</v>
      </c>
    </row>
    <row r="17" spans="1:2" ht="15.9">
      <c r="A17" s="31">
        <v>1935</v>
      </c>
      <c r="B17" s="32">
        <v>1569700</v>
      </c>
    </row>
    <row r="18" spans="1:2" ht="15.9">
      <c r="A18" s="31">
        <v>1936</v>
      </c>
      <c r="B18" s="32">
        <v>1584600</v>
      </c>
    </row>
    <row r="19" spans="1:2" ht="15.9">
      <c r="A19" s="31">
        <v>1937</v>
      </c>
      <c r="B19" s="32">
        <v>1601800</v>
      </c>
    </row>
    <row r="20" spans="1:2" ht="15.9">
      <c r="A20" s="31">
        <v>1938</v>
      </c>
      <c r="B20" s="32">
        <v>1618300</v>
      </c>
    </row>
    <row r="21" spans="1:2" ht="15.9">
      <c r="A21" s="31">
        <v>1939</v>
      </c>
      <c r="B21" s="32">
        <v>1641600</v>
      </c>
    </row>
    <row r="22" spans="1:2" s="25" customFormat="1" ht="15.9">
      <c r="A22" s="31">
        <v>1940</v>
      </c>
      <c r="B22" s="32">
        <v>1633600</v>
      </c>
    </row>
    <row r="23" spans="1:2" s="25" customFormat="1" ht="15.9">
      <c r="A23" s="31">
        <v>1941</v>
      </c>
      <c r="B23" s="32">
        <v>1631200</v>
      </c>
    </row>
    <row r="24" spans="1:2" s="25" customFormat="1" ht="15.9">
      <c r="A24" s="31">
        <v>1942</v>
      </c>
      <c r="B24" s="32">
        <v>1636400</v>
      </c>
    </row>
    <row r="25" spans="1:2" s="25" customFormat="1" ht="15.9">
      <c r="A25" s="31">
        <v>1943</v>
      </c>
      <c r="B25" s="32">
        <v>1642000</v>
      </c>
    </row>
    <row r="26" spans="1:2" s="25" customFormat="1" ht="15.9">
      <c r="A26" s="31">
        <v>1944</v>
      </c>
      <c r="B26" s="32">
        <v>1676300</v>
      </c>
    </row>
    <row r="27" spans="1:2" s="25" customFormat="1" ht="15.9">
      <c r="A27" s="31">
        <v>1945</v>
      </c>
      <c r="B27" s="32">
        <v>1727800</v>
      </c>
    </row>
    <row r="28" spans="1:2" s="25" customFormat="1" ht="15.9">
      <c r="A28" s="31">
        <v>1946</v>
      </c>
      <c r="B28" s="32">
        <v>1781200</v>
      </c>
    </row>
    <row r="29" spans="1:2" s="25" customFormat="1" ht="15.9">
      <c r="A29" s="31">
        <v>1947</v>
      </c>
      <c r="B29" s="32">
        <v>1817500</v>
      </c>
    </row>
    <row r="30" spans="1:2" s="25" customFormat="1" ht="15.9">
      <c r="A30" s="31">
        <v>1948</v>
      </c>
      <c r="B30" s="32">
        <v>1853900</v>
      </c>
    </row>
    <row r="31" spans="1:2" s="25" customFormat="1" ht="15.9">
      <c r="A31" s="31">
        <v>1949</v>
      </c>
      <c r="B31" s="32">
        <v>1892100</v>
      </c>
    </row>
    <row r="32" spans="1:2" s="25" customFormat="1" ht="15.9">
      <c r="A32" s="31">
        <v>1950</v>
      </c>
      <c r="B32" s="32">
        <v>1927700</v>
      </c>
    </row>
    <row r="33" spans="1:2" s="25" customFormat="1" ht="15.9">
      <c r="A33" s="31">
        <v>1951</v>
      </c>
      <c r="B33" s="32">
        <v>1970500</v>
      </c>
    </row>
    <row r="34" spans="1:2" s="25" customFormat="1" ht="15.9">
      <c r="A34" s="31">
        <v>1952</v>
      </c>
      <c r="B34" s="32">
        <v>2024600</v>
      </c>
    </row>
    <row r="35" spans="1:2" s="25" customFormat="1" ht="15.9">
      <c r="A35" s="31">
        <v>1953</v>
      </c>
      <c r="B35" s="32">
        <v>2074700</v>
      </c>
    </row>
    <row r="36" spans="1:2" s="25" customFormat="1" ht="15.9">
      <c r="A36" s="31">
        <v>1954</v>
      </c>
      <c r="B36" s="32">
        <v>2118400</v>
      </c>
    </row>
    <row r="37" spans="1:2" s="25" customFormat="1" ht="15.9">
      <c r="A37" s="31">
        <v>1955</v>
      </c>
      <c r="B37" s="32">
        <v>2164800</v>
      </c>
    </row>
    <row r="38" spans="1:2" s="25" customFormat="1" ht="15.9">
      <c r="A38" s="31">
        <v>1956</v>
      </c>
      <c r="B38" s="32">
        <v>2209200</v>
      </c>
    </row>
    <row r="39" spans="1:2" s="25" customFormat="1" ht="15.9">
      <c r="A39" s="31">
        <v>1957</v>
      </c>
      <c r="B39" s="32">
        <v>2262800</v>
      </c>
    </row>
    <row r="40" spans="1:2" s="25" customFormat="1" ht="15.9">
      <c r="A40" s="31">
        <v>1958</v>
      </c>
      <c r="B40" s="32">
        <v>2316000</v>
      </c>
    </row>
    <row r="41" spans="1:2" s="25" customFormat="1" ht="15.9">
      <c r="A41" s="31">
        <v>1959</v>
      </c>
      <c r="B41" s="32">
        <v>2359700</v>
      </c>
    </row>
    <row r="42" spans="1:2" s="25" customFormat="1" ht="15.9">
      <c r="A42" s="31">
        <v>1960</v>
      </c>
      <c r="B42" s="32">
        <v>2403600</v>
      </c>
    </row>
    <row r="43" spans="1:2" s="25" customFormat="1" ht="15.9">
      <c r="A43" s="31">
        <v>1961</v>
      </c>
      <c r="B43" s="32">
        <v>2461300</v>
      </c>
    </row>
    <row r="44" spans="1:2" s="25" customFormat="1" ht="15.9">
      <c r="A44" s="31">
        <v>1962</v>
      </c>
      <c r="B44" s="32">
        <v>2515800</v>
      </c>
    </row>
    <row r="45" spans="1:2" s="25" customFormat="1" ht="15.9">
      <c r="A45" s="31">
        <v>1963</v>
      </c>
      <c r="B45" s="32">
        <v>2566900</v>
      </c>
    </row>
    <row r="46" spans="1:2" s="25" customFormat="1" ht="15.9">
      <c r="A46" s="31">
        <v>1964</v>
      </c>
      <c r="B46" s="32">
        <v>2617000</v>
      </c>
    </row>
    <row r="47" spans="1:2" s="25" customFormat="1" ht="15.9">
      <c r="A47" s="31">
        <v>1965</v>
      </c>
      <c r="B47" s="32">
        <v>2663800</v>
      </c>
    </row>
    <row r="48" spans="1:2" s="25" customFormat="1" ht="15.9">
      <c r="A48" s="31">
        <v>1966</v>
      </c>
      <c r="B48" s="32">
        <v>2711300</v>
      </c>
    </row>
    <row r="49" spans="1:2" s="25" customFormat="1" ht="15.9">
      <c r="A49" s="31">
        <v>1967</v>
      </c>
      <c r="B49" s="32">
        <v>2745000</v>
      </c>
    </row>
    <row r="50" spans="1:2" s="25" customFormat="1" ht="15.9">
      <c r="A50" s="31">
        <v>1968</v>
      </c>
      <c r="B50" s="32">
        <v>2773000</v>
      </c>
    </row>
    <row r="51" spans="1:2" s="25" customFormat="1" ht="15.9">
      <c r="A51" s="31">
        <v>1969</v>
      </c>
      <c r="B51" s="32">
        <v>2804000</v>
      </c>
    </row>
    <row r="52" spans="1:2" s="25" customFormat="1" ht="15.9">
      <c r="A52" s="31">
        <v>1970</v>
      </c>
      <c r="B52" s="32">
        <v>2852100</v>
      </c>
    </row>
    <row r="53" spans="1:2" s="25" customFormat="1" ht="15.9">
      <c r="A53" s="31">
        <v>1971</v>
      </c>
      <c r="B53" s="32">
        <v>2898500</v>
      </c>
    </row>
    <row r="54" spans="1:2" s="25" customFormat="1" ht="15.9">
      <c r="A54" s="31">
        <v>1972</v>
      </c>
      <c r="B54" s="32">
        <v>2959700</v>
      </c>
    </row>
    <row r="55" spans="1:2" s="25" customFormat="1" ht="15.9">
      <c r="A55" s="31">
        <v>1973</v>
      </c>
      <c r="B55" s="32">
        <v>3024900</v>
      </c>
    </row>
    <row r="56" spans="1:2" s="25" customFormat="1" ht="15.9">
      <c r="A56" s="31">
        <v>1974</v>
      </c>
      <c r="B56" s="32">
        <v>3091900</v>
      </c>
    </row>
    <row r="57" spans="1:2" s="25" customFormat="1" ht="15.9">
      <c r="A57" s="31">
        <v>1975</v>
      </c>
      <c r="B57" s="32">
        <v>3143700</v>
      </c>
    </row>
    <row r="58" spans="1:2" s="25" customFormat="1" ht="15.9">
      <c r="A58" s="31">
        <v>1976</v>
      </c>
      <c r="B58" s="32">
        <v>3163400</v>
      </c>
    </row>
    <row r="59" spans="1:2" s="25" customFormat="1" ht="15.9">
      <c r="A59" s="31">
        <v>1977</v>
      </c>
      <c r="B59" s="32">
        <v>3166400</v>
      </c>
    </row>
    <row r="60" spans="1:2" s="25" customFormat="1" ht="15.9">
      <c r="A60" s="31">
        <v>1978</v>
      </c>
      <c r="B60" s="32">
        <v>3165200</v>
      </c>
    </row>
    <row r="61" spans="1:2" s="25" customFormat="1" ht="15.9">
      <c r="A61" s="31">
        <v>1979</v>
      </c>
      <c r="B61" s="32">
        <v>3163900</v>
      </c>
    </row>
    <row r="62" spans="1:2" s="25" customFormat="1" ht="15.9">
      <c r="A62" s="31">
        <v>1980</v>
      </c>
      <c r="B62" s="32">
        <v>3176400</v>
      </c>
    </row>
    <row r="63" spans="1:2" s="25" customFormat="1" ht="15.9">
      <c r="A63" s="31">
        <v>1981</v>
      </c>
      <c r="B63" s="32">
        <v>3194500</v>
      </c>
    </row>
    <row r="64" spans="1:2" s="25" customFormat="1" ht="15.9">
      <c r="A64" s="34">
        <v>1982</v>
      </c>
      <c r="B64" s="32">
        <v>3226800</v>
      </c>
    </row>
    <row r="65" spans="1:2" s="25" customFormat="1" ht="15.9">
      <c r="A65" s="31">
        <v>1983</v>
      </c>
      <c r="B65" s="32">
        <v>3264800</v>
      </c>
    </row>
    <row r="66" spans="1:2" s="25" customFormat="1" ht="15.9">
      <c r="A66" s="31">
        <v>1984</v>
      </c>
      <c r="B66" s="32">
        <v>3293000</v>
      </c>
    </row>
    <row r="67" spans="1:2" s="25" customFormat="1" ht="15.9">
      <c r="A67" s="31">
        <v>1985</v>
      </c>
      <c r="B67" s="32">
        <v>3303100</v>
      </c>
    </row>
    <row r="68" spans="1:2" s="25" customFormat="1" ht="15.9">
      <c r="A68" s="31">
        <v>1986</v>
      </c>
      <c r="B68" s="32">
        <v>3313500</v>
      </c>
    </row>
    <row r="69" spans="1:2" s="25" customFormat="1" ht="15.9">
      <c r="A69" s="31">
        <v>1987</v>
      </c>
      <c r="B69" s="32">
        <v>3342100</v>
      </c>
    </row>
    <row r="70" spans="1:2" s="25" customFormat="1" ht="15.9">
      <c r="A70" s="31">
        <v>1988</v>
      </c>
      <c r="B70" s="32">
        <v>3345200</v>
      </c>
    </row>
    <row r="71" spans="1:2" s="25" customFormat="1" ht="15.9">
      <c r="A71" s="31">
        <v>1989</v>
      </c>
      <c r="B71" s="32">
        <v>3369800</v>
      </c>
    </row>
    <row r="72" spans="1:2" s="25" customFormat="1" ht="15.9">
      <c r="A72" s="31">
        <v>1990</v>
      </c>
      <c r="B72" s="32">
        <v>3410400</v>
      </c>
    </row>
    <row r="73" spans="1:2" s="25" customFormat="1" ht="15.9">
      <c r="A73" s="31">
        <v>1991</v>
      </c>
      <c r="B73" s="32">
        <v>3516000</v>
      </c>
    </row>
    <row r="74" spans="1:2" s="25" customFormat="1" ht="15.9">
      <c r="A74" s="31">
        <v>1992</v>
      </c>
      <c r="B74" s="32">
        <v>3552200</v>
      </c>
    </row>
    <row r="75" spans="1:2" s="25" customFormat="1" ht="15.9">
      <c r="A75" s="31">
        <v>1993</v>
      </c>
      <c r="B75" s="32">
        <v>3597800</v>
      </c>
    </row>
    <row r="76" spans="1:2" s="25" customFormat="1" ht="15.9">
      <c r="A76" s="31">
        <v>1994</v>
      </c>
      <c r="B76" s="32">
        <v>3648300</v>
      </c>
    </row>
    <row r="77" spans="1:2" s="25" customFormat="1" ht="15.9">
      <c r="A77" s="31">
        <v>1995</v>
      </c>
      <c r="B77" s="32">
        <v>3706700</v>
      </c>
    </row>
    <row r="78" spans="1:2" s="25" customFormat="1" ht="15.9">
      <c r="A78" s="31">
        <v>1996</v>
      </c>
      <c r="B78" s="32">
        <v>3762300</v>
      </c>
    </row>
    <row r="79" spans="1:2" s="25" customFormat="1" ht="15.9">
      <c r="A79" s="31">
        <v>1997</v>
      </c>
      <c r="B79" s="32">
        <v>3802700</v>
      </c>
    </row>
    <row r="80" spans="1:2" s="25" customFormat="1" ht="15.9">
      <c r="A80" s="31">
        <v>1998</v>
      </c>
      <c r="B80" s="32">
        <v>3829200</v>
      </c>
    </row>
    <row r="81" spans="1:2" s="25" customFormat="1" ht="15.9">
      <c r="A81" s="31">
        <v>1999</v>
      </c>
      <c r="B81" s="32">
        <v>3851100</v>
      </c>
    </row>
    <row r="82" spans="1:2" s="25" customFormat="1" ht="15.9">
      <c r="A82" s="31">
        <v>2000</v>
      </c>
      <c r="B82" s="32">
        <v>3873100</v>
      </c>
    </row>
    <row r="83" spans="1:2" s="25" customFormat="1" ht="15.9">
      <c r="A83" s="31">
        <v>2001</v>
      </c>
      <c r="B83" s="35">
        <v>3916200</v>
      </c>
    </row>
    <row r="84" spans="1:2" s="25" customFormat="1" ht="15.9">
      <c r="A84" s="31">
        <v>2002</v>
      </c>
      <c r="B84" s="35">
        <v>3989500</v>
      </c>
    </row>
    <row r="85" spans="1:2" s="25" customFormat="1" ht="15.9">
      <c r="A85" s="31">
        <v>2003</v>
      </c>
      <c r="B85" s="35">
        <v>4061600</v>
      </c>
    </row>
    <row r="86" spans="1:2" s="25" customFormat="1" ht="15.9">
      <c r="A86" s="31">
        <v>2004</v>
      </c>
      <c r="B86" s="35">
        <v>4114300</v>
      </c>
    </row>
    <row r="87" spans="1:2" s="25" customFormat="1" ht="15.9">
      <c r="A87" s="36">
        <v>2005</v>
      </c>
      <c r="B87" s="35">
        <v>4161000</v>
      </c>
    </row>
    <row r="88" spans="1:2" s="25" customFormat="1" ht="15.9">
      <c r="A88" s="36">
        <v>2006</v>
      </c>
      <c r="B88" s="32">
        <v>4209100</v>
      </c>
    </row>
    <row r="89" spans="1:2" s="25" customFormat="1" ht="15.9">
      <c r="A89" s="36">
        <v>2007</v>
      </c>
      <c r="B89" s="32">
        <v>4245700</v>
      </c>
    </row>
    <row r="90" spans="1:2" s="25" customFormat="1" ht="15.9">
      <c r="A90" s="36">
        <v>2008</v>
      </c>
      <c r="B90" s="32">
        <v>4280300</v>
      </c>
    </row>
    <row r="91" spans="1:2" s="25" customFormat="1" ht="15.9">
      <c r="A91" s="36">
        <v>2009</v>
      </c>
      <c r="B91" s="32">
        <v>4332100</v>
      </c>
    </row>
    <row r="92" spans="1:2" s="25" customFormat="1" ht="15.9">
      <c r="A92" s="36">
        <v>2010</v>
      </c>
      <c r="B92" s="32">
        <v>4373900</v>
      </c>
    </row>
    <row r="93" spans="1:2" s="25" customFormat="1" ht="15.9">
      <c r="A93" s="36">
        <v>2011</v>
      </c>
      <c r="B93" s="32">
        <v>4399400</v>
      </c>
    </row>
    <row r="94" spans="1:2" s="25" customFormat="1" ht="15.9">
      <c r="A94" s="37">
        <v>2012</v>
      </c>
      <c r="B94" s="32">
        <v>4425900</v>
      </c>
    </row>
    <row r="95" spans="1:2" s="25" customFormat="1" ht="15.9">
      <c r="A95" s="37">
        <v>2013</v>
      </c>
      <c r="B95" s="32">
        <v>4475800</v>
      </c>
    </row>
    <row r="96" spans="1:6" ht="15.9">
      <c r="A96" s="37">
        <v>2014</v>
      </c>
      <c r="B96" s="32">
        <v>4554600</v>
      </c>
      <c r="C96" s="38"/>
      <c r="D96" s="38"/>
      <c r="E96" s="39"/>
      <c r="F96" s="40"/>
    </row>
    <row r="97" spans="1:6" ht="15.9">
      <c r="A97" s="37">
        <v>2015</v>
      </c>
      <c r="B97" s="32">
        <v>4647300</v>
      </c>
      <c r="C97" s="32"/>
      <c r="D97" s="38"/>
      <c r="E97" s="318"/>
      <c r="F97" s="318"/>
    </row>
    <row r="98" spans="1:12" s="25" customFormat="1" ht="15.9">
      <c r="A98" s="27"/>
      <c r="B98" s="30"/>
      <c r="H98" s="318"/>
      <c r="I98" s="318"/>
      <c r="J98" s="38"/>
      <c r="K98" s="38"/>
      <c r="L98" s="38"/>
    </row>
    <row r="99" spans="1:2" s="25" customFormat="1" ht="15.9">
      <c r="A99" s="25" t="s">
        <v>384</v>
      </c>
      <c r="B99" s="30"/>
    </row>
    <row r="100" s="25" customFormat="1" ht="15.9">
      <c r="B100" s="30"/>
    </row>
    <row r="101" spans="1:7" s="25" customFormat="1" ht="14.25" customHeight="1">
      <c r="A101" s="31">
        <v>1926</v>
      </c>
      <c r="B101" s="41">
        <v>1.4297</v>
      </c>
      <c r="C101" s="33"/>
      <c r="D101" s="33"/>
      <c r="E101" s="31"/>
      <c r="F101" s="41"/>
      <c r="G101" s="33"/>
    </row>
    <row r="102" spans="1:7" s="25" customFormat="1" ht="14.25" customHeight="1">
      <c r="A102" s="31">
        <v>1931</v>
      </c>
      <c r="B102" s="41">
        <v>1.5228</v>
      </c>
      <c r="C102" s="7"/>
      <c r="D102" s="7"/>
      <c r="E102" s="31"/>
      <c r="F102" s="41"/>
      <c r="G102" s="7"/>
    </row>
    <row r="103" spans="1:6" ht="14.25" customHeight="1">
      <c r="A103" s="31">
        <v>1936</v>
      </c>
      <c r="B103" s="41">
        <v>1.5846</v>
      </c>
      <c r="E103" s="31"/>
      <c r="F103" s="41"/>
    </row>
    <row r="104" spans="1:7" ht="14.25" customHeight="1">
      <c r="A104" s="31">
        <v>1941</v>
      </c>
      <c r="B104" s="41">
        <v>1.6312</v>
      </c>
      <c r="C104" s="25"/>
      <c r="D104" s="25"/>
      <c r="E104" s="31"/>
      <c r="F104" s="41"/>
      <c r="G104" s="25"/>
    </row>
    <row r="105" spans="1:7" ht="14.25" customHeight="1">
      <c r="A105" s="31">
        <v>1946</v>
      </c>
      <c r="B105" s="41">
        <v>1.7812</v>
      </c>
      <c r="C105" s="25"/>
      <c r="D105" s="25"/>
      <c r="E105" s="31"/>
      <c r="F105" s="41"/>
      <c r="G105" s="25"/>
    </row>
    <row r="106" spans="1:7" ht="14.25" customHeight="1">
      <c r="A106" s="31">
        <v>1951</v>
      </c>
      <c r="B106" s="41">
        <v>1.9705</v>
      </c>
      <c r="C106" s="25"/>
      <c r="D106" s="25"/>
      <c r="E106" s="42"/>
      <c r="F106" s="41"/>
      <c r="G106" s="25"/>
    </row>
    <row r="107" spans="1:7" ht="14.25" customHeight="1">
      <c r="A107" s="31">
        <v>1956</v>
      </c>
      <c r="B107" s="41">
        <v>2.2092</v>
      </c>
      <c r="C107" s="25"/>
      <c r="D107" s="25"/>
      <c r="E107" s="31"/>
      <c r="F107" s="41"/>
      <c r="G107" s="25"/>
    </row>
    <row r="108" spans="1:7" ht="14.25" customHeight="1">
      <c r="A108" s="31">
        <v>1961</v>
      </c>
      <c r="B108" s="41">
        <v>2.4613</v>
      </c>
      <c r="C108" s="25"/>
      <c r="D108" s="25"/>
      <c r="E108" s="31"/>
      <c r="F108" s="41"/>
      <c r="G108" s="25"/>
    </row>
    <row r="109" spans="1:7" ht="14.25" customHeight="1">
      <c r="A109" s="31">
        <v>1966</v>
      </c>
      <c r="B109" s="41">
        <v>2.7113</v>
      </c>
      <c r="C109" s="25"/>
      <c r="D109" s="25"/>
      <c r="E109" s="31"/>
      <c r="F109" s="41"/>
      <c r="G109" s="25"/>
    </row>
    <row r="110" spans="1:7" ht="14.25" customHeight="1">
      <c r="A110" s="31">
        <v>1971</v>
      </c>
      <c r="B110" s="41">
        <v>2.8985</v>
      </c>
      <c r="C110" s="25"/>
      <c r="D110" s="25"/>
      <c r="E110" s="31"/>
      <c r="F110" s="41"/>
      <c r="G110" s="25"/>
    </row>
    <row r="111" spans="1:7" ht="14.25" customHeight="1">
      <c r="A111" s="31">
        <v>1976</v>
      </c>
      <c r="B111" s="41">
        <v>3.1634</v>
      </c>
      <c r="C111" s="25"/>
      <c r="D111" s="25"/>
      <c r="E111" s="31"/>
      <c r="F111" s="41"/>
      <c r="G111" s="25"/>
    </row>
    <row r="112" spans="1:7" ht="14.25" customHeight="1">
      <c r="A112" s="31">
        <v>1981</v>
      </c>
      <c r="B112" s="41">
        <v>3.1945</v>
      </c>
      <c r="C112" s="25"/>
      <c r="D112" s="25"/>
      <c r="E112" s="31"/>
      <c r="F112" s="41"/>
      <c r="G112" s="25"/>
    </row>
    <row r="113" spans="1:7" ht="14.25" customHeight="1">
      <c r="A113" s="31">
        <v>1986</v>
      </c>
      <c r="B113" s="41">
        <v>3.3135</v>
      </c>
      <c r="C113" s="25"/>
      <c r="D113" s="25"/>
      <c r="E113" s="31"/>
      <c r="F113" s="41"/>
      <c r="G113" s="25"/>
    </row>
    <row r="114" spans="1:7" ht="14.25" customHeight="1">
      <c r="A114" s="31">
        <v>1991</v>
      </c>
      <c r="B114" s="41">
        <v>3.516</v>
      </c>
      <c r="C114" s="25"/>
      <c r="D114" s="25"/>
      <c r="E114" s="31"/>
      <c r="F114" s="41"/>
      <c r="G114" s="25"/>
    </row>
    <row r="115" spans="1:7" ht="14.25" customHeight="1">
      <c r="A115" s="31">
        <v>1996</v>
      </c>
      <c r="B115" s="41">
        <v>3.7623</v>
      </c>
      <c r="C115" s="25"/>
      <c r="D115" s="25"/>
      <c r="E115" s="31"/>
      <c r="F115" s="41"/>
      <c r="G115" s="25"/>
    </row>
    <row r="116" spans="1:7" ht="14.25" customHeight="1">
      <c r="A116" s="31">
        <v>2001</v>
      </c>
      <c r="B116" s="43">
        <v>3.9162</v>
      </c>
      <c r="C116" s="25"/>
      <c r="D116" s="25"/>
      <c r="E116" s="31"/>
      <c r="F116" s="43"/>
      <c r="G116" s="25"/>
    </row>
    <row r="117" spans="1:7" ht="14.25" customHeight="1">
      <c r="A117" s="36">
        <v>2006</v>
      </c>
      <c r="B117" s="41">
        <v>4.2091</v>
      </c>
      <c r="C117" s="25"/>
      <c r="D117" s="25"/>
      <c r="E117"/>
      <c r="F117"/>
      <c r="G117"/>
    </row>
    <row r="118" spans="1:7" ht="14.25" customHeight="1">
      <c r="A118" s="36">
        <v>2011</v>
      </c>
      <c r="B118" s="41">
        <v>4.3994</v>
      </c>
      <c r="C118" s="25"/>
      <c r="D118" s="25"/>
      <c r="E118"/>
      <c r="F118"/>
      <c r="G118"/>
    </row>
    <row r="119" spans="1:9" ht="14.25" customHeight="1">
      <c r="A119" s="37">
        <v>2015</v>
      </c>
      <c r="B119" s="41">
        <v>4.6473</v>
      </c>
      <c r="C119" s="41"/>
      <c r="D119" s="38"/>
      <c r="E119"/>
      <c r="F119"/>
      <c r="G119"/>
      <c r="H119" s="321"/>
      <c r="I119" s="321"/>
    </row>
    <row r="120" spans="1:9" ht="14.25" customHeight="1">
      <c r="A120" s="36"/>
      <c r="B120" s="46"/>
      <c r="C120" s="44"/>
      <c r="D120" s="38"/>
      <c r="E120"/>
      <c r="F120"/>
      <c r="G120"/>
      <c r="H120" s="321"/>
      <c r="I120" s="321"/>
    </row>
    <row r="121" spans="1:9" ht="14.25" customHeight="1">
      <c r="A121" s="318"/>
      <c r="B121" s="318"/>
      <c r="C121" s="44"/>
      <c r="D121" s="38"/>
      <c r="E121"/>
      <c r="F121"/>
      <c r="G121"/>
      <c r="H121" s="321"/>
      <c r="I121" s="321"/>
    </row>
    <row r="122" spans="1:9" ht="15" customHeight="1">
      <c r="A122" s="318"/>
      <c r="B122" s="318"/>
      <c r="C122" s="44"/>
      <c r="D122" s="38"/>
      <c r="E122"/>
      <c r="F122"/>
      <c r="G122"/>
      <c r="H122" s="321"/>
      <c r="I122" s="321"/>
    </row>
    <row r="123" spans="1:9" ht="15" customHeight="1">
      <c r="A123" s="318"/>
      <c r="B123" s="318"/>
      <c r="C123" s="44"/>
      <c r="D123" s="38"/>
      <c r="E123" s="318"/>
      <c r="F123" s="318"/>
      <c r="G123" s="44"/>
      <c r="H123" s="321"/>
      <c r="I123" s="321"/>
    </row>
    <row r="124" spans="1:9" ht="15.55" customHeight="1">
      <c r="A124" s="318"/>
      <c r="B124" s="318"/>
      <c r="C124" s="44"/>
      <c r="D124" s="38"/>
      <c r="E124" s="318"/>
      <c r="F124" s="318"/>
      <c r="G124" s="44"/>
      <c r="H124" s="321"/>
      <c r="I124" s="321"/>
    </row>
    <row r="125" spans="1:9" ht="15.55" customHeight="1">
      <c r="A125" s="318"/>
      <c r="B125" s="318"/>
      <c r="C125" s="44"/>
      <c r="D125" s="38"/>
      <c r="E125" s="318"/>
      <c r="F125" s="318"/>
      <c r="G125" s="44"/>
      <c r="H125" s="321"/>
      <c r="I125" s="321"/>
    </row>
    <row r="126" spans="1:9" ht="15.55" customHeight="1">
      <c r="A126" s="318"/>
      <c r="B126" s="318"/>
      <c r="C126" s="44"/>
      <c r="D126" s="38"/>
      <c r="E126" s="318"/>
      <c r="F126" s="318"/>
      <c r="G126" s="44"/>
      <c r="H126" s="321"/>
      <c r="I126" s="321"/>
    </row>
    <row r="127" spans="1:9" ht="15.55" customHeight="1">
      <c r="A127" s="318"/>
      <c r="B127" s="318"/>
      <c r="C127" s="44"/>
      <c r="D127" s="38"/>
      <c r="E127" s="318"/>
      <c r="F127" s="318"/>
      <c r="G127" s="44"/>
      <c r="H127" s="321"/>
      <c r="I127" s="321"/>
    </row>
    <row r="128" spans="1:9" ht="15.55" customHeight="1">
      <c r="A128" s="318"/>
      <c r="B128" s="318"/>
      <c r="C128" s="44"/>
      <c r="D128" s="38"/>
      <c r="E128" s="318"/>
      <c r="F128" s="318"/>
      <c r="G128" s="44"/>
      <c r="H128" s="321"/>
      <c r="I128" s="321"/>
    </row>
    <row r="129" spans="1:9" ht="15.55" customHeight="1">
      <c r="A129" s="318"/>
      <c r="B129" s="318"/>
      <c r="C129" s="44"/>
      <c r="D129" s="38"/>
      <c r="E129" s="318"/>
      <c r="F129" s="318"/>
      <c r="G129" s="44"/>
      <c r="H129" s="321"/>
      <c r="I129" s="321"/>
    </row>
    <row r="130" spans="1:7" ht="15.55" customHeight="1">
      <c r="A130" s="318"/>
      <c r="B130" s="318"/>
      <c r="C130" s="44"/>
      <c r="D130" s="38"/>
      <c r="E130" s="318"/>
      <c r="F130" s="318"/>
      <c r="G130" s="44"/>
    </row>
  </sheetData>
  <mergeCells count="32">
    <mergeCell ref="A128:B128"/>
    <mergeCell ref="A129:B129"/>
    <mergeCell ref="A130:B130"/>
    <mergeCell ref="H129:I129"/>
    <mergeCell ref="A121:B121"/>
    <mergeCell ref="A122:B122"/>
    <mergeCell ref="A123:B123"/>
    <mergeCell ref="A124:B124"/>
    <mergeCell ref="A125:B125"/>
    <mergeCell ref="A126:B126"/>
    <mergeCell ref="A127:B127"/>
    <mergeCell ref="H124:I124"/>
    <mergeCell ref="H125:I125"/>
    <mergeCell ref="H126:I126"/>
    <mergeCell ref="H127:I127"/>
    <mergeCell ref="H128:I128"/>
    <mergeCell ref="E123:F123"/>
    <mergeCell ref="E124:F124"/>
    <mergeCell ref="E125:F125"/>
    <mergeCell ref="H98:I98"/>
    <mergeCell ref="A6:C6"/>
    <mergeCell ref="E97:F97"/>
    <mergeCell ref="H119:I119"/>
    <mergeCell ref="H120:I120"/>
    <mergeCell ref="H121:I121"/>
    <mergeCell ref="H122:I122"/>
    <mergeCell ref="H123:I123"/>
    <mergeCell ref="E126:F126"/>
    <mergeCell ref="E127:F127"/>
    <mergeCell ref="E128:F128"/>
    <mergeCell ref="E129:F129"/>
    <mergeCell ref="E130:F130"/>
  </mergeCells>
  <hyperlinks>
    <hyperlink ref="E6" location="_ftn1" display="_ftn1"/>
  </hyperlinks>
  <printOptions/>
  <pageMargins left="0.7" right="0.7" top="0.75" bottom="0.75" header="0.3" footer="0.3"/>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Y25"/>
  <sheetViews>
    <sheetView workbookViewId="0" topLeftCell="A1">
      <selection activeCell="N7" sqref="N7"/>
    </sheetView>
  </sheetViews>
  <sheetFormatPr defaultColWidth="9.140625" defaultRowHeight="12.75"/>
  <cols>
    <col min="1" max="1" width="9.28125" style="7" customWidth="1"/>
    <col min="2" max="16" width="14.00390625" style="7" bestFit="1" customWidth="1"/>
    <col min="17" max="257" width="9.28125" style="7" customWidth="1"/>
    <col min="258" max="272" width="14.00390625" style="7" bestFit="1" customWidth="1"/>
    <col min="273" max="513" width="9.28125" style="7" customWidth="1"/>
    <col min="514" max="528" width="14.00390625" style="7" bestFit="1" customWidth="1"/>
    <col min="529" max="769" width="9.28125" style="7" customWidth="1"/>
    <col min="770" max="784" width="14.00390625" style="7" bestFit="1" customWidth="1"/>
    <col min="785" max="1025" width="9.28125" style="7" customWidth="1"/>
    <col min="1026" max="1040" width="14.00390625" style="7" bestFit="1" customWidth="1"/>
    <col min="1041" max="1281" width="9.28125" style="7" customWidth="1"/>
    <col min="1282" max="1296" width="14.00390625" style="7" bestFit="1" customWidth="1"/>
    <col min="1297" max="1537" width="9.28125" style="7" customWidth="1"/>
    <col min="1538" max="1552" width="14.00390625" style="7" bestFit="1" customWidth="1"/>
    <col min="1553" max="1793" width="9.28125" style="7" customWidth="1"/>
    <col min="1794" max="1808" width="14.00390625" style="7" bestFit="1" customWidth="1"/>
    <col min="1809" max="2049" width="9.28125" style="7" customWidth="1"/>
    <col min="2050" max="2064" width="14.00390625" style="7" bestFit="1" customWidth="1"/>
    <col min="2065" max="2305" width="9.28125" style="7" customWidth="1"/>
    <col min="2306" max="2320" width="14.00390625" style="7" bestFit="1" customWidth="1"/>
    <col min="2321" max="2561" width="9.28125" style="7" customWidth="1"/>
    <col min="2562" max="2576" width="14.00390625" style="7" bestFit="1" customWidth="1"/>
    <col min="2577" max="2817" width="9.28125" style="7" customWidth="1"/>
    <col min="2818" max="2832" width="14.00390625" style="7" bestFit="1" customWidth="1"/>
    <col min="2833" max="3073" width="9.28125" style="7" customWidth="1"/>
    <col min="3074" max="3088" width="14.00390625" style="7" bestFit="1" customWidth="1"/>
    <col min="3089" max="3329" width="9.28125" style="7" customWidth="1"/>
    <col min="3330" max="3344" width="14.00390625" style="7" bestFit="1" customWidth="1"/>
    <col min="3345" max="3585" width="9.28125" style="7" customWidth="1"/>
    <col min="3586" max="3600" width="14.00390625" style="7" bestFit="1" customWidth="1"/>
    <col min="3601" max="3841" width="9.28125" style="7" customWidth="1"/>
    <col min="3842" max="3856" width="14.00390625" style="7" bestFit="1" customWidth="1"/>
    <col min="3857" max="4097" width="9.28125" style="7" customWidth="1"/>
    <col min="4098" max="4112" width="14.00390625" style="7" bestFit="1" customWidth="1"/>
    <col min="4113" max="4353" width="9.28125" style="7" customWidth="1"/>
    <col min="4354" max="4368" width="14.00390625" style="7" bestFit="1" customWidth="1"/>
    <col min="4369" max="4609" width="9.28125" style="7" customWidth="1"/>
    <col min="4610" max="4624" width="14.00390625" style="7" bestFit="1" customWidth="1"/>
    <col min="4625" max="4865" width="9.28125" style="7" customWidth="1"/>
    <col min="4866" max="4880" width="14.00390625" style="7" bestFit="1" customWidth="1"/>
    <col min="4881" max="5121" width="9.28125" style="7" customWidth="1"/>
    <col min="5122" max="5136" width="14.00390625" style="7" bestFit="1" customWidth="1"/>
    <col min="5137" max="5377" width="9.28125" style="7" customWidth="1"/>
    <col min="5378" max="5392" width="14.00390625" style="7" bestFit="1" customWidth="1"/>
    <col min="5393" max="5633" width="9.28125" style="7" customWidth="1"/>
    <col min="5634" max="5648" width="14.00390625" style="7" bestFit="1" customWidth="1"/>
    <col min="5649" max="5889" width="9.28125" style="7" customWidth="1"/>
    <col min="5890" max="5904" width="14.00390625" style="7" bestFit="1" customWidth="1"/>
    <col min="5905" max="6145" width="9.28125" style="7" customWidth="1"/>
    <col min="6146" max="6160" width="14.00390625" style="7" bestFit="1" customWidth="1"/>
    <col min="6161" max="6401" width="9.28125" style="7" customWidth="1"/>
    <col min="6402" max="6416" width="14.00390625" style="7" bestFit="1" customWidth="1"/>
    <col min="6417" max="6657" width="9.28125" style="7" customWidth="1"/>
    <col min="6658" max="6672" width="14.00390625" style="7" bestFit="1" customWidth="1"/>
    <col min="6673" max="6913" width="9.28125" style="7" customWidth="1"/>
    <col min="6914" max="6928" width="14.00390625" style="7" bestFit="1" customWidth="1"/>
    <col min="6929" max="7169" width="9.28125" style="7" customWidth="1"/>
    <col min="7170" max="7184" width="14.00390625" style="7" bestFit="1" customWidth="1"/>
    <col min="7185" max="7425" width="9.28125" style="7" customWidth="1"/>
    <col min="7426" max="7440" width="14.00390625" style="7" bestFit="1" customWidth="1"/>
    <col min="7441" max="7681" width="9.28125" style="7" customWidth="1"/>
    <col min="7682" max="7696" width="14.00390625" style="7" bestFit="1" customWidth="1"/>
    <col min="7697" max="7937" width="9.28125" style="7" customWidth="1"/>
    <col min="7938" max="7952" width="14.00390625" style="7" bestFit="1" customWidth="1"/>
    <col min="7953" max="8193" width="9.28125" style="7" customWidth="1"/>
    <col min="8194" max="8208" width="14.00390625" style="7" bestFit="1" customWidth="1"/>
    <col min="8209" max="8449" width="9.28125" style="7" customWidth="1"/>
    <col min="8450" max="8464" width="14.00390625" style="7" bestFit="1" customWidth="1"/>
    <col min="8465" max="8705" width="9.28125" style="7" customWidth="1"/>
    <col min="8706" max="8720" width="14.00390625" style="7" bestFit="1" customWidth="1"/>
    <col min="8721" max="8961" width="9.28125" style="7" customWidth="1"/>
    <col min="8962" max="8976" width="14.00390625" style="7" bestFit="1" customWidth="1"/>
    <col min="8977" max="9217" width="9.28125" style="7" customWidth="1"/>
    <col min="9218" max="9232" width="14.00390625" style="7" bestFit="1" customWidth="1"/>
    <col min="9233" max="9473" width="9.28125" style="7" customWidth="1"/>
    <col min="9474" max="9488" width="14.00390625" style="7" bestFit="1" customWidth="1"/>
    <col min="9489" max="9729" width="9.28125" style="7" customWidth="1"/>
    <col min="9730" max="9744" width="14.00390625" style="7" bestFit="1" customWidth="1"/>
    <col min="9745" max="9985" width="9.28125" style="7" customWidth="1"/>
    <col min="9986" max="10000" width="14.00390625" style="7" bestFit="1" customWidth="1"/>
    <col min="10001" max="10241" width="9.28125" style="7" customWidth="1"/>
    <col min="10242" max="10256" width="14.00390625" style="7" bestFit="1" customWidth="1"/>
    <col min="10257" max="10497" width="9.28125" style="7" customWidth="1"/>
    <col min="10498" max="10512" width="14.00390625" style="7" bestFit="1" customWidth="1"/>
    <col min="10513" max="10753" width="9.28125" style="7" customWidth="1"/>
    <col min="10754" max="10768" width="14.00390625" style="7" bestFit="1" customWidth="1"/>
    <col min="10769" max="11009" width="9.28125" style="7" customWidth="1"/>
    <col min="11010" max="11024" width="14.00390625" style="7" bestFit="1" customWidth="1"/>
    <col min="11025" max="11265" width="9.28125" style="7" customWidth="1"/>
    <col min="11266" max="11280" width="14.00390625" style="7" bestFit="1" customWidth="1"/>
    <col min="11281" max="11521" width="9.28125" style="7" customWidth="1"/>
    <col min="11522" max="11536" width="14.00390625" style="7" bestFit="1" customWidth="1"/>
    <col min="11537" max="11777" width="9.28125" style="7" customWidth="1"/>
    <col min="11778" max="11792" width="14.00390625" style="7" bestFit="1" customWidth="1"/>
    <col min="11793" max="12033" width="9.28125" style="7" customWidth="1"/>
    <col min="12034" max="12048" width="14.00390625" style="7" bestFit="1" customWidth="1"/>
    <col min="12049" max="12289" width="9.28125" style="7" customWidth="1"/>
    <col min="12290" max="12304" width="14.00390625" style="7" bestFit="1" customWidth="1"/>
    <col min="12305" max="12545" width="9.28125" style="7" customWidth="1"/>
    <col min="12546" max="12560" width="14.00390625" style="7" bestFit="1" customWidth="1"/>
    <col min="12561" max="12801" width="9.28125" style="7" customWidth="1"/>
    <col min="12802" max="12816" width="14.00390625" style="7" bestFit="1" customWidth="1"/>
    <col min="12817" max="13057" width="9.28125" style="7" customWidth="1"/>
    <col min="13058" max="13072" width="14.00390625" style="7" bestFit="1" customWidth="1"/>
    <col min="13073" max="13313" width="9.28125" style="7" customWidth="1"/>
    <col min="13314" max="13328" width="14.00390625" style="7" bestFit="1" customWidth="1"/>
    <col min="13329" max="13569" width="9.28125" style="7" customWidth="1"/>
    <col min="13570" max="13584" width="14.00390625" style="7" bestFit="1" customWidth="1"/>
    <col min="13585" max="13825" width="9.28125" style="7" customWidth="1"/>
    <col min="13826" max="13840" width="14.00390625" style="7" bestFit="1" customWidth="1"/>
    <col min="13841" max="14081" width="9.28125" style="7" customWidth="1"/>
    <col min="14082" max="14096" width="14.00390625" style="7" bestFit="1" customWidth="1"/>
    <col min="14097" max="14337" width="9.28125" style="7" customWidth="1"/>
    <col min="14338" max="14352" width="14.00390625" style="7" bestFit="1" customWidth="1"/>
    <col min="14353" max="14593" width="9.28125" style="7" customWidth="1"/>
    <col min="14594" max="14608" width="14.00390625" style="7" bestFit="1" customWidth="1"/>
    <col min="14609" max="14849" width="9.28125" style="7" customWidth="1"/>
    <col min="14850" max="14864" width="14.00390625" style="7" bestFit="1" customWidth="1"/>
    <col min="14865" max="15105" width="9.28125" style="7" customWidth="1"/>
    <col min="15106" max="15120" width="14.00390625" style="7" bestFit="1" customWidth="1"/>
    <col min="15121" max="15361" width="9.28125" style="7" customWidth="1"/>
    <col min="15362" max="15376" width="14.00390625" style="7" bestFit="1" customWidth="1"/>
    <col min="15377" max="15617" width="9.28125" style="7" customWidth="1"/>
    <col min="15618" max="15632" width="14.00390625" style="7" bestFit="1" customWidth="1"/>
    <col min="15633" max="15873" width="9.28125" style="7" customWidth="1"/>
    <col min="15874" max="15888" width="14.00390625" style="7" bestFit="1" customWidth="1"/>
    <col min="15889" max="16129" width="9.28125" style="7" customWidth="1"/>
    <col min="16130" max="16144" width="14.00390625" style="7" bestFit="1" customWidth="1"/>
    <col min="16145" max="16384" width="9.28125" style="7" customWidth="1"/>
  </cols>
  <sheetData>
    <row r="1" ht="20.6">
      <c r="A1" s="5" t="s">
        <v>527</v>
      </c>
    </row>
    <row r="2" spans="1:5" ht="12.75">
      <c r="A2" s="69"/>
      <c r="B2" s="69"/>
      <c r="C2" s="69"/>
      <c r="D2" s="69"/>
      <c r="E2" s="69"/>
    </row>
    <row r="3" spans="1:5" ht="12.75">
      <c r="A3" s="69" t="s">
        <v>63</v>
      </c>
      <c r="B3" s="75" t="s">
        <v>198</v>
      </c>
      <c r="C3" s="69"/>
      <c r="D3" s="69"/>
      <c r="E3" s="69"/>
    </row>
    <row r="4" spans="1:5" ht="12.75">
      <c r="A4" s="69"/>
      <c r="B4" s="69"/>
      <c r="C4" s="69"/>
      <c r="D4" s="69"/>
      <c r="E4" s="69"/>
    </row>
    <row r="5" spans="1:7" ht="12.75">
      <c r="A5" s="69"/>
      <c r="B5" s="69"/>
      <c r="C5" s="248" t="s">
        <v>67</v>
      </c>
      <c r="D5" s="248" t="s">
        <v>0</v>
      </c>
      <c r="E5" s="248" t="s">
        <v>64</v>
      </c>
      <c r="G5" s="8" t="s">
        <v>497</v>
      </c>
    </row>
    <row r="6" spans="2:5" ht="12.75">
      <c r="B6" s="244" t="s">
        <v>39</v>
      </c>
      <c r="C6" s="246">
        <v>23.487552</v>
      </c>
      <c r="D6" s="246">
        <v>11.097423</v>
      </c>
      <c r="E6" s="247">
        <v>0.155799</v>
      </c>
    </row>
    <row r="7" spans="2:5" ht="12.75">
      <c r="B7" s="244" t="s">
        <v>40</v>
      </c>
      <c r="C7" s="246">
        <v>22.79499</v>
      </c>
      <c r="D7" s="246">
        <v>11.175993</v>
      </c>
      <c r="E7" s="247">
        <v>0.156718</v>
      </c>
    </row>
    <row r="8" spans="1:25" ht="12.75">
      <c r="A8" s="138"/>
      <c r="B8" s="244" t="s">
        <v>41</v>
      </c>
      <c r="C8" s="246">
        <v>22.964384</v>
      </c>
      <c r="D8" s="246">
        <v>11.552453</v>
      </c>
      <c r="E8" s="247">
        <v>0.177128</v>
      </c>
      <c r="F8" s="138"/>
      <c r="Y8" s="7" t="s">
        <v>179</v>
      </c>
    </row>
    <row r="9" spans="2:5" ht="12.75">
      <c r="B9" s="244" t="s">
        <v>42</v>
      </c>
      <c r="C9" s="246">
        <v>23.381247</v>
      </c>
      <c r="D9" s="246">
        <v>11.87582</v>
      </c>
      <c r="E9" s="247">
        <v>0.179981</v>
      </c>
    </row>
    <row r="10" spans="2:5" ht="12.75">
      <c r="B10" s="244" t="s">
        <v>5</v>
      </c>
      <c r="C10" s="246">
        <v>23.64784</v>
      </c>
      <c r="D10" s="246">
        <v>11.133677</v>
      </c>
      <c r="E10" s="247">
        <v>0.182034</v>
      </c>
    </row>
    <row r="11" spans="2:5" ht="12.75">
      <c r="B11" s="244" t="s">
        <v>6</v>
      </c>
      <c r="C11" s="246">
        <v>24.026904</v>
      </c>
      <c r="D11" s="246">
        <v>11.242812</v>
      </c>
      <c r="E11" s="247">
        <v>0.176581</v>
      </c>
    </row>
    <row r="12" spans="2:5" ht="12.75">
      <c r="B12" s="244" t="s">
        <v>8</v>
      </c>
      <c r="C12" s="246">
        <v>24.124464</v>
      </c>
      <c r="D12" s="246">
        <v>11.274141</v>
      </c>
      <c r="E12" s="247">
        <v>0.176698</v>
      </c>
    </row>
    <row r="13" spans="1:6" ht="12.75">
      <c r="A13" s="13"/>
      <c r="B13" s="244" t="s">
        <v>7</v>
      </c>
      <c r="C13" s="246">
        <v>23.607936</v>
      </c>
      <c r="D13" s="246">
        <v>11.355403</v>
      </c>
      <c r="E13" s="247">
        <v>0.192549</v>
      </c>
      <c r="F13" s="13"/>
    </row>
    <row r="14" spans="1:6" ht="12.75">
      <c r="A14" s="13"/>
      <c r="B14" s="244" t="s">
        <v>9</v>
      </c>
      <c r="C14" s="246">
        <v>23.981194</v>
      </c>
      <c r="D14" s="246">
        <v>11.643292</v>
      </c>
      <c r="E14" s="247">
        <v>0.180155</v>
      </c>
      <c r="F14" s="13"/>
    </row>
    <row r="15" spans="1:6" ht="12.75">
      <c r="A15" s="13"/>
      <c r="B15" s="244" t="s">
        <v>10</v>
      </c>
      <c r="C15" s="246">
        <v>24.098765</v>
      </c>
      <c r="D15" s="246">
        <v>12.128995</v>
      </c>
      <c r="E15" s="247">
        <v>0.179106</v>
      </c>
      <c r="F15" s="13"/>
    </row>
    <row r="16" spans="1:6" ht="12.75">
      <c r="A16" s="13"/>
      <c r="B16" s="244" t="s">
        <v>11</v>
      </c>
      <c r="C16" s="246">
        <v>24.331408</v>
      </c>
      <c r="D16" s="246">
        <v>12.801182</v>
      </c>
      <c r="E16" s="247">
        <v>0.197889</v>
      </c>
      <c r="F16" s="13"/>
    </row>
    <row r="18" spans="1:6" ht="12.75">
      <c r="A18" s="245"/>
      <c r="B18" s="10"/>
      <c r="C18" s="12"/>
      <c r="D18" s="12"/>
      <c r="E18" s="12"/>
      <c r="F18" s="245"/>
    </row>
    <row r="19" spans="1:6" ht="12.75">
      <c r="A19" s="245"/>
      <c r="B19" s="10"/>
      <c r="C19" s="10"/>
      <c r="D19" s="10"/>
      <c r="E19" s="10"/>
      <c r="F19" s="245"/>
    </row>
    <row r="20" spans="1:6" ht="12.75">
      <c r="A20" s="245"/>
      <c r="B20" s="10"/>
      <c r="C20" s="10"/>
      <c r="D20" s="10"/>
      <c r="E20" s="10"/>
      <c r="F20" s="245"/>
    </row>
    <row r="21" spans="2:5" ht="12.75">
      <c r="B21" s="10"/>
      <c r="C21" s="10"/>
      <c r="D21" s="10"/>
      <c r="E21" s="10"/>
    </row>
    <row r="22" spans="1:6" ht="12.75">
      <c r="A22" s="10"/>
      <c r="F22" s="10"/>
    </row>
    <row r="23" spans="1:6" ht="12.75">
      <c r="A23" s="10"/>
      <c r="F23" s="10"/>
    </row>
    <row r="24" spans="1:6" ht="12.75">
      <c r="A24" s="10"/>
      <c r="B24" s="10"/>
      <c r="F24" s="10"/>
    </row>
    <row r="25" spans="1:6" ht="12.75">
      <c r="A25" s="10"/>
      <c r="B25" s="10"/>
      <c r="F25" s="10"/>
    </row>
  </sheetData>
  <hyperlinks>
    <hyperlink ref="B3" r:id="rId1" display="http://www.metlink.org.nz/customer-services/public-transport-facts-and-figures/patronage/"/>
  </hyperlinks>
  <printOptions/>
  <pageMargins left="0.7" right="0.7" top="0.75" bottom="0.75" header="0.3" footer="0.3"/>
  <pageSetup orientation="portrait" paperSize="9"/>
  <drawing r:id="rId2"/>
</worksheet>
</file>

<file path=xl/worksheets/sheet41.xml><?xml version="1.0" encoding="utf-8"?>
<worksheet xmlns="http://schemas.openxmlformats.org/spreadsheetml/2006/main" xmlns:r="http://schemas.openxmlformats.org/officeDocument/2006/relationships">
  <dimension ref="A1:Q142"/>
  <sheetViews>
    <sheetView workbookViewId="0" topLeftCell="A1"/>
  </sheetViews>
  <sheetFormatPr defaultColWidth="9.140625" defaultRowHeight="12.75"/>
  <cols>
    <col min="1" max="5" width="9.28125" style="7" customWidth="1"/>
    <col min="6" max="16384" width="9.28125" style="7" customWidth="1"/>
  </cols>
  <sheetData>
    <row r="1" ht="20.6">
      <c r="A1" s="5" t="s">
        <v>65</v>
      </c>
    </row>
    <row r="2" spans="1:8" ht="12.75">
      <c r="A2" s="187"/>
      <c r="B2" s="69"/>
      <c r="C2" s="69"/>
      <c r="D2" s="69"/>
      <c r="E2" s="69"/>
      <c r="F2" s="69"/>
      <c r="G2" s="69"/>
      <c r="H2" s="69"/>
    </row>
    <row r="3" spans="1:8" ht="12.75">
      <c r="A3" s="69" t="s">
        <v>63</v>
      </c>
      <c r="B3" s="75" t="s">
        <v>66</v>
      </c>
      <c r="C3" s="69"/>
      <c r="D3" s="69"/>
      <c r="E3" s="69"/>
      <c r="F3" s="69"/>
      <c r="G3" s="69"/>
      <c r="H3" s="69"/>
    </row>
    <row r="4" spans="1:8" ht="12.75">
      <c r="A4" s="69"/>
      <c r="B4" s="69"/>
      <c r="C4" s="69"/>
      <c r="D4" s="69"/>
      <c r="E4" s="69"/>
      <c r="F4" s="69"/>
      <c r="G4" s="69"/>
      <c r="H4" s="69"/>
    </row>
    <row r="5" spans="1:8" ht="12.75">
      <c r="A5" s="69"/>
      <c r="B5" s="187" t="s">
        <v>427</v>
      </c>
      <c r="C5" s="187"/>
      <c r="D5" s="69"/>
      <c r="E5" s="69"/>
      <c r="F5" s="69"/>
      <c r="G5" s="187" t="s">
        <v>496</v>
      </c>
      <c r="H5" s="69"/>
    </row>
    <row r="6" spans="3:5" ht="12.75">
      <c r="C6" s="17" t="s">
        <v>67</v>
      </c>
      <c r="D6" s="17" t="s">
        <v>68</v>
      </c>
      <c r="E6" s="17" t="s">
        <v>64</v>
      </c>
    </row>
    <row r="7" spans="2:5" ht="12.75">
      <c r="B7" s="7" t="s">
        <v>39</v>
      </c>
      <c r="C7" s="147">
        <v>42.36</v>
      </c>
      <c r="D7" s="249">
        <v>5.03</v>
      </c>
      <c r="E7" s="147">
        <v>3.93</v>
      </c>
    </row>
    <row r="8" spans="2:5" ht="12.75">
      <c r="B8" s="7" t="s">
        <v>40</v>
      </c>
      <c r="C8" s="147">
        <v>42.7334</v>
      </c>
      <c r="D8" s="249">
        <v>5.737400000000001</v>
      </c>
      <c r="E8" s="147">
        <v>4.3995999999999995</v>
      </c>
    </row>
    <row r="9" spans="2:5" ht="12.75">
      <c r="B9" s="7" t="s">
        <v>41</v>
      </c>
      <c r="C9" s="147">
        <v>43.7036</v>
      </c>
      <c r="D9" s="249">
        <v>6.7939</v>
      </c>
      <c r="E9" s="147">
        <v>4.379599999999999</v>
      </c>
    </row>
    <row r="10" spans="2:9" ht="12.75">
      <c r="B10" s="7" t="s">
        <v>42</v>
      </c>
      <c r="C10" s="147">
        <v>46.6956</v>
      </c>
      <c r="D10" s="249">
        <v>7.650200000000001</v>
      </c>
      <c r="E10" s="147">
        <v>4.3747</v>
      </c>
      <c r="I10" s="6"/>
    </row>
    <row r="11" spans="1:5" ht="12.75">
      <c r="A11" s="250"/>
      <c r="B11" s="7" t="s">
        <v>5</v>
      </c>
      <c r="C11" s="147">
        <v>47.6155</v>
      </c>
      <c r="D11" s="249">
        <v>8.4791</v>
      </c>
      <c r="E11" s="147">
        <v>4.528299999999999</v>
      </c>
    </row>
    <row r="12" spans="1:5" ht="12.75">
      <c r="A12" s="250"/>
      <c r="B12" s="7" t="s">
        <v>6</v>
      </c>
      <c r="C12" s="147">
        <v>51.163399999999996</v>
      </c>
      <c r="D12" s="249">
        <v>9.864799999999999</v>
      </c>
      <c r="E12" s="147">
        <v>4.7359</v>
      </c>
    </row>
    <row r="13" spans="1:5" ht="12.75">
      <c r="A13" s="250"/>
      <c r="B13" s="7" t="s">
        <v>8</v>
      </c>
      <c r="C13" s="147">
        <v>54.8272</v>
      </c>
      <c r="D13" s="249">
        <v>10.9043</v>
      </c>
      <c r="E13" s="147">
        <v>5.0496</v>
      </c>
    </row>
    <row r="14" spans="1:5" ht="12.75">
      <c r="A14" s="250"/>
      <c r="B14" s="7" t="s">
        <v>7</v>
      </c>
      <c r="C14" s="147">
        <v>53.5301</v>
      </c>
      <c r="D14" s="249">
        <v>10.038799999999998</v>
      </c>
      <c r="E14" s="147">
        <v>4.957199999999999</v>
      </c>
    </row>
    <row r="15" spans="1:5" ht="12.75">
      <c r="A15" s="250"/>
      <c r="B15" s="7" t="s">
        <v>9</v>
      </c>
      <c r="C15" s="147">
        <v>55.8516</v>
      </c>
      <c r="D15" s="249">
        <v>11.435099999999998</v>
      </c>
      <c r="E15" s="147">
        <v>5.1099</v>
      </c>
    </row>
    <row r="16" spans="1:5" ht="12.75">
      <c r="A16" s="250"/>
      <c r="B16" s="7" t="s">
        <v>10</v>
      </c>
      <c r="C16" s="147">
        <v>59.797</v>
      </c>
      <c r="D16" s="249">
        <v>13.917399999999997</v>
      </c>
      <c r="E16" s="147">
        <v>5.536599999999998</v>
      </c>
    </row>
    <row r="17" spans="1:5" ht="12.75">
      <c r="A17" s="250"/>
      <c r="B17" s="7" t="s">
        <v>11</v>
      </c>
      <c r="C17" s="147">
        <v>60.239399999999996</v>
      </c>
      <c r="D17" s="147">
        <v>16.7865</v>
      </c>
      <c r="E17" s="147">
        <v>5.878100000000001</v>
      </c>
    </row>
    <row r="18" spans="1:5" ht="12.75">
      <c r="A18" s="250"/>
      <c r="B18" s="209"/>
      <c r="C18" s="209"/>
      <c r="E18" s="209"/>
    </row>
    <row r="19" spans="1:5" ht="12.75">
      <c r="A19" s="250"/>
      <c r="B19" s="209"/>
      <c r="C19" s="209"/>
      <c r="E19" s="209"/>
    </row>
    <row r="20" spans="1:5" ht="12.75">
      <c r="A20" s="250"/>
      <c r="E20" s="209"/>
    </row>
    <row r="21" spans="1:5" ht="12.75">
      <c r="A21" s="250"/>
      <c r="E21" s="209"/>
    </row>
    <row r="22" spans="1:5" ht="12.75">
      <c r="A22" s="250"/>
      <c r="E22" s="209"/>
    </row>
    <row r="23" spans="1:5" ht="12.75">
      <c r="A23" s="250"/>
      <c r="E23" s="209"/>
    </row>
    <row r="24" spans="1:5" ht="12.75">
      <c r="A24" s="250"/>
      <c r="E24" s="209"/>
    </row>
    <row r="25" spans="1:5" ht="12.75">
      <c r="A25" s="250"/>
      <c r="E25" s="209"/>
    </row>
    <row r="26" spans="1:17" ht="12.75">
      <c r="A26" s="250"/>
      <c r="E26" s="209"/>
      <c r="O26" s="244"/>
      <c r="P26" s="233"/>
      <c r="Q26" s="233"/>
    </row>
    <row r="27" spans="1:17" ht="12.75">
      <c r="A27" s="250"/>
      <c r="E27" s="209"/>
      <c r="O27" s="244"/>
      <c r="P27" s="233"/>
      <c r="Q27" s="233"/>
    </row>
    <row r="28" spans="1:17" ht="12.75">
      <c r="A28" s="250"/>
      <c r="E28" s="209"/>
      <c r="O28" s="244"/>
      <c r="P28" s="233"/>
      <c r="Q28" s="233"/>
    </row>
    <row r="29" spans="1:17" ht="12.75">
      <c r="A29" s="250"/>
      <c r="E29" s="209"/>
      <c r="O29" s="244"/>
      <c r="P29" s="233"/>
      <c r="Q29" s="233"/>
    </row>
    <row r="30" spans="1:17" ht="12.75">
      <c r="A30" s="250"/>
      <c r="E30" s="209"/>
      <c r="O30" s="244"/>
      <c r="P30" s="233"/>
      <c r="Q30" s="233"/>
    </row>
    <row r="31" spans="1:17" ht="12.75">
      <c r="A31" s="250"/>
      <c r="B31" s="209"/>
      <c r="C31" s="209"/>
      <c r="E31" s="209"/>
      <c r="O31" s="244"/>
      <c r="P31" s="233"/>
      <c r="Q31" s="233"/>
    </row>
    <row r="32" spans="1:17" ht="12.75">
      <c r="A32" s="250"/>
      <c r="B32" s="209"/>
      <c r="C32" s="209"/>
      <c r="E32" s="209"/>
      <c r="O32" s="244"/>
      <c r="P32" s="233"/>
      <c r="Q32" s="233"/>
    </row>
    <row r="33" spans="1:17" ht="12.75">
      <c r="A33" s="250"/>
      <c r="B33" s="209"/>
      <c r="C33" s="209"/>
      <c r="E33" s="209"/>
      <c r="O33" s="244"/>
      <c r="P33" s="233"/>
      <c r="Q33" s="233"/>
    </row>
    <row r="34" spans="1:17" ht="12.75">
      <c r="A34" s="250"/>
      <c r="B34" s="209"/>
      <c r="C34" s="209"/>
      <c r="E34" s="209"/>
      <c r="O34" s="244"/>
      <c r="P34" s="233"/>
      <c r="Q34" s="233"/>
    </row>
    <row r="35" spans="1:17" ht="12.75">
      <c r="A35" s="250"/>
      <c r="B35" s="209"/>
      <c r="C35" s="209"/>
      <c r="E35" s="209"/>
      <c r="O35" s="244"/>
      <c r="P35" s="233"/>
      <c r="Q35" s="233"/>
    </row>
    <row r="36" spans="1:17" ht="12.75">
      <c r="A36" s="250"/>
      <c r="B36" s="209"/>
      <c r="C36" s="209"/>
      <c r="E36" s="209"/>
      <c r="O36" s="244"/>
      <c r="P36" s="233"/>
      <c r="Q36" s="233"/>
    </row>
    <row r="37" spans="1:17" ht="12.75">
      <c r="A37" s="250"/>
      <c r="B37" s="209"/>
      <c r="C37" s="209"/>
      <c r="E37" s="209"/>
      <c r="O37" s="244"/>
      <c r="P37" s="233"/>
      <c r="Q37" s="233"/>
    </row>
    <row r="38" spans="1:17" ht="12.75">
      <c r="A38" s="250"/>
      <c r="B38" s="209"/>
      <c r="C38" s="209"/>
      <c r="E38" s="209"/>
      <c r="O38" s="244"/>
      <c r="P38" s="233"/>
      <c r="Q38" s="233"/>
    </row>
    <row r="39" spans="1:17" ht="12.75">
      <c r="A39" s="250"/>
      <c r="B39" s="209"/>
      <c r="C39" s="209"/>
      <c r="E39" s="209"/>
      <c r="O39" s="244"/>
      <c r="P39" s="233"/>
      <c r="Q39" s="233"/>
    </row>
    <row r="40" spans="1:17" ht="12.75">
      <c r="A40" s="250"/>
      <c r="B40" s="209"/>
      <c r="C40" s="209"/>
      <c r="E40" s="209"/>
      <c r="O40" s="244"/>
      <c r="P40" s="233"/>
      <c r="Q40" s="233"/>
    </row>
    <row r="41" spans="1:5" ht="12.75">
      <c r="A41" s="250"/>
      <c r="B41" s="209"/>
      <c r="C41" s="209"/>
      <c r="E41" s="209"/>
    </row>
    <row r="42" spans="1:5" ht="12.75">
      <c r="A42" s="250"/>
      <c r="B42" s="209"/>
      <c r="C42" s="209"/>
      <c r="E42" s="209"/>
    </row>
    <row r="43" spans="1:5" ht="12.75">
      <c r="A43" s="250"/>
      <c r="B43" s="209"/>
      <c r="C43" s="209"/>
      <c r="E43" s="209"/>
    </row>
    <row r="44" spans="1:5" ht="12.75">
      <c r="A44" s="250"/>
      <c r="B44" s="209"/>
      <c r="C44" s="209"/>
      <c r="E44" s="209"/>
    </row>
    <row r="45" spans="1:5" ht="12.75">
      <c r="A45" s="250"/>
      <c r="B45" s="209"/>
      <c r="C45" s="209"/>
      <c r="E45" s="209"/>
    </row>
    <row r="46" spans="1:5" ht="12.75">
      <c r="A46" s="250"/>
      <c r="B46" s="209"/>
      <c r="C46" s="209"/>
      <c r="E46" s="209"/>
    </row>
    <row r="47" spans="1:5" ht="12.75">
      <c r="A47" s="250"/>
      <c r="B47" s="209"/>
      <c r="C47" s="209"/>
      <c r="E47" s="209"/>
    </row>
    <row r="48" spans="1:5" ht="12.75">
      <c r="A48" s="250"/>
      <c r="B48" s="209"/>
      <c r="C48" s="209"/>
      <c r="E48" s="209"/>
    </row>
    <row r="49" spans="1:5" ht="12.75">
      <c r="A49" s="250"/>
      <c r="B49" s="209"/>
      <c r="C49" s="209"/>
      <c r="E49" s="209"/>
    </row>
    <row r="50" spans="1:5" ht="12.75">
      <c r="A50" s="250"/>
      <c r="B50" s="209"/>
      <c r="C50" s="209"/>
      <c r="E50" s="209"/>
    </row>
    <row r="51" spans="1:5" ht="12.75">
      <c r="A51" s="250"/>
      <c r="B51" s="209"/>
      <c r="C51" s="209"/>
      <c r="E51" s="209"/>
    </row>
    <row r="52" spans="1:5" ht="12.75">
      <c r="A52" s="250"/>
      <c r="B52" s="209"/>
      <c r="C52" s="209"/>
      <c r="E52" s="209"/>
    </row>
    <row r="53" spans="1:5" ht="12.75">
      <c r="A53" s="250"/>
      <c r="B53" s="209"/>
      <c r="C53" s="209"/>
      <c r="E53" s="209"/>
    </row>
    <row r="54" spans="1:5" ht="12.75">
      <c r="A54" s="250"/>
      <c r="B54" s="209"/>
      <c r="C54" s="209"/>
      <c r="E54" s="209"/>
    </row>
    <row r="55" spans="1:5" ht="12.75">
      <c r="A55" s="250"/>
      <c r="B55" s="209"/>
      <c r="C55" s="209"/>
      <c r="E55" s="209"/>
    </row>
    <row r="56" spans="1:5" ht="12.75">
      <c r="A56" s="250"/>
      <c r="B56" s="209"/>
      <c r="C56" s="209"/>
      <c r="E56" s="209"/>
    </row>
    <row r="57" spans="1:15" ht="12.75">
      <c r="A57" s="250"/>
      <c r="B57" s="209"/>
      <c r="C57" s="209"/>
      <c r="E57" s="209"/>
      <c r="I57" s="17"/>
      <c r="J57" s="17"/>
      <c r="K57" s="17"/>
      <c r="N57" s="138"/>
      <c r="O57" s="138"/>
    </row>
    <row r="58" spans="1:14" ht="12.75">
      <c r="A58" s="250"/>
      <c r="B58" s="209"/>
      <c r="C58" s="209"/>
      <c r="E58" s="209"/>
      <c r="I58" s="251"/>
      <c r="J58" s="251"/>
      <c r="K58" s="251"/>
      <c r="N58" s="145"/>
    </row>
    <row r="59" spans="1:15" ht="12.75">
      <c r="A59" s="250"/>
      <c r="B59" s="209"/>
      <c r="C59" s="209"/>
      <c r="E59" s="209"/>
      <c r="I59" s="145"/>
      <c r="J59" s="145"/>
      <c r="K59" s="145"/>
      <c r="N59" s="145"/>
      <c r="O59" s="145"/>
    </row>
    <row r="60" spans="1:14" ht="12.75">
      <c r="A60" s="250"/>
      <c r="B60" s="209"/>
      <c r="C60" s="209"/>
      <c r="E60" s="209"/>
      <c r="I60" s="145"/>
      <c r="J60" s="145"/>
      <c r="K60" s="145"/>
      <c r="N60" s="145"/>
    </row>
    <row r="61" spans="1:15" ht="12.75">
      <c r="A61" s="250"/>
      <c r="B61" s="209"/>
      <c r="C61" s="209"/>
      <c r="E61" s="209"/>
      <c r="N61" s="145"/>
      <c r="O61" s="145"/>
    </row>
    <row r="62" spans="1:15" ht="12.75">
      <c r="A62" s="250"/>
      <c r="B62" s="209"/>
      <c r="C62" s="209"/>
      <c r="E62" s="209"/>
      <c r="N62" s="145"/>
      <c r="O62" s="145"/>
    </row>
    <row r="63" spans="1:15" ht="12.75">
      <c r="A63" s="250"/>
      <c r="B63" s="209"/>
      <c r="C63" s="209"/>
      <c r="E63" s="209"/>
      <c r="N63" s="145"/>
      <c r="O63" s="145"/>
    </row>
    <row r="64" spans="1:15" ht="12.75">
      <c r="A64" s="250"/>
      <c r="B64" s="209"/>
      <c r="C64" s="209"/>
      <c r="E64" s="209"/>
      <c r="N64" s="145"/>
      <c r="O64" s="145"/>
    </row>
    <row r="65" spans="1:15" ht="12.75">
      <c r="A65" s="250"/>
      <c r="B65" s="209"/>
      <c r="C65" s="209"/>
      <c r="E65" s="209"/>
      <c r="N65" s="145"/>
      <c r="O65" s="145"/>
    </row>
    <row r="66" spans="1:5" ht="12.75">
      <c r="A66" s="250"/>
      <c r="B66" s="209"/>
      <c r="C66" s="209"/>
      <c r="E66" s="209"/>
    </row>
    <row r="67" spans="1:5" ht="12.75">
      <c r="A67" s="250"/>
      <c r="B67" s="209"/>
      <c r="C67" s="209"/>
      <c r="E67" s="209"/>
    </row>
    <row r="68" spans="1:5" ht="12.75">
      <c r="A68" s="250"/>
      <c r="B68" s="209"/>
      <c r="C68" s="209"/>
      <c r="E68" s="209"/>
    </row>
    <row r="69" spans="1:5" ht="12.75">
      <c r="A69" s="250"/>
      <c r="B69" s="209"/>
      <c r="C69" s="209"/>
      <c r="E69" s="209"/>
    </row>
    <row r="70" spans="1:5" ht="12.75">
      <c r="A70" s="250"/>
      <c r="B70" s="209"/>
      <c r="C70" s="209"/>
      <c r="E70" s="209"/>
    </row>
    <row r="71" spans="1:5" ht="12.75">
      <c r="A71" s="250"/>
      <c r="B71" s="209"/>
      <c r="C71" s="209"/>
      <c r="E71" s="209"/>
    </row>
    <row r="72" spans="1:5" ht="12.75">
      <c r="A72" s="250"/>
      <c r="B72" s="209"/>
      <c r="C72" s="209"/>
      <c r="E72" s="209"/>
    </row>
    <row r="73" spans="1:5" ht="12.75">
      <c r="A73" s="250"/>
      <c r="B73" s="209"/>
      <c r="C73" s="209"/>
      <c r="E73" s="209"/>
    </row>
    <row r="74" spans="1:5" ht="12.75">
      <c r="A74" s="250"/>
      <c r="B74" s="209"/>
      <c r="C74" s="209"/>
      <c r="E74" s="209"/>
    </row>
    <row r="75" spans="1:5" ht="12.75">
      <c r="A75" s="250"/>
      <c r="B75" s="209"/>
      <c r="C75" s="209"/>
      <c r="E75" s="209"/>
    </row>
    <row r="76" spans="1:5" ht="12.75">
      <c r="A76" s="250"/>
      <c r="B76" s="209"/>
      <c r="C76" s="209"/>
      <c r="E76" s="209"/>
    </row>
    <row r="77" spans="1:5" ht="12.75">
      <c r="A77" s="250"/>
      <c r="B77" s="209"/>
      <c r="C77" s="209"/>
      <c r="E77" s="209"/>
    </row>
    <row r="78" spans="1:5" ht="12.75">
      <c r="A78" s="250"/>
      <c r="B78" s="209"/>
      <c r="C78" s="209"/>
      <c r="E78" s="209"/>
    </row>
    <row r="79" spans="1:6" ht="12.75">
      <c r="A79" s="250"/>
      <c r="B79" s="209"/>
      <c r="C79" s="209"/>
      <c r="E79" s="209"/>
      <c r="F79" s="209"/>
    </row>
    <row r="80" spans="1:5" ht="12.75">
      <c r="A80" s="250"/>
      <c r="B80" s="209"/>
      <c r="C80" s="209"/>
      <c r="E80" s="209"/>
    </row>
    <row r="81" spans="1:5" ht="12.75">
      <c r="A81" s="250"/>
      <c r="B81" s="209"/>
      <c r="C81" s="209"/>
      <c r="E81" s="209"/>
    </row>
    <row r="82" spans="1:5" ht="12.75">
      <c r="A82" s="250"/>
      <c r="B82" s="209"/>
      <c r="C82" s="209"/>
      <c r="E82" s="209"/>
    </row>
    <row r="83" spans="1:5" ht="12.75">
      <c r="A83" s="250"/>
      <c r="B83" s="209"/>
      <c r="C83" s="209"/>
      <c r="E83" s="209"/>
    </row>
    <row r="84" spans="1:6" ht="12.75">
      <c r="A84" s="250"/>
      <c r="B84" s="209"/>
      <c r="C84" s="209"/>
      <c r="E84" s="209"/>
      <c r="F84" s="209"/>
    </row>
    <row r="85" spans="1:6" ht="12.75">
      <c r="A85" s="250"/>
      <c r="B85" s="209"/>
      <c r="C85" s="209"/>
      <c r="E85" s="209"/>
      <c r="F85" s="209"/>
    </row>
    <row r="86" spans="1:6" ht="12.75">
      <c r="A86" s="250"/>
      <c r="B86" s="209"/>
      <c r="C86" s="209"/>
      <c r="E86" s="209"/>
      <c r="F86" s="209"/>
    </row>
    <row r="87" spans="1:5" ht="12.75">
      <c r="A87" s="250"/>
      <c r="B87" s="209"/>
      <c r="C87" s="209"/>
      <c r="E87" s="209"/>
    </row>
    <row r="88" spans="1:5" ht="12.75">
      <c r="A88" s="250"/>
      <c r="B88" s="209"/>
      <c r="C88" s="209"/>
      <c r="E88" s="209"/>
    </row>
    <row r="89" spans="1:5" ht="12.75">
      <c r="A89" s="250"/>
      <c r="B89" s="209"/>
      <c r="C89" s="209"/>
      <c r="E89" s="209"/>
    </row>
    <row r="90" spans="1:5" ht="12.75">
      <c r="A90" s="250"/>
      <c r="B90" s="209"/>
      <c r="C90" s="209"/>
      <c r="E90" s="209"/>
    </row>
    <row r="91" spans="1:6" ht="12.75">
      <c r="A91" s="250"/>
      <c r="B91" s="209"/>
      <c r="C91" s="209"/>
      <c r="E91" s="209"/>
      <c r="F91" s="209"/>
    </row>
    <row r="92" spans="1:5" ht="12.75">
      <c r="A92" s="250"/>
      <c r="B92" s="209"/>
      <c r="C92" s="209"/>
      <c r="E92" s="209"/>
    </row>
    <row r="93" spans="1:5" ht="12.75">
      <c r="A93" s="250"/>
      <c r="B93" s="209"/>
      <c r="C93" s="209"/>
      <c r="E93" s="209"/>
    </row>
    <row r="94" spans="1:5" ht="12.75">
      <c r="A94" s="250"/>
      <c r="B94" s="209"/>
      <c r="C94" s="209"/>
      <c r="E94" s="209"/>
    </row>
    <row r="95" spans="1:5" ht="12.75">
      <c r="A95" s="250"/>
      <c r="B95" s="209"/>
      <c r="C95" s="209"/>
      <c r="E95" s="209"/>
    </row>
    <row r="96" spans="1:5" ht="12.75">
      <c r="A96" s="250"/>
      <c r="B96" s="209"/>
      <c r="C96" s="209"/>
      <c r="E96" s="209"/>
    </row>
    <row r="97" spans="1:5" ht="12.75">
      <c r="A97" s="250"/>
      <c r="B97" s="209"/>
      <c r="C97" s="209"/>
      <c r="E97" s="209"/>
    </row>
    <row r="98" spans="1:5" ht="12.75">
      <c r="A98" s="250"/>
      <c r="B98" s="209"/>
      <c r="C98" s="209"/>
      <c r="E98" s="209"/>
    </row>
    <row r="99" spans="1:5" ht="12.75">
      <c r="A99" s="250"/>
      <c r="B99" s="209"/>
      <c r="C99" s="209"/>
      <c r="E99" s="209"/>
    </row>
    <row r="100" spans="1:5" ht="12.75">
      <c r="A100" s="250"/>
      <c r="B100" s="209"/>
      <c r="C100" s="209"/>
      <c r="E100" s="209"/>
    </row>
    <row r="101" spans="1:5" ht="12.75">
      <c r="A101" s="250"/>
      <c r="B101" s="209"/>
      <c r="C101" s="209"/>
      <c r="E101" s="209"/>
    </row>
    <row r="102" spans="1:5" ht="12.75">
      <c r="A102" s="250"/>
      <c r="B102" s="209"/>
      <c r="C102" s="209"/>
      <c r="E102" s="209"/>
    </row>
    <row r="103" spans="1:6" ht="12.75">
      <c r="A103" s="250"/>
      <c r="B103" s="209"/>
      <c r="C103" s="209"/>
      <c r="E103" s="209"/>
      <c r="F103" s="209"/>
    </row>
    <row r="104" spans="1:5" ht="12.75">
      <c r="A104" s="250"/>
      <c r="B104" s="209"/>
      <c r="C104" s="209"/>
      <c r="E104" s="209"/>
    </row>
    <row r="105" spans="1:6" ht="12.75">
      <c r="A105" s="250"/>
      <c r="B105" s="209"/>
      <c r="C105" s="209"/>
      <c r="E105" s="209"/>
      <c r="F105" s="209"/>
    </row>
    <row r="106" spans="1:5" ht="12.75">
      <c r="A106" s="250"/>
      <c r="B106" s="209"/>
      <c r="C106" s="209"/>
      <c r="E106" s="209"/>
    </row>
    <row r="107" spans="1:5" ht="12.75">
      <c r="A107" s="250"/>
      <c r="B107" s="209"/>
      <c r="C107" s="209"/>
      <c r="E107" s="209"/>
    </row>
    <row r="108" spans="1:6" ht="12.75">
      <c r="A108" s="250"/>
      <c r="B108" s="209"/>
      <c r="C108" s="209"/>
      <c r="E108" s="209"/>
      <c r="F108" s="209"/>
    </row>
    <row r="109" spans="1:5" ht="12.75">
      <c r="A109" s="250"/>
      <c r="B109" s="209"/>
      <c r="C109" s="209"/>
      <c r="E109" s="209"/>
    </row>
    <row r="110" spans="1:5" ht="12.75">
      <c r="A110" s="250"/>
      <c r="B110" s="209"/>
      <c r="C110" s="209"/>
      <c r="E110" s="209"/>
    </row>
    <row r="111" spans="1:5" ht="12.75">
      <c r="A111" s="250"/>
      <c r="B111" s="209"/>
      <c r="C111" s="209"/>
      <c r="E111" s="209"/>
    </row>
    <row r="112" spans="1:5" ht="12.75">
      <c r="A112" s="250"/>
      <c r="B112" s="209"/>
      <c r="C112" s="209"/>
      <c r="E112" s="209"/>
    </row>
    <row r="113" spans="1:5" ht="12.75">
      <c r="A113" s="250"/>
      <c r="B113" s="209"/>
      <c r="C113" s="209"/>
      <c r="E113" s="209"/>
    </row>
    <row r="114" spans="1:6" ht="12.75">
      <c r="A114" s="250"/>
      <c r="B114" s="209"/>
      <c r="C114" s="209"/>
      <c r="E114" s="209"/>
      <c r="F114" s="209"/>
    </row>
    <row r="115" spans="1:6" ht="12.75">
      <c r="A115" s="250"/>
      <c r="B115" s="209"/>
      <c r="C115" s="209"/>
      <c r="E115" s="209"/>
      <c r="F115" s="209"/>
    </row>
    <row r="116" spans="1:5" ht="12.75">
      <c r="A116" s="250"/>
      <c r="B116" s="209"/>
      <c r="C116" s="209"/>
      <c r="E116" s="209"/>
    </row>
    <row r="117" spans="1:6" ht="12.75">
      <c r="A117" s="250"/>
      <c r="B117" s="209"/>
      <c r="C117" s="209"/>
      <c r="E117" s="209"/>
      <c r="F117" s="209"/>
    </row>
    <row r="118" spans="1:6" ht="12.75">
      <c r="A118" s="250"/>
      <c r="B118" s="209"/>
      <c r="C118" s="209"/>
      <c r="E118" s="209"/>
      <c r="F118" s="209"/>
    </row>
    <row r="119" spans="1:6" ht="12.75">
      <c r="A119" s="250"/>
      <c r="B119" s="209"/>
      <c r="C119" s="209"/>
      <c r="E119" s="209"/>
      <c r="F119" s="209"/>
    </row>
    <row r="120" spans="1:6" ht="12.75">
      <c r="A120" s="250"/>
      <c r="B120" s="209"/>
      <c r="C120" s="209"/>
      <c r="E120" s="209"/>
      <c r="F120" s="209"/>
    </row>
    <row r="121" spans="1:6" ht="12.75">
      <c r="A121" s="250"/>
      <c r="B121" s="209"/>
      <c r="C121" s="209"/>
      <c r="E121" s="209"/>
      <c r="F121" s="209"/>
    </row>
    <row r="122" spans="1:6" ht="12.75">
      <c r="A122" s="250"/>
      <c r="B122" s="209"/>
      <c r="C122" s="209"/>
      <c r="E122" s="209"/>
      <c r="F122" s="209"/>
    </row>
    <row r="123" spans="1:6" ht="12.75">
      <c r="A123" s="250"/>
      <c r="B123" s="209"/>
      <c r="C123" s="209"/>
      <c r="E123" s="209"/>
      <c r="F123" s="209"/>
    </row>
    <row r="124" spans="1:5" ht="12.75">
      <c r="A124" s="250"/>
      <c r="B124" s="209"/>
      <c r="C124" s="209"/>
      <c r="E124" s="209"/>
    </row>
    <row r="125" spans="1:5" ht="12.75">
      <c r="A125" s="250"/>
      <c r="B125" s="209"/>
      <c r="C125" s="209"/>
      <c r="E125" s="209"/>
    </row>
    <row r="126" spans="1:6" ht="12.75">
      <c r="A126" s="250"/>
      <c r="B126" s="209"/>
      <c r="C126" s="209"/>
      <c r="E126" s="209"/>
      <c r="F126" s="209"/>
    </row>
    <row r="127" spans="1:6" ht="12.75">
      <c r="A127" s="250"/>
      <c r="B127" s="209"/>
      <c r="C127" s="209"/>
      <c r="E127" s="209"/>
      <c r="F127" s="209"/>
    </row>
    <row r="128" spans="1:6" ht="12.75">
      <c r="A128" s="250"/>
      <c r="B128" s="209"/>
      <c r="C128" s="209"/>
      <c r="E128" s="209"/>
      <c r="F128" s="209"/>
    </row>
    <row r="129" spans="1:6" ht="12.75">
      <c r="A129" s="250"/>
      <c r="B129" s="209"/>
      <c r="C129" s="209"/>
      <c r="E129" s="209"/>
      <c r="F129" s="209"/>
    </row>
    <row r="130" spans="1:6" ht="12.75">
      <c r="A130" s="250"/>
      <c r="B130" s="209"/>
      <c r="C130" s="209"/>
      <c r="E130" s="209"/>
      <c r="F130" s="209"/>
    </row>
    <row r="131" spans="1:6" ht="12.75">
      <c r="A131" s="250"/>
      <c r="B131" s="209"/>
      <c r="C131" s="209"/>
      <c r="E131" s="209"/>
      <c r="F131" s="209"/>
    </row>
    <row r="132" spans="1:6" ht="12.75">
      <c r="A132" s="250"/>
      <c r="B132" s="209"/>
      <c r="C132" s="209"/>
      <c r="E132" s="209"/>
      <c r="F132" s="209"/>
    </row>
    <row r="133" spans="1:6" ht="12.75">
      <c r="A133" s="250"/>
      <c r="B133" s="209"/>
      <c r="C133" s="209"/>
      <c r="E133" s="209"/>
      <c r="F133" s="209"/>
    </row>
    <row r="134" spans="1:6" ht="12.75">
      <c r="A134" s="250"/>
      <c r="B134" s="209"/>
      <c r="C134" s="209"/>
      <c r="E134" s="209"/>
      <c r="F134" s="209"/>
    </row>
    <row r="135" spans="1:6" ht="12.75">
      <c r="A135" s="250"/>
      <c r="B135" s="209"/>
      <c r="C135" s="209"/>
      <c r="E135" s="209"/>
      <c r="F135" s="209"/>
    </row>
    <row r="136" spans="1:6" ht="12.75">
      <c r="A136" s="250"/>
      <c r="B136" s="209"/>
      <c r="C136" s="209"/>
      <c r="E136" s="209"/>
      <c r="F136" s="209"/>
    </row>
    <row r="137" spans="1:6" ht="12.75">
      <c r="A137" s="250"/>
      <c r="B137" s="209"/>
      <c r="C137" s="209"/>
      <c r="E137" s="209"/>
      <c r="F137" s="209"/>
    </row>
    <row r="138" spans="1:6" ht="12.75">
      <c r="A138" s="250"/>
      <c r="B138" s="209"/>
      <c r="C138" s="209"/>
      <c r="E138" s="209"/>
      <c r="F138" s="209"/>
    </row>
    <row r="139" spans="1:6" ht="12.75">
      <c r="A139" s="250"/>
      <c r="B139" s="209"/>
      <c r="C139" s="209"/>
      <c r="E139" s="209"/>
      <c r="F139" s="209"/>
    </row>
    <row r="140" spans="1:6" ht="12.75">
      <c r="A140" s="250"/>
      <c r="B140" s="209"/>
      <c r="C140" s="209"/>
      <c r="E140" s="209"/>
      <c r="F140" s="209"/>
    </row>
    <row r="141" spans="1:6" ht="12.75">
      <c r="A141" s="250"/>
      <c r="B141" s="209"/>
      <c r="C141" s="209"/>
      <c r="E141" s="209"/>
      <c r="F141" s="209"/>
    </row>
    <row r="142" spans="1:6" ht="12.75">
      <c r="A142" s="250"/>
      <c r="B142" s="209"/>
      <c r="C142" s="209"/>
      <c r="E142" s="209"/>
      <c r="F142" s="209"/>
    </row>
  </sheetData>
  <hyperlinks>
    <hyperlink ref="B3" r:id="rId1" display="https://at.govt.nz/about-us/reports-publications/at-metro-patronage-report/"/>
  </hyperlinks>
  <printOptions/>
  <pageMargins left="0.7" right="0.7" top="0.75" bottom="0.75" header="0.3" footer="0.3"/>
  <pageSetup horizontalDpi="600" verticalDpi="600" orientation="portrait" r:id="rId3"/>
  <drawing r:id="rId2"/>
</worksheet>
</file>

<file path=xl/worksheets/sheet42.xml><?xml version="1.0" encoding="utf-8"?>
<worksheet xmlns="http://schemas.openxmlformats.org/spreadsheetml/2006/main" xmlns:r="http://schemas.openxmlformats.org/officeDocument/2006/relationships">
  <dimension ref="A1:M12"/>
  <sheetViews>
    <sheetView workbookViewId="0" topLeftCell="A1">
      <selection activeCell="I3" sqref="I3"/>
    </sheetView>
  </sheetViews>
  <sheetFormatPr defaultColWidth="9.140625" defaultRowHeight="12.75"/>
  <cols>
    <col min="1" max="2" width="9.28125" style="7" customWidth="1"/>
    <col min="3" max="3" width="24.57421875" style="7" customWidth="1"/>
    <col min="4" max="16384" width="9.28125" style="7" customWidth="1"/>
  </cols>
  <sheetData>
    <row r="1" ht="20.6">
      <c r="A1" s="5" t="s">
        <v>314</v>
      </c>
    </row>
    <row r="3" spans="1:2" ht="12.75">
      <c r="A3" s="7" t="s">
        <v>63</v>
      </c>
      <c r="B3" s="7" t="s">
        <v>381</v>
      </c>
    </row>
    <row r="5" ht="12.75">
      <c r="A5" s="7" t="s">
        <v>383</v>
      </c>
    </row>
    <row r="6" spans="1:13" ht="12.75">
      <c r="A6" s="152"/>
      <c r="B6" s="152"/>
      <c r="C6" s="152"/>
      <c r="D6" s="153">
        <v>2007</v>
      </c>
      <c r="E6" s="153">
        <v>2008</v>
      </c>
      <c r="F6" s="153">
        <v>2009</v>
      </c>
      <c r="G6" s="153">
        <v>2010</v>
      </c>
      <c r="H6" s="153">
        <v>2011</v>
      </c>
      <c r="I6" s="153">
        <v>2012</v>
      </c>
      <c r="J6" s="153">
        <v>2013</v>
      </c>
      <c r="K6" s="153">
        <v>2014</v>
      </c>
      <c r="L6" s="153">
        <v>2015</v>
      </c>
      <c r="M6" s="153">
        <v>2016</v>
      </c>
    </row>
    <row r="7" spans="1:13" ht="25.3" customHeight="1">
      <c r="A7" s="291" t="s">
        <v>67</v>
      </c>
      <c r="B7" s="291" t="s">
        <v>382</v>
      </c>
      <c r="C7" s="291" t="s">
        <v>489</v>
      </c>
      <c r="D7" s="154">
        <v>1.88479</v>
      </c>
      <c r="E7" s="154">
        <v>2.075676</v>
      </c>
      <c r="F7" s="154">
        <v>2.425559</v>
      </c>
      <c r="G7" s="154">
        <v>2.171696</v>
      </c>
      <c r="H7" s="154">
        <v>2.689157</v>
      </c>
      <c r="I7" s="154">
        <v>2.849372</v>
      </c>
      <c r="J7" s="154">
        <v>2.927188</v>
      </c>
      <c r="K7" s="154">
        <v>2.85177</v>
      </c>
      <c r="L7" s="154">
        <v>2.80901</v>
      </c>
      <c r="M7" s="154">
        <f>2.151771+0.529868</f>
        <v>2.681639</v>
      </c>
    </row>
    <row r="8" spans="1:13" ht="12.75">
      <c r="A8" s="291" t="s">
        <v>67</v>
      </c>
      <c r="B8" s="291" t="s">
        <v>382</v>
      </c>
      <c r="C8" s="291" t="s">
        <v>298</v>
      </c>
      <c r="D8" s="154">
        <v>2.898786</v>
      </c>
      <c r="E8" s="154">
        <v>3.651039</v>
      </c>
      <c r="F8" s="154">
        <v>4.220163</v>
      </c>
      <c r="G8" s="154">
        <v>4.323384</v>
      </c>
      <c r="H8" s="154">
        <v>4.338802</v>
      </c>
      <c r="I8" s="154">
        <v>4.466401</v>
      </c>
      <c r="J8" s="154">
        <v>4.322894</v>
      </c>
      <c r="K8" s="154">
        <v>4.37078</v>
      </c>
      <c r="L8" s="154">
        <v>4.341361</v>
      </c>
      <c r="M8" s="154">
        <v>4.085467</v>
      </c>
    </row>
    <row r="9" spans="1:13" ht="12.75">
      <c r="A9" s="291" t="s">
        <v>67</v>
      </c>
      <c r="B9" s="291" t="s">
        <v>382</v>
      </c>
      <c r="C9" s="291" t="s">
        <v>79</v>
      </c>
      <c r="D9" s="154">
        <v>0.792141</v>
      </c>
      <c r="E9" s="154">
        <v>0.959533</v>
      </c>
      <c r="F9" s="154">
        <v>1.158954</v>
      </c>
      <c r="G9" s="154">
        <v>1.365334</v>
      </c>
      <c r="H9" s="154">
        <v>1.605514</v>
      </c>
      <c r="I9" s="154">
        <v>1.78373</v>
      </c>
      <c r="J9" s="154">
        <v>1.809599</v>
      </c>
      <c r="K9" s="154">
        <v>1.9032</v>
      </c>
      <c r="L9" s="154">
        <v>1.859689</v>
      </c>
      <c r="M9" s="154">
        <v>1.880556</v>
      </c>
    </row>
    <row r="10" spans="1:13" ht="12.75">
      <c r="A10" s="291" t="s">
        <v>64</v>
      </c>
      <c r="B10" s="291"/>
      <c r="C10" s="291" t="s">
        <v>79</v>
      </c>
      <c r="D10" s="155">
        <v>21322</v>
      </c>
      <c r="E10" s="155">
        <v>22544</v>
      </c>
      <c r="F10" s="155">
        <v>24131</v>
      </c>
      <c r="G10" s="155">
        <v>24713</v>
      </c>
      <c r="H10" s="155">
        <v>28411</v>
      </c>
      <c r="I10" s="155">
        <v>24666</v>
      </c>
      <c r="J10" s="155">
        <v>26321</v>
      </c>
      <c r="K10" s="155">
        <v>29959</v>
      </c>
      <c r="L10" s="155">
        <v>28778</v>
      </c>
      <c r="M10" s="155">
        <v>28028</v>
      </c>
    </row>
    <row r="12" ht="12.75">
      <c r="B12" s="67" t="s">
        <v>499</v>
      </c>
    </row>
  </sheetData>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AB47"/>
  <sheetViews>
    <sheetView workbookViewId="0" topLeftCell="A1">
      <selection activeCell="A5" sqref="A5"/>
    </sheetView>
  </sheetViews>
  <sheetFormatPr defaultColWidth="9.140625" defaultRowHeight="12.75"/>
  <cols>
    <col min="1" max="1" width="23.57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428</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1:16" ht="12.75">
      <c r="A5" s="7" t="s">
        <v>483</v>
      </c>
      <c r="B5" s="64">
        <v>0.525</v>
      </c>
      <c r="D5" s="8" t="s">
        <v>429</v>
      </c>
      <c r="P5" s="252"/>
    </row>
    <row r="6" spans="1:16" ht="12.75">
      <c r="A6" s="7" t="s">
        <v>174</v>
      </c>
      <c r="B6" s="64">
        <v>0.25945</v>
      </c>
      <c r="D6" s="63"/>
      <c r="E6" s="63"/>
      <c r="F6" s="63"/>
      <c r="G6" s="63"/>
      <c r="H6" s="63"/>
      <c r="I6" s="63"/>
      <c r="J6" s="63"/>
      <c r="K6" s="63"/>
      <c r="P6" s="253"/>
    </row>
    <row r="7" spans="1:18" ht="12.75">
      <c r="A7" s="7" t="s">
        <v>176</v>
      </c>
      <c r="B7" s="64">
        <v>0.16521</v>
      </c>
      <c r="D7" s="63"/>
      <c r="E7" s="63"/>
      <c r="F7" s="63"/>
      <c r="G7" s="63"/>
      <c r="H7" s="63"/>
      <c r="I7" s="63"/>
      <c r="J7" s="63"/>
      <c r="K7" s="63"/>
      <c r="P7" s="253"/>
      <c r="R7" s="12"/>
    </row>
    <row r="8" spans="1:16" ht="12.75">
      <c r="A8" s="7" t="s">
        <v>177</v>
      </c>
      <c r="B8" s="64">
        <v>0.02795</v>
      </c>
      <c r="D8" s="63"/>
      <c r="E8" s="63"/>
      <c r="F8" s="63"/>
      <c r="G8" s="63"/>
      <c r="H8" s="63"/>
      <c r="I8" s="63"/>
      <c r="J8" s="63"/>
      <c r="K8" s="63"/>
      <c r="P8" s="253"/>
    </row>
    <row r="9" spans="1:16" ht="12.75">
      <c r="A9" s="7" t="s">
        <v>175</v>
      </c>
      <c r="B9" s="64">
        <v>0.01242</v>
      </c>
      <c r="D9" s="12"/>
      <c r="E9" s="12"/>
      <c r="F9" s="12"/>
      <c r="G9" s="12"/>
      <c r="H9" s="12"/>
      <c r="I9" s="12"/>
      <c r="J9" s="12"/>
      <c r="K9" s="12"/>
      <c r="P9" s="253"/>
    </row>
    <row r="10" spans="1:16" ht="12.75">
      <c r="A10" s="7" t="s">
        <v>178</v>
      </c>
      <c r="B10" s="64">
        <v>0.00997</v>
      </c>
      <c r="D10" s="12"/>
      <c r="E10" s="12"/>
      <c r="F10" s="12"/>
      <c r="G10" s="12"/>
      <c r="H10" s="12"/>
      <c r="I10" s="12"/>
      <c r="J10" s="12"/>
      <c r="K10" s="12"/>
      <c r="P10" s="253"/>
    </row>
    <row r="11" spans="2:22" ht="12.75">
      <c r="B11" s="12"/>
      <c r="C11" s="12"/>
      <c r="D11" s="12"/>
      <c r="E11" s="12"/>
      <c r="F11" s="12"/>
      <c r="G11" s="12"/>
      <c r="H11" s="12"/>
      <c r="I11" s="12"/>
      <c r="J11" s="12"/>
      <c r="K11" s="12"/>
      <c r="P11" s="253"/>
      <c r="V11" s="8"/>
    </row>
    <row r="12" spans="2:16" ht="12.75">
      <c r="B12" s="12"/>
      <c r="C12" s="12"/>
      <c r="D12" s="12"/>
      <c r="E12" s="12"/>
      <c r="F12" s="12"/>
      <c r="G12" s="12"/>
      <c r="H12" s="12"/>
      <c r="I12" s="12"/>
      <c r="J12" s="12"/>
      <c r="K12" s="12"/>
      <c r="N12" s="12"/>
      <c r="P12" s="253"/>
    </row>
    <row r="13" spans="2:14" ht="12.75">
      <c r="B13" s="12"/>
      <c r="C13" s="12"/>
      <c r="D13" s="12"/>
      <c r="E13" s="12"/>
      <c r="F13" s="12"/>
      <c r="G13" s="12"/>
      <c r="H13" s="12"/>
      <c r="I13" s="12"/>
      <c r="J13" s="12"/>
      <c r="K13" s="12"/>
      <c r="N13" s="12"/>
    </row>
    <row r="14" spans="1:14" ht="12.75">
      <c r="A14" s="8"/>
      <c r="B14" s="138"/>
      <c r="C14" s="138"/>
      <c r="D14" s="138"/>
      <c r="E14" s="138"/>
      <c r="F14" s="138"/>
      <c r="G14" s="138"/>
      <c r="H14" s="138"/>
      <c r="N14" s="63"/>
    </row>
    <row r="15" spans="2:28" ht="12.75">
      <c r="B15" s="138"/>
      <c r="C15" s="138"/>
      <c r="D15" s="138"/>
      <c r="E15" s="138"/>
      <c r="F15" s="138"/>
      <c r="G15" s="138"/>
      <c r="H15" s="138"/>
      <c r="V15" s="138"/>
      <c r="W15" s="138"/>
      <c r="X15" s="138"/>
      <c r="Y15" s="138"/>
      <c r="Z15" s="138"/>
      <c r="AA15" s="138"/>
      <c r="AB15" s="138"/>
    </row>
    <row r="16" spans="2:28" ht="12.75">
      <c r="B16" s="254"/>
      <c r="C16" s="254"/>
      <c r="D16" s="138"/>
      <c r="E16" s="138"/>
      <c r="F16" s="138"/>
      <c r="G16" s="138"/>
      <c r="H16" s="138"/>
      <c r="V16" s="254"/>
      <c r="W16" s="254"/>
      <c r="X16" s="254"/>
      <c r="Y16" s="254"/>
      <c r="Z16" s="254"/>
      <c r="AA16" s="254"/>
      <c r="AB16" s="254"/>
    </row>
    <row r="17" spans="2:8" ht="12.75">
      <c r="B17" s="254"/>
      <c r="C17" s="254"/>
      <c r="D17" s="138"/>
      <c r="E17" s="138"/>
      <c r="F17" s="138"/>
      <c r="G17" s="138"/>
      <c r="H17" s="138"/>
    </row>
    <row r="18" spans="2:8" ht="12.75">
      <c r="B18" s="254"/>
      <c r="C18" s="254"/>
      <c r="D18" s="138"/>
      <c r="E18" s="138"/>
      <c r="F18" s="138"/>
      <c r="G18" s="138"/>
      <c r="H18" s="138"/>
    </row>
    <row r="19" spans="2:8" ht="12.75">
      <c r="B19" s="255"/>
      <c r="C19" s="255"/>
      <c r="D19" s="138"/>
      <c r="E19" s="138"/>
      <c r="F19" s="138"/>
      <c r="G19" s="138"/>
      <c r="H19" s="138"/>
    </row>
    <row r="20" spans="2:8" ht="12.75">
      <c r="B20" s="255"/>
      <c r="C20" s="255"/>
      <c r="D20" s="138"/>
      <c r="E20" s="138"/>
      <c r="F20" s="138"/>
      <c r="G20" s="138"/>
      <c r="H20" s="138"/>
    </row>
    <row r="21" spans="2:8" ht="12.75">
      <c r="B21" s="255"/>
      <c r="C21" s="255"/>
      <c r="D21" s="138"/>
      <c r="E21" s="138"/>
      <c r="F21" s="138"/>
      <c r="G21" s="138"/>
      <c r="H21" s="138"/>
    </row>
    <row r="22" spans="2:8" ht="12.75">
      <c r="B22" s="138"/>
      <c r="C22" s="138"/>
      <c r="D22" s="138"/>
      <c r="E22" s="138"/>
      <c r="F22" s="138"/>
      <c r="G22" s="138"/>
      <c r="H22" s="138"/>
    </row>
    <row r="23" spans="2:10" ht="12.75">
      <c r="B23" s="138"/>
      <c r="C23" s="138"/>
      <c r="D23" s="138"/>
      <c r="E23" s="138"/>
      <c r="F23" s="138"/>
      <c r="G23" s="138"/>
      <c r="H23" s="138"/>
      <c r="J23" s="8"/>
    </row>
    <row r="45" spans="3:8" ht="12.75">
      <c r="C45" s="224"/>
      <c r="D45" s="224"/>
      <c r="E45" s="224"/>
      <c r="F45" s="224"/>
      <c r="G45" s="224"/>
      <c r="H45" s="224"/>
    </row>
    <row r="46" spans="3:8" ht="12.75">
      <c r="C46" s="224"/>
      <c r="D46" s="224"/>
      <c r="E46" s="224"/>
      <c r="F46" s="224"/>
      <c r="G46" s="224"/>
      <c r="H46" s="224"/>
    </row>
    <row r="47" spans="3:8" ht="12.75">
      <c r="C47" s="224"/>
      <c r="D47" s="224"/>
      <c r="E47" s="224"/>
      <c r="F47" s="224"/>
      <c r="G47" s="224"/>
      <c r="H47" s="224"/>
    </row>
  </sheetData>
  <hyperlinks>
    <hyperlink ref="B3" r:id="rId1" display="http://www.transport.govt.nz/ourwork/tmif/travelpatterns/tp002/"/>
  </hyperlinks>
  <printOptions/>
  <pageMargins left="0.7" right="0.7" top="0.75" bottom="0.75" header="0.3" footer="0.3"/>
  <pageSetup horizontalDpi="600" verticalDpi="600" orientation="portrait" paperSize="9" r:id="rId3"/>
  <drawing r:id="rId2"/>
</worksheet>
</file>

<file path=xl/worksheets/sheet44.xml><?xml version="1.0" encoding="utf-8"?>
<worksheet xmlns="http://schemas.openxmlformats.org/spreadsheetml/2006/main" xmlns:r="http://schemas.openxmlformats.org/officeDocument/2006/relationships">
  <dimension ref="A1:AB46"/>
  <sheetViews>
    <sheetView workbookViewId="0" topLeftCell="A1">
      <selection activeCell="M22" sqref="M22"/>
    </sheetView>
  </sheetViews>
  <sheetFormatPr defaultColWidth="9.140625" defaultRowHeight="12.75"/>
  <cols>
    <col min="1" max="1" width="15.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430</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2:16" ht="12.75">
      <c r="B5" s="17" t="s">
        <v>131</v>
      </c>
      <c r="C5" s="17" t="s">
        <v>172</v>
      </c>
      <c r="D5" s="63"/>
      <c r="E5" s="257" t="s">
        <v>431</v>
      </c>
      <c r="F5" s="63"/>
      <c r="G5" s="63"/>
      <c r="H5" s="63"/>
      <c r="I5" s="63"/>
      <c r="J5" s="63"/>
      <c r="K5" s="63"/>
      <c r="N5" s="12"/>
      <c r="P5" s="253"/>
    </row>
    <row r="6" spans="1:18" ht="12.75">
      <c r="A6" s="7" t="s">
        <v>171</v>
      </c>
      <c r="B6" s="254">
        <v>0.48</v>
      </c>
      <c r="C6" s="254">
        <v>0.53</v>
      </c>
      <c r="D6" s="63"/>
      <c r="E6" s="63"/>
      <c r="F6" s="63"/>
      <c r="G6" s="63"/>
      <c r="H6" s="63"/>
      <c r="I6" s="63"/>
      <c r="J6" s="63"/>
      <c r="K6" s="63"/>
      <c r="N6" s="12"/>
      <c r="P6" s="253"/>
      <c r="R6" s="12"/>
    </row>
    <row r="7" spans="1:16" ht="12.75">
      <c r="A7" s="7" t="s">
        <v>144</v>
      </c>
      <c r="B7" s="254">
        <v>0.22</v>
      </c>
      <c r="C7" s="254">
        <v>0.26</v>
      </c>
      <c r="D7" s="63"/>
      <c r="E7" s="63"/>
      <c r="F7" s="63"/>
      <c r="G7" s="63"/>
      <c r="H7" s="63"/>
      <c r="I7" s="63"/>
      <c r="J7" s="63"/>
      <c r="K7" s="63"/>
      <c r="N7" s="12"/>
      <c r="P7" s="253"/>
    </row>
    <row r="8" spans="1:16" ht="12.75">
      <c r="A8" s="7" t="s">
        <v>72</v>
      </c>
      <c r="B8" s="254">
        <v>0.22</v>
      </c>
      <c r="C8" s="254">
        <v>0.17</v>
      </c>
      <c r="D8" s="12"/>
      <c r="E8" s="12"/>
      <c r="F8" s="12"/>
      <c r="G8" s="12"/>
      <c r="H8" s="12"/>
      <c r="I8" s="12"/>
      <c r="J8" s="12"/>
      <c r="K8" s="12"/>
      <c r="N8" s="12"/>
      <c r="P8" s="253"/>
    </row>
    <row r="9" spans="1:16" ht="12.75">
      <c r="A9" s="7" t="s">
        <v>73</v>
      </c>
      <c r="B9" s="255">
        <v>0.037</v>
      </c>
      <c r="C9" s="255">
        <v>0.012</v>
      </c>
      <c r="D9" s="12"/>
      <c r="E9" s="12"/>
      <c r="F9" s="12"/>
      <c r="G9" s="12"/>
      <c r="H9" s="12"/>
      <c r="I9" s="12"/>
      <c r="J9" s="12"/>
      <c r="K9" s="12"/>
      <c r="N9" s="12"/>
      <c r="P9" s="253"/>
    </row>
    <row r="10" spans="1:22" ht="12.75">
      <c r="A10" s="7" t="s">
        <v>84</v>
      </c>
      <c r="B10" s="255">
        <v>0.029</v>
      </c>
      <c r="C10" s="255">
        <v>0.028</v>
      </c>
      <c r="D10" s="12"/>
      <c r="E10" s="12"/>
      <c r="F10" s="12"/>
      <c r="G10" s="12"/>
      <c r="H10" s="12"/>
      <c r="I10" s="12"/>
      <c r="J10" s="12"/>
      <c r="K10" s="12"/>
      <c r="N10" s="12"/>
      <c r="P10" s="253"/>
      <c r="V10" s="8"/>
    </row>
    <row r="11" spans="1:16" ht="12.75">
      <c r="A11" s="7" t="s">
        <v>173</v>
      </c>
      <c r="B11" s="255">
        <v>0.009</v>
      </c>
      <c r="C11" s="255">
        <v>0.003</v>
      </c>
      <c r="D11" s="12"/>
      <c r="E11" s="12"/>
      <c r="F11" s="12"/>
      <c r="G11" s="12"/>
      <c r="H11" s="12"/>
      <c r="I11" s="12"/>
      <c r="J11" s="12"/>
      <c r="K11" s="12"/>
      <c r="N11" s="12"/>
      <c r="P11" s="253"/>
    </row>
    <row r="12" spans="2:14" ht="12.75">
      <c r="B12" s="138"/>
      <c r="C12" s="138"/>
      <c r="D12" s="12"/>
      <c r="E12" s="12"/>
      <c r="F12" s="12"/>
      <c r="G12" s="12"/>
      <c r="H12" s="12"/>
      <c r="I12" s="12"/>
      <c r="J12" s="12"/>
      <c r="K12" s="12"/>
      <c r="N12" s="12"/>
    </row>
    <row r="13" spans="2:14" ht="12.75">
      <c r="B13" s="138"/>
      <c r="C13" s="138"/>
      <c r="D13" s="138"/>
      <c r="E13" s="138"/>
      <c r="F13" s="138"/>
      <c r="G13" s="138"/>
      <c r="H13" s="138"/>
      <c r="N13" s="63"/>
    </row>
    <row r="14" spans="4:28" ht="12.75">
      <c r="D14" s="138"/>
      <c r="E14" s="138"/>
      <c r="F14" s="138"/>
      <c r="G14" s="138"/>
      <c r="H14" s="138"/>
      <c r="V14" s="138"/>
      <c r="W14" s="138"/>
      <c r="X14" s="138"/>
      <c r="Y14" s="138"/>
      <c r="Z14" s="138"/>
      <c r="AA14" s="138"/>
      <c r="AB14" s="138"/>
    </row>
    <row r="15" spans="4:28" ht="12.75">
      <c r="D15" s="138"/>
      <c r="E15" s="138"/>
      <c r="F15" s="138"/>
      <c r="G15" s="138"/>
      <c r="H15" s="138"/>
      <c r="V15" s="254"/>
      <c r="W15" s="254"/>
      <c r="X15" s="254"/>
      <c r="Y15" s="254"/>
      <c r="Z15" s="254"/>
      <c r="AA15" s="254"/>
      <c r="AB15" s="254"/>
    </row>
    <row r="16" spans="4:8" ht="12.75">
      <c r="D16" s="138"/>
      <c r="E16" s="138"/>
      <c r="F16" s="138"/>
      <c r="G16" s="138"/>
      <c r="H16" s="138"/>
    </row>
    <row r="17" spans="4:8" ht="12.75">
      <c r="D17" s="138"/>
      <c r="E17" s="138"/>
      <c r="F17" s="138"/>
      <c r="G17" s="138"/>
      <c r="H17" s="138"/>
    </row>
    <row r="18" spans="4:8" ht="12.75">
      <c r="D18" s="138"/>
      <c r="E18" s="138"/>
      <c r="F18" s="138"/>
      <c r="G18" s="138"/>
      <c r="H18" s="138"/>
    </row>
    <row r="19" spans="4:8" ht="12.75">
      <c r="D19" s="138"/>
      <c r="E19" s="138"/>
      <c r="F19" s="138"/>
      <c r="G19" s="138"/>
      <c r="H19" s="138"/>
    </row>
    <row r="20" spans="4:8" ht="12.75">
      <c r="D20" s="138"/>
      <c r="E20" s="138"/>
      <c r="F20" s="138"/>
      <c r="G20" s="138"/>
      <c r="H20" s="138"/>
    </row>
    <row r="21" spans="4:8" ht="12.75">
      <c r="D21" s="138"/>
      <c r="E21" s="138"/>
      <c r="F21" s="138"/>
      <c r="G21" s="138"/>
      <c r="H21" s="138"/>
    </row>
    <row r="22" spans="4:10" ht="12.75">
      <c r="D22" s="138"/>
      <c r="E22" s="138"/>
      <c r="F22" s="138"/>
      <c r="G22" s="138"/>
      <c r="H22" s="138"/>
      <c r="J22" s="8"/>
    </row>
    <row r="36" ht="12.75">
      <c r="C36" s="224"/>
    </row>
    <row r="37" ht="12.75">
      <c r="C37" s="224"/>
    </row>
    <row r="45" spans="4:8" ht="12.75">
      <c r="D45" s="224"/>
      <c r="E45" s="224"/>
      <c r="F45" s="224"/>
      <c r="G45" s="224"/>
      <c r="H45" s="224"/>
    </row>
    <row r="46" spans="4:8" ht="12.75">
      <c r="D46" s="224"/>
      <c r="E46" s="224"/>
      <c r="F46" s="224"/>
      <c r="G46" s="224"/>
      <c r="H46" s="224"/>
    </row>
  </sheetData>
  <hyperlinks>
    <hyperlink ref="B3" r:id="rId1" display="http://www.transport.govt.nz/ourwork/tmif/travelpatterns/tp002/"/>
  </hyperlinks>
  <printOptions/>
  <pageMargins left="0.7" right="0.7" top="0.75" bottom="0.75" header="0.3" footer="0.3"/>
  <pageSetup orientation="portrait" paperSize="9"/>
  <drawing r:id="rId2"/>
</worksheet>
</file>

<file path=xl/worksheets/sheet45.xml><?xml version="1.0" encoding="utf-8"?>
<worksheet xmlns="http://schemas.openxmlformats.org/spreadsheetml/2006/main" xmlns:r="http://schemas.openxmlformats.org/officeDocument/2006/relationships">
  <dimension ref="A1:O126"/>
  <sheetViews>
    <sheetView workbookViewId="0" topLeftCell="A1">
      <selection activeCell="M110" sqref="M110"/>
    </sheetView>
  </sheetViews>
  <sheetFormatPr defaultColWidth="9.140625" defaultRowHeight="12.75"/>
  <cols>
    <col min="1" max="1" width="9.57421875" style="90" customWidth="1"/>
    <col min="2" max="2" width="10.8515625" style="90" customWidth="1"/>
    <col min="3" max="5" width="11.00390625" style="90" bestFit="1" customWidth="1"/>
    <col min="6"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E3" s="258"/>
    </row>
    <row r="5" spans="2:7" ht="12.75">
      <c r="B5" s="263">
        <v>2001</v>
      </c>
      <c r="C5" s="263">
        <v>2006</v>
      </c>
      <c r="D5" s="263">
        <v>2011</v>
      </c>
      <c r="E5" s="263">
        <v>2016</v>
      </c>
      <c r="G5" s="89" t="s">
        <v>433</v>
      </c>
    </row>
    <row r="6" spans="1:5" ht="12.75">
      <c r="A6" s="90" t="s">
        <v>260</v>
      </c>
      <c r="B6" s="220">
        <v>169792</v>
      </c>
      <c r="C6" s="220">
        <v>198242</v>
      </c>
      <c r="D6" s="220">
        <v>186856</v>
      </c>
      <c r="E6" s="220">
        <v>158984</v>
      </c>
    </row>
    <row r="7" spans="1:5" ht="12.75">
      <c r="A7" s="90" t="s">
        <v>261</v>
      </c>
      <c r="B7" s="220">
        <v>231611</v>
      </c>
      <c r="C7" s="220">
        <v>272408</v>
      </c>
      <c r="D7" s="220">
        <v>293148</v>
      </c>
      <c r="E7" s="220">
        <v>297507</v>
      </c>
    </row>
    <row r="8" spans="1:5" ht="12.75">
      <c r="A8" s="90" t="s">
        <v>262</v>
      </c>
      <c r="B8" s="220">
        <v>531860</v>
      </c>
      <c r="C8" s="220">
        <v>572555</v>
      </c>
      <c r="D8" s="220">
        <v>605770</v>
      </c>
      <c r="E8" s="220">
        <v>661177</v>
      </c>
    </row>
    <row r="9" spans="1:5" ht="12.75">
      <c r="A9" s="90" t="s">
        <v>263</v>
      </c>
      <c r="B9" s="220">
        <v>578432</v>
      </c>
      <c r="C9" s="220">
        <v>635002</v>
      </c>
      <c r="D9" s="220">
        <v>641242</v>
      </c>
      <c r="E9" s="220">
        <v>615120</v>
      </c>
    </row>
    <row r="10" spans="1:5" ht="12.75">
      <c r="A10" s="90" t="s">
        <v>264</v>
      </c>
      <c r="B10" s="220">
        <v>480117</v>
      </c>
      <c r="C10" s="220">
        <v>549938</v>
      </c>
      <c r="D10" s="220">
        <v>620942</v>
      </c>
      <c r="E10" s="220">
        <v>642376</v>
      </c>
    </row>
    <row r="11" spans="1:5" ht="12.75">
      <c r="A11" s="90" t="s">
        <v>265</v>
      </c>
      <c r="B11" s="220">
        <v>328402</v>
      </c>
      <c r="C11" s="220">
        <v>399397</v>
      </c>
      <c r="D11" s="220">
        <v>470679</v>
      </c>
      <c r="E11" s="220">
        <v>531503</v>
      </c>
    </row>
    <row r="12" spans="1:5" ht="12.75">
      <c r="A12" s="90" t="s">
        <v>130</v>
      </c>
      <c r="B12" s="220">
        <v>318775</v>
      </c>
      <c r="C12" s="220">
        <v>376637</v>
      </c>
      <c r="D12" s="220">
        <v>442340</v>
      </c>
      <c r="E12" s="220">
        <v>555963</v>
      </c>
    </row>
    <row r="16" ht="12.75">
      <c r="A16" s="89"/>
    </row>
    <row r="18" spans="2:12" ht="12.75">
      <c r="B18" s="259"/>
      <c r="C18" s="259"/>
      <c r="D18" s="259"/>
      <c r="E18" s="259"/>
      <c r="I18" s="218"/>
      <c r="J18" s="218"/>
      <c r="K18" s="218"/>
      <c r="L18" s="218"/>
    </row>
    <row r="19" spans="1:12" ht="12.75">
      <c r="A19" s="260"/>
      <c r="I19" s="218"/>
      <c r="J19" s="218"/>
      <c r="K19" s="218"/>
      <c r="L19" s="218"/>
    </row>
    <row r="20" ht="12.75">
      <c r="A20" s="260"/>
    </row>
    <row r="21" spans="1:12" ht="12.75">
      <c r="A21" s="260"/>
      <c r="I21" s="261"/>
      <c r="J21" s="261"/>
      <c r="K21" s="261"/>
      <c r="L21" s="261"/>
    </row>
    <row r="22" ht="12.75">
      <c r="A22" s="260"/>
    </row>
    <row r="23" spans="1:15" ht="12.75">
      <c r="A23" s="260"/>
      <c r="H23" s="7"/>
      <c r="I23" s="7"/>
      <c r="J23" s="7"/>
      <c r="K23" s="7"/>
      <c r="L23" s="7"/>
      <c r="M23" s="7"/>
      <c r="N23" s="7"/>
      <c r="O23" s="7"/>
    </row>
    <row r="24" spans="8:15" ht="12.75">
      <c r="H24" s="7"/>
      <c r="I24" s="7"/>
      <c r="J24" s="7"/>
      <c r="K24" s="7"/>
      <c r="L24" s="7"/>
      <c r="M24" s="7"/>
      <c r="N24" s="7"/>
      <c r="O24" s="7"/>
    </row>
    <row r="25" s="7" customFormat="1" ht="12.75"/>
    <row r="26" s="7" customFormat="1" ht="12.75"/>
    <row r="27" s="7" customFormat="1" ht="12.75"/>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pans="1:9" s="7" customFormat="1" ht="12.75">
      <c r="A106"/>
      <c r="B106"/>
      <c r="C106"/>
      <c r="D106"/>
      <c r="E106"/>
      <c r="F106"/>
      <c r="G106"/>
      <c r="H106"/>
      <c r="I106"/>
    </row>
    <row r="107" spans="1:9" s="7" customFormat="1" ht="10.3" customHeight="1">
      <c r="A107"/>
      <c r="B107"/>
      <c r="C107"/>
      <c r="D107"/>
      <c r="E107"/>
      <c r="F107"/>
      <c r="G107"/>
      <c r="H107"/>
      <c r="I107"/>
    </row>
    <row r="108" spans="1:9" s="7" customFormat="1" ht="12.75">
      <c r="A108"/>
      <c r="B108"/>
      <c r="C108"/>
      <c r="D108"/>
      <c r="E108"/>
      <c r="F108"/>
      <c r="G108"/>
      <c r="H108"/>
      <c r="I108"/>
    </row>
    <row r="109" spans="1:9" s="7" customFormat="1" ht="12.75">
      <c r="A109"/>
      <c r="B109"/>
      <c r="C109"/>
      <c r="D109"/>
      <c r="E109"/>
      <c r="F109"/>
      <c r="G109"/>
      <c r="H109"/>
      <c r="I109"/>
    </row>
    <row r="110" spans="1:9" s="7" customFormat="1" ht="12.75">
      <c r="A110"/>
      <c r="B110"/>
      <c r="C110"/>
      <c r="D110"/>
      <c r="E110"/>
      <c r="F110"/>
      <c r="G110"/>
      <c r="H110"/>
      <c r="I110"/>
    </row>
    <row r="111" spans="1:9" s="7" customFormat="1" ht="12.75">
      <c r="A111"/>
      <c r="B111"/>
      <c r="C111"/>
      <c r="D111"/>
      <c r="E111"/>
      <c r="F111"/>
      <c r="G111"/>
      <c r="H111"/>
      <c r="I111"/>
    </row>
    <row r="112" spans="1:9" s="7" customFormat="1" ht="12.75">
      <c r="A112"/>
      <c r="B112"/>
      <c r="C112"/>
      <c r="D112"/>
      <c r="E112"/>
      <c r="F112"/>
      <c r="G112"/>
      <c r="H112"/>
      <c r="I112"/>
    </row>
    <row r="113" spans="1:9" s="7" customFormat="1" ht="12.75">
      <c r="A113"/>
      <c r="B113"/>
      <c r="C113"/>
      <c r="D113"/>
      <c r="E113"/>
      <c r="F113"/>
      <c r="G113"/>
      <c r="H113"/>
      <c r="I113"/>
    </row>
    <row r="114" spans="1:9" s="7" customFormat="1" ht="12.75">
      <c r="A114"/>
      <c r="B114"/>
      <c r="C114"/>
      <c r="D114"/>
      <c r="E114"/>
      <c r="F114"/>
      <c r="G114"/>
      <c r="H114"/>
      <c r="I114"/>
    </row>
    <row r="115" spans="1:9" s="7" customFormat="1" ht="12.75">
      <c r="A115"/>
      <c r="B115"/>
      <c r="C115"/>
      <c r="D115"/>
      <c r="E115"/>
      <c r="F115"/>
      <c r="G115"/>
      <c r="H115"/>
      <c r="I115"/>
    </row>
    <row r="116" spans="1:9" s="7" customFormat="1" ht="12.75">
      <c r="A116"/>
      <c r="B116"/>
      <c r="C116"/>
      <c r="D116"/>
      <c r="E116"/>
      <c r="F116"/>
      <c r="G116"/>
      <c r="H116"/>
      <c r="I116"/>
    </row>
    <row r="117" spans="1:9" s="7" customFormat="1" ht="12.75">
      <c r="A117"/>
      <c r="B117"/>
      <c r="C117"/>
      <c r="D117"/>
      <c r="E117"/>
      <c r="F117"/>
      <c r="G117"/>
      <c r="H117"/>
      <c r="I117"/>
    </row>
    <row r="118" spans="1:9" s="7" customFormat="1" ht="12.75">
      <c r="A118"/>
      <c r="B118"/>
      <c r="C118"/>
      <c r="D118"/>
      <c r="E118"/>
      <c r="F118"/>
      <c r="G118"/>
      <c r="H118"/>
      <c r="I118"/>
    </row>
    <row r="119" spans="1:9" s="7" customFormat="1" ht="12.75">
      <c r="A119"/>
      <c r="B119"/>
      <c r="C119"/>
      <c r="D119"/>
      <c r="E119"/>
      <c r="F119"/>
      <c r="G119"/>
      <c r="H119"/>
      <c r="I119"/>
    </row>
    <row r="120" spans="1:9" s="7" customFormat="1" ht="12.75">
      <c r="A120"/>
      <c r="B120"/>
      <c r="C120"/>
      <c r="D120"/>
      <c r="E120"/>
      <c r="F120"/>
      <c r="G120"/>
      <c r="H120"/>
      <c r="I120"/>
    </row>
    <row r="121" spans="1:9" s="7" customFormat="1" ht="12.75">
      <c r="A121"/>
      <c r="B121"/>
      <c r="C121"/>
      <c r="D121"/>
      <c r="E121"/>
      <c r="F121"/>
      <c r="G121"/>
      <c r="H121"/>
      <c r="I121"/>
    </row>
    <row r="122" spans="1:9" s="7" customFormat="1" ht="12.75">
      <c r="A122"/>
      <c r="B122"/>
      <c r="C122"/>
      <c r="D122"/>
      <c r="E122"/>
      <c r="F122"/>
      <c r="G122"/>
      <c r="H122"/>
      <c r="I122"/>
    </row>
    <row r="123" spans="1:9" s="7" customFormat="1" ht="12.75">
      <c r="A123"/>
      <c r="B123"/>
      <c r="C123"/>
      <c r="D123"/>
      <c r="E123"/>
      <c r="F123"/>
      <c r="G123"/>
      <c r="H123"/>
      <c r="I123"/>
    </row>
    <row r="124" spans="1:9" s="7" customFormat="1" ht="12.75">
      <c r="A124"/>
      <c r="B124"/>
      <c r="C124"/>
      <c r="D124"/>
      <c r="E124"/>
      <c r="F124"/>
      <c r="G124"/>
      <c r="H124"/>
      <c r="I124"/>
    </row>
    <row r="125" spans="1:9" s="7" customFormat="1" ht="12.75">
      <c r="A125"/>
      <c r="B125"/>
      <c r="C125"/>
      <c r="D125"/>
      <c r="E125"/>
      <c r="F125"/>
      <c r="G125"/>
      <c r="H125"/>
      <c r="I125"/>
    </row>
    <row r="126" spans="1:9" s="7" customFormat="1" ht="12.75">
      <c r="A126"/>
      <c r="B126"/>
      <c r="C126"/>
      <c r="D126"/>
      <c r="E126"/>
      <c r="F126"/>
      <c r="G126"/>
      <c r="H126"/>
      <c r="I126"/>
    </row>
    <row r="127" s="7" customFormat="1" ht="12.75"/>
    <row r="128" s="7" customFormat="1" ht="12.75"/>
    <row r="129" s="7" customFormat="1" ht="12.75"/>
    <row r="130" s="7" customFormat="1" ht="12.75"/>
    <row r="131" s="7" customFormat="1" ht="12.75"/>
    <row r="132" s="7" customFormat="1" ht="12.75"/>
    <row r="133" s="7" customFormat="1" ht="12.75"/>
  </sheetData>
  <printOptions/>
  <pageMargins left="0.7" right="0.7" top="0.75" bottom="0.75" header="0.3" footer="0.3"/>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P31"/>
  <sheetViews>
    <sheetView workbookViewId="0" topLeftCell="A1">
      <selection activeCell="M23" sqref="M23"/>
    </sheetView>
  </sheetViews>
  <sheetFormatPr defaultColWidth="9.140625" defaultRowHeight="12.75"/>
  <cols>
    <col min="1" max="1" width="10.00390625" style="90" customWidth="1"/>
    <col min="2" max="2" width="12.8515625" style="90" bestFit="1" customWidth="1"/>
    <col min="3"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C3" s="127"/>
      <c r="E3" s="258"/>
    </row>
    <row r="5" spans="2:16" ht="12.75">
      <c r="B5" s="264">
        <v>2001</v>
      </c>
      <c r="C5" s="264">
        <v>2002</v>
      </c>
      <c r="D5" s="264">
        <v>2003</v>
      </c>
      <c r="E5" s="264">
        <v>2004</v>
      </c>
      <c r="F5" s="264">
        <v>2005</v>
      </c>
      <c r="G5" s="264">
        <v>2006</v>
      </c>
      <c r="H5" s="264">
        <v>2007</v>
      </c>
      <c r="I5" s="264">
        <v>2008</v>
      </c>
      <c r="J5" s="264">
        <v>2009</v>
      </c>
      <c r="K5" s="264">
        <v>2010</v>
      </c>
      <c r="L5" s="264">
        <v>2011</v>
      </c>
      <c r="M5" s="264">
        <v>2012</v>
      </c>
      <c r="N5" s="264">
        <v>2013</v>
      </c>
      <c r="O5" s="264">
        <v>2014</v>
      </c>
      <c r="P5" s="264">
        <v>2015</v>
      </c>
    </row>
    <row r="6" spans="1:16" ht="12.75">
      <c r="A6" s="265" t="s">
        <v>260</v>
      </c>
      <c r="B6" s="266">
        <v>0.5758328198064305</v>
      </c>
      <c r="C6" s="266">
        <v>0.591919121492069</v>
      </c>
      <c r="D6" s="266">
        <v>0.6039667241554225</v>
      </c>
      <c r="E6" s="266">
        <v>0.6134853528628496</v>
      </c>
      <c r="F6" s="266">
        <v>0.6309982658770409</v>
      </c>
      <c r="G6" s="266">
        <v>0.6351263896453401</v>
      </c>
      <c r="H6" s="266">
        <v>0.631700676014021</v>
      </c>
      <c r="I6" s="266">
        <v>0.6385452516045019</v>
      </c>
      <c r="J6" s="266">
        <v>0.6375506667904328</v>
      </c>
      <c r="K6" s="266">
        <v>0.6129129315425417</v>
      </c>
      <c r="L6" s="266">
        <v>0.5888937913646392</v>
      </c>
      <c r="M6" s="266">
        <v>0.5145225016864219</v>
      </c>
      <c r="N6" s="266">
        <v>0.4712427273321566</v>
      </c>
      <c r="O6" s="266">
        <v>0.461965048791377</v>
      </c>
      <c r="P6" s="266">
        <v>0.4780902777777778</v>
      </c>
    </row>
    <row r="7" spans="1:16" ht="12.75">
      <c r="A7" s="265" t="s">
        <v>261</v>
      </c>
      <c r="B7" s="266">
        <v>0.845255361228526</v>
      </c>
      <c r="C7" s="266">
        <v>0.8734434513708187</v>
      </c>
      <c r="D7" s="266">
        <v>0.8810288006877777</v>
      </c>
      <c r="E7" s="266">
        <v>0.8984724552572707</v>
      </c>
      <c r="F7" s="266">
        <v>0.9255775406609345</v>
      </c>
      <c r="G7" s="266">
        <v>0.9329999657499058</v>
      </c>
      <c r="H7" s="266">
        <v>0.9410042982875076</v>
      </c>
      <c r="I7" s="266">
        <v>0.9399689849307218</v>
      </c>
      <c r="J7" s="266">
        <v>0.9315981465049789</v>
      </c>
      <c r="K7" s="266">
        <v>0.9146786371423133</v>
      </c>
      <c r="L7" s="266">
        <v>0.9016609251968504</v>
      </c>
      <c r="M7" s="266">
        <v>0.8875673874856139</v>
      </c>
      <c r="N7" s="266">
        <v>0.8783872030674296</v>
      </c>
      <c r="O7" s="266">
        <v>0.9025241824044219</v>
      </c>
      <c r="P7" s="266">
        <v>0.8709363096819913</v>
      </c>
    </row>
    <row r="8" spans="1:16" ht="12.75">
      <c r="A8" s="265"/>
      <c r="B8" s="261"/>
      <c r="C8" s="261"/>
      <c r="D8" s="261"/>
      <c r="E8" s="261"/>
      <c r="F8" s="261"/>
      <c r="G8" s="261"/>
      <c r="H8" s="261"/>
      <c r="I8" s="261"/>
      <c r="J8" s="261"/>
      <c r="K8" s="261"/>
      <c r="L8" s="261"/>
      <c r="M8" s="261"/>
      <c r="N8" s="261"/>
      <c r="O8" s="261"/>
      <c r="P8" s="261"/>
    </row>
    <row r="9" ht="12.75">
      <c r="B9" s="89" t="s">
        <v>434</v>
      </c>
    </row>
    <row r="27" ht="12.75">
      <c r="A27" s="89"/>
    </row>
    <row r="31" spans="2:16" ht="12.75">
      <c r="B31" s="261"/>
      <c r="C31" s="261"/>
      <c r="D31" s="261"/>
      <c r="E31" s="261"/>
      <c r="F31" s="261"/>
      <c r="G31" s="261"/>
      <c r="H31" s="261"/>
      <c r="I31" s="261"/>
      <c r="J31" s="261"/>
      <c r="K31" s="261"/>
      <c r="L31" s="261"/>
      <c r="M31" s="261"/>
      <c r="N31" s="261"/>
      <c r="O31" s="261"/>
      <c r="P31" s="261"/>
    </row>
  </sheetData>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E27"/>
  <sheetViews>
    <sheetView tabSelected="1" workbookViewId="0" topLeftCell="A1">
      <selection activeCell="A12" sqref="A12"/>
    </sheetView>
  </sheetViews>
  <sheetFormatPr defaultColWidth="9.140625" defaultRowHeight="12.75"/>
  <cols>
    <col min="1" max="1" width="16.28125" style="7" customWidth="1"/>
    <col min="2" max="16384" width="9.28125" style="7" customWidth="1"/>
  </cols>
  <sheetData>
    <row r="1" ht="20.6">
      <c r="A1" s="5" t="s">
        <v>435</v>
      </c>
    </row>
    <row r="2" spans="1:2" ht="12.75">
      <c r="A2" s="69"/>
      <c r="B2" s="69"/>
    </row>
    <row r="3" spans="1:3" ht="12.75">
      <c r="A3" s="69" t="s">
        <v>63</v>
      </c>
      <c r="B3" s="75" t="s">
        <v>440</v>
      </c>
      <c r="C3" s="69"/>
    </row>
    <row r="4" spans="1:3" ht="12.75">
      <c r="A4" s="69"/>
      <c r="B4" s="69"/>
      <c r="C4" s="69"/>
    </row>
    <row r="5" spans="1:5" ht="12.75">
      <c r="A5" s="8" t="s">
        <v>436</v>
      </c>
      <c r="E5" s="8" t="s">
        <v>438</v>
      </c>
    </row>
    <row r="6" spans="1:3" ht="12.75">
      <c r="A6" s="226"/>
      <c r="B6" s="268" t="s">
        <v>131</v>
      </c>
      <c r="C6" s="269" t="s">
        <v>172</v>
      </c>
    </row>
    <row r="7" spans="1:3" ht="12.75">
      <c r="A7" s="227" t="s">
        <v>142</v>
      </c>
      <c r="B7" s="228">
        <v>0.42</v>
      </c>
      <c r="C7" s="228">
        <v>0.28913682008415303</v>
      </c>
    </row>
    <row r="8" spans="1:3" ht="12.75">
      <c r="A8" s="227" t="s">
        <v>144</v>
      </c>
      <c r="B8" s="228">
        <v>0.32</v>
      </c>
      <c r="C8" s="228">
        <v>0.5700000000000001</v>
      </c>
    </row>
    <row r="9" spans="1:3" ht="12.75">
      <c r="A9" s="227" t="s">
        <v>84</v>
      </c>
      <c r="B9" s="228">
        <v>0.13</v>
      </c>
      <c r="C9" s="228">
        <v>0.11287810490624316</v>
      </c>
    </row>
    <row r="10" spans="1:3" ht="12.75">
      <c r="A10" s="227" t="s">
        <v>143</v>
      </c>
      <c r="B10" s="228">
        <v>0.12</v>
      </c>
      <c r="C10" s="228">
        <v>0.021066910275306865</v>
      </c>
    </row>
    <row r="11" spans="1:3" ht="12.75">
      <c r="A11" s="6"/>
      <c r="B11" s="54"/>
      <c r="C11" s="54"/>
    </row>
    <row r="12" spans="1:3" ht="12.75">
      <c r="A12" s="6"/>
      <c r="B12" s="6"/>
      <c r="C12" s="6"/>
    </row>
    <row r="13" spans="1:3" ht="12.75">
      <c r="A13" s="6"/>
      <c r="B13" s="6"/>
      <c r="C13" s="6"/>
    </row>
    <row r="14" spans="1:3" ht="12.75">
      <c r="A14" s="6"/>
      <c r="B14" s="6"/>
      <c r="C14" s="6"/>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5" ht="12.75">
      <c r="A21" s="52" t="s">
        <v>437</v>
      </c>
      <c r="B21" s="54"/>
      <c r="C21" s="54"/>
      <c r="E21" s="8" t="s">
        <v>439</v>
      </c>
    </row>
    <row r="22" spans="1:3" ht="12.75">
      <c r="A22" s="226"/>
      <c r="B22" s="268" t="s">
        <v>131</v>
      </c>
      <c r="C22" s="268" t="s">
        <v>172</v>
      </c>
    </row>
    <row r="23" spans="1:3" ht="12.75">
      <c r="A23" s="227" t="s">
        <v>84</v>
      </c>
      <c r="B23" s="228">
        <v>0.29000000000000004</v>
      </c>
      <c r="C23" s="228">
        <v>0.3</v>
      </c>
    </row>
    <row r="24" spans="1:3" ht="12.75">
      <c r="A24" s="227" t="s">
        <v>142</v>
      </c>
      <c r="B24" s="228">
        <v>0.26</v>
      </c>
      <c r="C24" s="228">
        <v>0.2789663225931882</v>
      </c>
    </row>
    <row r="25" spans="1:3" ht="12.75">
      <c r="A25" s="227" t="s">
        <v>144</v>
      </c>
      <c r="B25" s="228">
        <v>0.21000000000000002</v>
      </c>
      <c r="C25" s="228">
        <v>0.32</v>
      </c>
    </row>
    <row r="26" spans="1:3" ht="12.75">
      <c r="A26" s="227" t="s">
        <v>143</v>
      </c>
      <c r="B26" s="228">
        <v>0.19</v>
      </c>
      <c r="C26" s="228">
        <v>0.033565031588009</v>
      </c>
    </row>
    <row r="27" spans="1:3" ht="12.75">
      <c r="A27" s="227" t="s">
        <v>83</v>
      </c>
      <c r="B27" s="267">
        <v>0.0004</v>
      </c>
      <c r="C27" s="228">
        <v>0.047542992715373794</v>
      </c>
    </row>
  </sheetData>
  <hyperlinks>
    <hyperlink ref="B3" r:id="rId1" display="http://www.transport.govt.nz/research/travelsurvey/25-years-of-nz-travel/%20(figures%2016%20and%2017)"/>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N22"/>
  <sheetViews>
    <sheetView workbookViewId="0" topLeftCell="A1">
      <selection activeCell="H33" sqref="H33"/>
    </sheetView>
  </sheetViews>
  <sheetFormatPr defaultColWidth="9.140625" defaultRowHeight="12.75"/>
  <cols>
    <col min="1" max="1" width="32.8515625" style="7" customWidth="1"/>
    <col min="2" max="2" width="16.421875" style="7" customWidth="1"/>
    <col min="3" max="3" width="14.28125" style="7" customWidth="1"/>
    <col min="4" max="4" width="13.8515625" style="7" customWidth="1"/>
    <col min="5" max="5" width="14.57421875" style="7" customWidth="1"/>
    <col min="6" max="7" width="14.421875" style="7" customWidth="1"/>
    <col min="8" max="9" width="13.7109375" style="7" customWidth="1"/>
    <col min="10" max="14" width="13.57421875" style="7" bestFit="1" customWidth="1"/>
    <col min="15" max="16384" width="9.28125" style="7" customWidth="1"/>
  </cols>
  <sheetData>
    <row r="1" ht="20.6">
      <c r="A1" s="5" t="s">
        <v>441</v>
      </c>
    </row>
    <row r="2" ht="12.75">
      <c r="A2" s="8"/>
    </row>
    <row r="3" ht="12.75">
      <c r="A3" s="7" t="s">
        <v>339</v>
      </c>
    </row>
    <row r="4" ht="12.75">
      <c r="M4" s="8"/>
    </row>
    <row r="5" spans="1:13" ht="12.75">
      <c r="A5" s="8" t="s">
        <v>340</v>
      </c>
      <c r="M5" s="8"/>
    </row>
    <row r="6" spans="2:5" ht="12.75">
      <c r="B6" s="8"/>
      <c r="C6" s="8"/>
      <c r="D6" s="8"/>
      <c r="E6" s="8"/>
    </row>
    <row r="7" spans="1:14" ht="12.75">
      <c r="A7" s="49" t="s">
        <v>334</v>
      </c>
      <c r="B7" s="57" t="s">
        <v>237</v>
      </c>
      <c r="C7" s="57" t="s">
        <v>199</v>
      </c>
      <c r="D7" s="57" t="s">
        <v>204</v>
      </c>
      <c r="E7" s="57" t="s">
        <v>205</v>
      </c>
      <c r="F7" s="57" t="s">
        <v>206</v>
      </c>
      <c r="G7" s="57" t="s">
        <v>207</v>
      </c>
      <c r="H7" s="57" t="s">
        <v>208</v>
      </c>
      <c r="I7" s="57" t="s">
        <v>209</v>
      </c>
      <c r="J7" s="57" t="s">
        <v>210</v>
      </c>
      <c r="K7" s="57" t="s">
        <v>211</v>
      </c>
      <c r="L7" s="57" t="s">
        <v>212</v>
      </c>
      <c r="M7" s="57" t="s">
        <v>213</v>
      </c>
      <c r="N7" s="57" t="s">
        <v>214</v>
      </c>
    </row>
    <row r="8" spans="1:14" ht="12.75">
      <c r="A8" s="50" t="s">
        <v>335</v>
      </c>
      <c r="B8" s="53">
        <v>3732000</v>
      </c>
      <c r="C8" s="53">
        <v>3880500</v>
      </c>
      <c r="D8" s="53">
        <v>4184600</v>
      </c>
      <c r="E8" s="53">
        <v>4223800</v>
      </c>
      <c r="F8" s="53">
        <v>4259800</v>
      </c>
      <c r="G8" s="53">
        <v>4302600</v>
      </c>
      <c r="H8" s="53">
        <v>4350700</v>
      </c>
      <c r="I8" s="53">
        <v>4384000</v>
      </c>
      <c r="J8" s="53">
        <v>4408100</v>
      </c>
      <c r="K8" s="53">
        <v>4442100</v>
      </c>
      <c r="L8" s="53">
        <v>4509700</v>
      </c>
      <c r="M8" s="53">
        <v>4595700</v>
      </c>
      <c r="N8" s="53">
        <v>4692700</v>
      </c>
    </row>
    <row r="9" spans="1:14" ht="12.75">
      <c r="A9" s="50" t="s">
        <v>336</v>
      </c>
      <c r="B9" s="53">
        <v>1115800</v>
      </c>
      <c r="C9" s="53">
        <v>1218300</v>
      </c>
      <c r="D9" s="53">
        <v>1373000</v>
      </c>
      <c r="E9" s="53">
        <v>1390400</v>
      </c>
      <c r="F9" s="53">
        <v>1405500</v>
      </c>
      <c r="G9" s="53">
        <v>1421700</v>
      </c>
      <c r="H9" s="53">
        <v>1439600</v>
      </c>
      <c r="I9" s="53">
        <v>1459600</v>
      </c>
      <c r="J9" s="53">
        <v>1476500</v>
      </c>
      <c r="K9" s="53">
        <v>1493200</v>
      </c>
      <c r="L9" s="53">
        <v>1526900</v>
      </c>
      <c r="M9" s="53">
        <v>1569900</v>
      </c>
      <c r="N9" s="53">
        <v>1614400</v>
      </c>
    </row>
    <row r="10" spans="1:14" ht="12.75">
      <c r="A10" s="50" t="s">
        <v>337</v>
      </c>
      <c r="B10" s="53">
        <v>358800</v>
      </c>
      <c r="C10" s="53">
        <v>368400</v>
      </c>
      <c r="D10" s="53">
        <v>393200</v>
      </c>
      <c r="E10" s="53">
        <v>397300</v>
      </c>
      <c r="F10" s="53">
        <v>401600</v>
      </c>
      <c r="G10" s="53">
        <v>406600</v>
      </c>
      <c r="H10" s="53">
        <v>412400</v>
      </c>
      <c r="I10" s="53">
        <v>417300</v>
      </c>
      <c r="J10" s="53">
        <v>421500</v>
      </c>
      <c r="K10" s="53">
        <v>424600</v>
      </c>
      <c r="L10" s="53">
        <v>430800</v>
      </c>
      <c r="M10" s="53">
        <v>439100</v>
      </c>
      <c r="N10" s="53">
        <v>449200</v>
      </c>
    </row>
    <row r="11" spans="1:14" ht="12.75">
      <c r="A11" s="50" t="s">
        <v>338</v>
      </c>
      <c r="B11" s="53">
        <v>230600</v>
      </c>
      <c r="C11" s="53">
        <v>246900</v>
      </c>
      <c r="D11" s="53">
        <v>265300</v>
      </c>
      <c r="E11" s="53">
        <v>267900</v>
      </c>
      <c r="F11" s="53">
        <v>270200</v>
      </c>
      <c r="G11" s="53">
        <v>272700</v>
      </c>
      <c r="H11" s="53">
        <v>275700</v>
      </c>
      <c r="I11" s="53">
        <v>278200</v>
      </c>
      <c r="J11" s="53">
        <v>278800</v>
      </c>
      <c r="K11" s="53">
        <v>279700</v>
      </c>
      <c r="L11" s="53">
        <v>282300</v>
      </c>
      <c r="M11" s="53">
        <v>287100</v>
      </c>
      <c r="N11" s="53">
        <v>293500</v>
      </c>
    </row>
    <row r="12" spans="1:14" ht="12.75">
      <c r="A12" s="6"/>
      <c r="B12" s="54"/>
      <c r="C12" s="54"/>
      <c r="D12" s="54"/>
      <c r="E12" s="54"/>
      <c r="F12" s="54"/>
      <c r="G12" s="54"/>
      <c r="H12" s="54"/>
      <c r="I12" s="54"/>
      <c r="J12" s="54"/>
      <c r="K12" s="54"/>
      <c r="L12" s="54"/>
      <c r="M12" s="54"/>
      <c r="N12" s="54"/>
    </row>
    <row r="13" spans="1:14" ht="12.75">
      <c r="A13" s="51" t="s">
        <v>222</v>
      </c>
      <c r="B13" s="55">
        <f>SUM(B9:B11)</f>
        <v>1705200</v>
      </c>
      <c r="C13" s="55">
        <f aca="true" t="shared" si="0" ref="C13:N13">SUM(C9:C11)</f>
        <v>1833600</v>
      </c>
      <c r="D13" s="55">
        <f t="shared" si="0"/>
        <v>2031500</v>
      </c>
      <c r="E13" s="55">
        <f t="shared" si="0"/>
        <v>2055600</v>
      </c>
      <c r="F13" s="55">
        <f t="shared" si="0"/>
        <v>2077300</v>
      </c>
      <c r="G13" s="55">
        <f t="shared" si="0"/>
        <v>2101000</v>
      </c>
      <c r="H13" s="55">
        <f t="shared" si="0"/>
        <v>2127700</v>
      </c>
      <c r="I13" s="55">
        <f t="shared" si="0"/>
        <v>2155100</v>
      </c>
      <c r="J13" s="55">
        <f t="shared" si="0"/>
        <v>2176800</v>
      </c>
      <c r="K13" s="55">
        <f t="shared" si="0"/>
        <v>2197500</v>
      </c>
      <c r="L13" s="55">
        <f t="shared" si="0"/>
        <v>2240000</v>
      </c>
      <c r="M13" s="55">
        <f t="shared" si="0"/>
        <v>2296100</v>
      </c>
      <c r="N13" s="55">
        <f t="shared" si="0"/>
        <v>2357100</v>
      </c>
    </row>
    <row r="14" spans="1:14" ht="12.75">
      <c r="A14" s="6"/>
      <c r="B14" s="54"/>
      <c r="C14" s="54"/>
      <c r="D14" s="54"/>
      <c r="E14" s="54"/>
      <c r="F14" s="54"/>
      <c r="G14" s="54"/>
      <c r="H14" s="54"/>
      <c r="I14" s="54"/>
      <c r="J14" s="54"/>
      <c r="K14" s="54"/>
      <c r="L14" s="54"/>
      <c r="M14" s="54"/>
      <c r="N14" s="54"/>
    </row>
    <row r="15" spans="1:14" s="4" customFormat="1" ht="12.75">
      <c r="A15" s="52" t="s">
        <v>341</v>
      </c>
      <c r="B15" s="54"/>
      <c r="C15" s="54"/>
      <c r="D15" s="54"/>
      <c r="E15" s="54"/>
      <c r="F15" s="54"/>
      <c r="G15" s="54"/>
      <c r="H15" s="54"/>
      <c r="I15" s="54"/>
      <c r="J15" s="54"/>
      <c r="K15" s="54"/>
      <c r="L15" s="54"/>
      <c r="M15" s="54"/>
      <c r="N15" s="54"/>
    </row>
    <row r="16" spans="1:14" s="4" customFormat="1" ht="12.75">
      <c r="A16" s="6"/>
      <c r="B16" s="58" t="str">
        <f>B7</f>
        <v>1996</v>
      </c>
      <c r="C16" s="58" t="str">
        <f aca="true" t="shared" si="1" ref="C16:N16">C7</f>
        <v>2001</v>
      </c>
      <c r="D16" s="58" t="str">
        <f t="shared" si="1"/>
        <v>2006</v>
      </c>
      <c r="E16" s="58" t="str">
        <f t="shared" si="1"/>
        <v>2007</v>
      </c>
      <c r="F16" s="58" t="str">
        <f t="shared" si="1"/>
        <v>2008</v>
      </c>
      <c r="G16" s="58" t="str">
        <f t="shared" si="1"/>
        <v>2009</v>
      </c>
      <c r="H16" s="58" t="str">
        <f t="shared" si="1"/>
        <v>2010</v>
      </c>
      <c r="I16" s="58" t="str">
        <f t="shared" si="1"/>
        <v>2011</v>
      </c>
      <c r="J16" s="58" t="str">
        <f t="shared" si="1"/>
        <v>2012</v>
      </c>
      <c r="K16" s="58" t="str">
        <f t="shared" si="1"/>
        <v>2013</v>
      </c>
      <c r="L16" s="58" t="str">
        <f t="shared" si="1"/>
        <v>2014</v>
      </c>
      <c r="M16" s="58" t="str">
        <f t="shared" si="1"/>
        <v>2015</v>
      </c>
      <c r="N16" s="58" t="str">
        <f t="shared" si="1"/>
        <v>2016</v>
      </c>
    </row>
    <row r="17" spans="1:14" ht="12.75">
      <c r="A17" s="51" t="s">
        <v>222</v>
      </c>
      <c r="B17" s="56">
        <f>B13/B8</f>
        <v>0.4569131832797428</v>
      </c>
      <c r="C17" s="56">
        <f aca="true" t="shared" si="2" ref="C17:N17">C13/C8</f>
        <v>0.47251642829532275</v>
      </c>
      <c r="D17" s="56">
        <f t="shared" si="2"/>
        <v>0.48547053481814273</v>
      </c>
      <c r="E17" s="56">
        <f t="shared" si="2"/>
        <v>0.48667077039632556</v>
      </c>
      <c r="F17" s="56">
        <f t="shared" si="2"/>
        <v>0.4876520024414292</v>
      </c>
      <c r="G17" s="56">
        <f t="shared" si="2"/>
        <v>0.48830939431971365</v>
      </c>
      <c r="H17" s="56">
        <f t="shared" si="2"/>
        <v>0.48904773944422736</v>
      </c>
      <c r="I17" s="56">
        <f t="shared" si="2"/>
        <v>0.4915830291970803</v>
      </c>
      <c r="J17" s="56">
        <f t="shared" si="2"/>
        <v>0.4938181983167351</v>
      </c>
      <c r="K17" s="56">
        <f t="shared" si="2"/>
        <v>0.49469845343418656</v>
      </c>
      <c r="L17" s="56">
        <f t="shared" si="2"/>
        <v>0.49670709803312857</v>
      </c>
      <c r="M17" s="56">
        <f t="shared" si="2"/>
        <v>0.49961920926083075</v>
      </c>
      <c r="N17" s="56">
        <f t="shared" si="2"/>
        <v>0.5022907920813178</v>
      </c>
    </row>
    <row r="18" spans="1:14" ht="12.75">
      <c r="A18" s="6" t="s">
        <v>38</v>
      </c>
      <c r="B18" s="56">
        <f>100%-B17</f>
        <v>0.5430868167202572</v>
      </c>
      <c r="C18" s="56">
        <f aca="true" t="shared" si="3" ref="C18:N18">100%-C17</f>
        <v>0.5274835717046773</v>
      </c>
      <c r="D18" s="56">
        <f t="shared" si="3"/>
        <v>0.5145294651818573</v>
      </c>
      <c r="E18" s="56">
        <f t="shared" si="3"/>
        <v>0.5133292296036744</v>
      </c>
      <c r="F18" s="56">
        <f t="shared" si="3"/>
        <v>0.5123479975585707</v>
      </c>
      <c r="G18" s="56">
        <f t="shared" si="3"/>
        <v>0.5116906056802863</v>
      </c>
      <c r="H18" s="56">
        <f t="shared" si="3"/>
        <v>0.5109522605557726</v>
      </c>
      <c r="I18" s="56">
        <f t="shared" si="3"/>
        <v>0.5084169708029197</v>
      </c>
      <c r="J18" s="56">
        <f t="shared" si="3"/>
        <v>0.5061818016832649</v>
      </c>
      <c r="K18" s="56">
        <f t="shared" si="3"/>
        <v>0.5053015465658135</v>
      </c>
      <c r="L18" s="56">
        <f t="shared" si="3"/>
        <v>0.5032929019668715</v>
      </c>
      <c r="M18" s="56">
        <f t="shared" si="3"/>
        <v>0.5003807907391693</v>
      </c>
      <c r="N18" s="56">
        <f t="shared" si="3"/>
        <v>0.49770920791868223</v>
      </c>
    </row>
    <row r="19" ht="12.45"/>
    <row r="20" ht="12.45"/>
    <row r="21" ht="12.45"/>
    <row r="22" ht="12.75">
      <c r="B22" s="59" t="s">
        <v>342</v>
      </c>
    </row>
    <row r="23" ht="12.45"/>
    <row r="24" ht="12.45"/>
    <row r="25" ht="12.45"/>
    <row r="26" ht="12.45"/>
    <row r="27" ht="12.45"/>
    <row r="28" ht="12.45"/>
  </sheetData>
  <printOptions/>
  <pageMargins left="0.7" right="0.7" top="0.75" bottom="0.75" header="0.3" footer="0.3"/>
  <pageSetup horizontalDpi="600" verticalDpi="600" orientation="portrait" paperSize="9" r:id="rId2"/>
  <ignoredErrors>
    <ignoredError sqref="K13:N13 B13:J13" formulaRange="1"/>
    <ignoredError sqref="I7:N7 B7:H7" numberStoredAsText="1"/>
  </ignoredErrors>
  <drawing r:id="rId1"/>
</worksheet>
</file>

<file path=xl/worksheets/sheet6.xml><?xml version="1.0" encoding="utf-8"?>
<worksheet xmlns="http://schemas.openxmlformats.org/spreadsheetml/2006/main" xmlns:r="http://schemas.openxmlformats.org/officeDocument/2006/relationships">
  <dimension ref="A1:P79"/>
  <sheetViews>
    <sheetView workbookViewId="0" topLeftCell="A1">
      <selection activeCell="H7" sqref="H7"/>
    </sheetView>
  </sheetViews>
  <sheetFormatPr defaultColWidth="9.140625" defaultRowHeight="12.75"/>
  <cols>
    <col min="1" max="1" width="9.28125" style="7" customWidth="1"/>
    <col min="2" max="2" width="13.28125" style="7" customWidth="1"/>
    <col min="3" max="4" width="12.57421875" style="7" customWidth="1"/>
    <col min="5" max="5" width="11.8515625" style="7" customWidth="1"/>
    <col min="6" max="6" width="12.57421875" style="7" customWidth="1"/>
    <col min="7" max="7" width="11.28125" style="7" customWidth="1"/>
    <col min="8" max="8" width="11.140625" style="7" customWidth="1"/>
    <col min="9" max="16384" width="9.28125" style="7" customWidth="1"/>
  </cols>
  <sheetData>
    <row r="1" ht="20.6">
      <c r="A1" s="5" t="s">
        <v>156</v>
      </c>
    </row>
    <row r="3" ht="12.75">
      <c r="A3" s="8" t="s">
        <v>158</v>
      </c>
    </row>
    <row r="5" spans="1:10" ht="12.75">
      <c r="A5" s="7" t="s">
        <v>85</v>
      </c>
      <c r="B5" s="331" t="s">
        <v>191</v>
      </c>
      <c r="C5" s="69"/>
      <c r="D5" s="69"/>
      <c r="E5" s="69"/>
      <c r="F5" s="69"/>
      <c r="J5" s="67" t="s">
        <v>494</v>
      </c>
    </row>
    <row r="6" spans="2:6" ht="12.75">
      <c r="B6" s="69"/>
      <c r="C6" s="69"/>
      <c r="D6" s="69"/>
      <c r="E6" s="69"/>
      <c r="F6" s="69"/>
    </row>
    <row r="7" spans="1:6" ht="12.75">
      <c r="A7" s="8" t="s">
        <v>343</v>
      </c>
      <c r="B7" s="69"/>
      <c r="C7" s="69"/>
      <c r="D7" s="69"/>
      <c r="E7" s="69"/>
      <c r="F7" s="69"/>
    </row>
    <row r="8" spans="2:6" ht="12.75">
      <c r="B8" s="69"/>
      <c r="C8" s="69"/>
      <c r="D8" s="69"/>
      <c r="E8" s="69"/>
      <c r="F8" s="69"/>
    </row>
    <row r="9" spans="1:9" ht="31.75">
      <c r="A9" s="60"/>
      <c r="B9" s="66" t="s">
        <v>481</v>
      </c>
      <c r="C9" s="66" t="s">
        <v>482</v>
      </c>
      <c r="D9" s="66" t="s">
        <v>159</v>
      </c>
      <c r="E9" s="66" t="s">
        <v>157</v>
      </c>
      <c r="F9" s="66" t="s">
        <v>67</v>
      </c>
      <c r="G9" s="66" t="s">
        <v>71</v>
      </c>
      <c r="H9" s="66" t="s">
        <v>32</v>
      </c>
      <c r="I9" s="60"/>
    </row>
    <row r="10" spans="1:8" ht="12.75">
      <c r="A10" s="48">
        <v>2000</v>
      </c>
      <c r="B10" s="211">
        <v>2.147079</v>
      </c>
      <c r="C10" s="211">
        <v>0.347021</v>
      </c>
      <c r="D10" s="211">
        <v>0.077536</v>
      </c>
      <c r="E10" s="211">
        <v>0.09542</v>
      </c>
      <c r="F10" s="211">
        <v>0.00475</v>
      </c>
      <c r="G10" s="211">
        <v>0.012331</v>
      </c>
      <c r="H10" s="211">
        <f aca="true" t="shared" si="0" ref="H10:H25">SUM(B10:G10)</f>
        <v>2.684137</v>
      </c>
    </row>
    <row r="11" spans="1:8" ht="12.75">
      <c r="A11" s="48">
        <v>2001</v>
      </c>
      <c r="B11" s="211">
        <v>2.212933</v>
      </c>
      <c r="C11" s="211">
        <v>0.349547</v>
      </c>
      <c r="D11" s="211">
        <v>0.078024</v>
      </c>
      <c r="E11" s="211">
        <v>0.097583</v>
      </c>
      <c r="F11" s="211">
        <v>0.005091</v>
      </c>
      <c r="G11" s="211">
        <v>0.012532</v>
      </c>
      <c r="H11" s="211">
        <f t="shared" si="0"/>
        <v>2.7557100000000005</v>
      </c>
    </row>
    <row r="12" spans="1:8" ht="12.75">
      <c r="A12" s="48">
        <v>2002</v>
      </c>
      <c r="B12" s="211">
        <v>2.291505</v>
      </c>
      <c r="C12" s="211">
        <v>0.355111</v>
      </c>
      <c r="D12" s="211">
        <v>0.079477</v>
      </c>
      <c r="E12" s="211">
        <v>0.101321</v>
      </c>
      <c r="F12" s="211">
        <v>0.005572</v>
      </c>
      <c r="G12" s="211">
        <v>0.013144</v>
      </c>
      <c r="H12" s="211">
        <f t="shared" si="0"/>
        <v>2.8461299999999996</v>
      </c>
    </row>
    <row r="13" spans="1:8" ht="12.75">
      <c r="A13" s="48">
        <v>2003</v>
      </c>
      <c r="B13" s="211">
        <v>2.394198</v>
      </c>
      <c r="C13" s="211">
        <v>0.363748</v>
      </c>
      <c r="D13" s="211">
        <v>0.082241</v>
      </c>
      <c r="E13" s="211">
        <v>0.106428</v>
      </c>
      <c r="F13" s="211">
        <v>0.006016</v>
      </c>
      <c r="G13" s="211">
        <v>0.013779</v>
      </c>
      <c r="H13" s="211">
        <f t="shared" si="0"/>
        <v>2.9664099999999998</v>
      </c>
    </row>
    <row r="14" spans="1:8" ht="12.75">
      <c r="A14" s="48">
        <v>2004</v>
      </c>
      <c r="B14" s="211">
        <v>2.490004</v>
      </c>
      <c r="C14" s="211">
        <v>0.375459</v>
      </c>
      <c r="D14" s="211">
        <v>0.087053</v>
      </c>
      <c r="E14" s="211">
        <v>0.113243</v>
      </c>
      <c r="F14" s="211">
        <v>0.006509</v>
      </c>
      <c r="G14" s="211">
        <v>0.014435</v>
      </c>
      <c r="H14" s="211">
        <f t="shared" si="0"/>
        <v>3.0867030000000004</v>
      </c>
    </row>
    <row r="15" spans="1:8" ht="12.75">
      <c r="A15" s="48">
        <v>2005</v>
      </c>
      <c r="B15" s="211">
        <v>2.57767</v>
      </c>
      <c r="C15" s="211">
        <v>0.387858</v>
      </c>
      <c r="D15" s="211">
        <v>0.095962</v>
      </c>
      <c r="E15" s="211">
        <v>0.119258</v>
      </c>
      <c r="F15" s="211">
        <v>0.00691</v>
      </c>
      <c r="G15" s="211">
        <v>0.015043</v>
      </c>
      <c r="H15" s="211">
        <f t="shared" si="0"/>
        <v>3.202701</v>
      </c>
    </row>
    <row r="16" spans="1:8" ht="12.75">
      <c r="A16" s="48">
        <v>2006</v>
      </c>
      <c r="B16" s="211">
        <v>2.630697</v>
      </c>
      <c r="C16" s="211">
        <v>0.397243</v>
      </c>
      <c r="D16" s="211">
        <v>0.106549</v>
      </c>
      <c r="E16" s="211">
        <v>0.123716</v>
      </c>
      <c r="F16" s="211">
        <v>0.007228</v>
      </c>
      <c r="G16" s="211">
        <v>0.015351</v>
      </c>
      <c r="H16" s="211">
        <f t="shared" si="0"/>
        <v>3.280784</v>
      </c>
    </row>
    <row r="17" spans="1:8" ht="12.75">
      <c r="A17" s="48">
        <v>2007</v>
      </c>
      <c r="B17" s="211">
        <v>2.6784</v>
      </c>
      <c r="C17" s="211">
        <v>0.408531</v>
      </c>
      <c r="D17" s="211">
        <v>0.118209</v>
      </c>
      <c r="E17" s="211">
        <v>0.12809</v>
      </c>
      <c r="F17" s="211">
        <v>0.007751</v>
      </c>
      <c r="G17" s="211">
        <v>0.015581</v>
      </c>
      <c r="H17" s="211">
        <f t="shared" si="0"/>
        <v>3.3565619999999994</v>
      </c>
    </row>
    <row r="18" spans="1:8" ht="12.75">
      <c r="A18" s="48">
        <v>2008</v>
      </c>
      <c r="B18" s="211">
        <v>2.691881</v>
      </c>
      <c r="C18" s="211">
        <v>0.414886</v>
      </c>
      <c r="D18" s="211">
        <v>0.13204</v>
      </c>
      <c r="E18" s="211">
        <v>0.130441</v>
      </c>
      <c r="F18" s="211">
        <v>0.008256</v>
      </c>
      <c r="G18" s="211">
        <v>0.015892</v>
      </c>
      <c r="H18" s="211">
        <f t="shared" si="0"/>
        <v>3.3933959999999996</v>
      </c>
    </row>
    <row r="19" spans="1:8" ht="12.75">
      <c r="A19" s="48">
        <v>2009</v>
      </c>
      <c r="B19" s="211">
        <v>2.68371</v>
      </c>
      <c r="C19" s="211">
        <v>0.414224</v>
      </c>
      <c r="D19" s="211">
        <v>0.136796</v>
      </c>
      <c r="E19" s="211">
        <v>0.129558</v>
      </c>
      <c r="F19" s="211">
        <v>0.00864</v>
      </c>
      <c r="G19" s="211">
        <v>0.015831</v>
      </c>
      <c r="H19" s="211">
        <f t="shared" si="0"/>
        <v>3.388759</v>
      </c>
    </row>
    <row r="20" spans="1:8" ht="12.75">
      <c r="A20" s="48">
        <v>2010</v>
      </c>
      <c r="B20" s="211">
        <v>2.704023</v>
      </c>
      <c r="C20" s="211">
        <v>0.416215</v>
      </c>
      <c r="D20" s="211">
        <v>0.138488</v>
      </c>
      <c r="E20" s="211">
        <v>0.128155</v>
      </c>
      <c r="F20" s="211">
        <v>0.00879</v>
      </c>
      <c r="G20" s="211">
        <v>0.01556</v>
      </c>
      <c r="H20" s="211">
        <f t="shared" si="0"/>
        <v>3.4112309999999995</v>
      </c>
    </row>
    <row r="21" spans="1:8" ht="12.75">
      <c r="A21" s="48">
        <v>2011</v>
      </c>
      <c r="B21" s="211">
        <v>2.696904</v>
      </c>
      <c r="C21" s="211">
        <v>0.418305</v>
      </c>
      <c r="D21" s="211">
        <v>0.138934</v>
      </c>
      <c r="E21" s="211">
        <v>0.126899</v>
      </c>
      <c r="F21" s="211">
        <v>0.008904</v>
      </c>
      <c r="G21" s="211">
        <v>0.015783</v>
      </c>
      <c r="H21" s="211">
        <f t="shared" si="0"/>
        <v>3.4057289999999996</v>
      </c>
    </row>
    <row r="22" spans="1:8" ht="12.75">
      <c r="A22" s="48">
        <v>2012</v>
      </c>
      <c r="B22" s="211">
        <v>2.735355</v>
      </c>
      <c r="C22" s="211">
        <v>0.428336</v>
      </c>
      <c r="D22" s="211">
        <v>0.141759</v>
      </c>
      <c r="E22" s="211">
        <v>0.126904</v>
      </c>
      <c r="F22" s="211">
        <v>0.009038</v>
      </c>
      <c r="G22" s="211">
        <v>0.016112</v>
      </c>
      <c r="H22" s="211">
        <f t="shared" si="0"/>
        <v>3.457504</v>
      </c>
    </row>
    <row r="23" spans="1:8" ht="12.75">
      <c r="A23" s="48">
        <v>2013</v>
      </c>
      <c r="B23" s="211">
        <v>2.793539</v>
      </c>
      <c r="C23" s="211">
        <v>0.44789</v>
      </c>
      <c r="D23" s="211">
        <v>0.145841</v>
      </c>
      <c r="E23" s="211">
        <v>0.128879</v>
      </c>
      <c r="F23" s="211">
        <v>0.009297</v>
      </c>
      <c r="G23" s="211">
        <v>0.01764</v>
      </c>
      <c r="H23" s="211">
        <f t="shared" si="0"/>
        <v>3.543086</v>
      </c>
    </row>
    <row r="24" spans="1:8" ht="12.75">
      <c r="A24" s="48">
        <v>2014</v>
      </c>
      <c r="B24" s="211">
        <v>2.884363</v>
      </c>
      <c r="C24" s="211">
        <v>0.474401</v>
      </c>
      <c r="D24" s="211">
        <v>0.151318</v>
      </c>
      <c r="E24" s="211">
        <v>0.132478</v>
      </c>
      <c r="F24" s="211">
        <v>0.00953</v>
      </c>
      <c r="G24" s="211">
        <v>0.02248</v>
      </c>
      <c r="H24" s="211">
        <f t="shared" si="0"/>
        <v>3.6745699999999992</v>
      </c>
    </row>
    <row r="25" spans="1:8" ht="12.75">
      <c r="A25" s="48">
        <v>2015</v>
      </c>
      <c r="B25" s="211">
        <v>3.018118</v>
      </c>
      <c r="C25" s="211">
        <v>0.506554</v>
      </c>
      <c r="D25" s="211">
        <v>0.160202</v>
      </c>
      <c r="E25" s="211">
        <v>0.136807</v>
      </c>
      <c r="F25" s="211">
        <v>0.009812</v>
      </c>
      <c r="G25" s="211">
        <v>0.026135</v>
      </c>
      <c r="H25" s="211">
        <f t="shared" si="0"/>
        <v>3.857628</v>
      </c>
    </row>
    <row r="26" spans="2:10" ht="12.75">
      <c r="B26" s="13"/>
      <c r="C26" s="13"/>
      <c r="D26" s="13"/>
      <c r="E26" s="13"/>
      <c r="F26" s="13"/>
      <c r="G26" s="13"/>
      <c r="H26" s="13"/>
      <c r="J26" s="61"/>
    </row>
    <row r="51" ht="12.75">
      <c r="A51" s="8"/>
    </row>
    <row r="53" ht="12.75">
      <c r="B53" s="20"/>
    </row>
    <row r="55" spans="1:11" ht="12.75">
      <c r="A55" s="8"/>
      <c r="K55" s="8"/>
    </row>
    <row r="57" spans="1:16" ht="12.75">
      <c r="A57" s="65"/>
      <c r="P57" s="65"/>
    </row>
    <row r="58" spans="1:16" ht="12.75">
      <c r="A58" s="65"/>
      <c r="P58" s="65"/>
    </row>
    <row r="59" spans="1:16" ht="12.75">
      <c r="A59" s="65"/>
      <c r="P59" s="65"/>
    </row>
    <row r="60" spans="1:16" ht="12.75">
      <c r="A60" s="65"/>
      <c r="P60" s="65"/>
    </row>
    <row r="61" spans="1:16" ht="12.75">
      <c r="A61" s="65"/>
      <c r="P61" s="65"/>
    </row>
    <row r="62" spans="1:16" ht="12.75">
      <c r="A62" s="65"/>
      <c r="P62" s="65"/>
    </row>
    <row r="63" spans="1:16" ht="12.75">
      <c r="A63" s="65"/>
      <c r="P63" s="65"/>
    </row>
    <row r="64" spans="1:16" ht="12.75">
      <c r="A64" s="65"/>
      <c r="P64" s="65"/>
    </row>
    <row r="65" spans="1:16" ht="12.75">
      <c r="A65" s="48"/>
      <c r="P65" s="48"/>
    </row>
    <row r="66" spans="1:16" ht="12.75">
      <c r="A66" s="48"/>
      <c r="P66" s="48"/>
    </row>
    <row r="67" spans="1:16" ht="12.75">
      <c r="A67" s="48"/>
      <c r="P67" s="48"/>
    </row>
    <row r="68" spans="1:16" ht="12.75">
      <c r="A68" s="48"/>
      <c r="P68" s="48"/>
    </row>
    <row r="69" spans="1:16" ht="12.75">
      <c r="A69" s="48"/>
      <c r="P69" s="48"/>
    </row>
    <row r="70" spans="1:16" ht="12.75">
      <c r="A70" s="48"/>
      <c r="P70" s="48"/>
    </row>
    <row r="71" spans="1:16" ht="12.75">
      <c r="A71" s="48"/>
      <c r="P71" s="48"/>
    </row>
    <row r="72" spans="1:16" ht="12.75">
      <c r="A72" s="48"/>
      <c r="P72" s="48"/>
    </row>
    <row r="76" ht="12.75">
      <c r="P76" s="65"/>
    </row>
    <row r="77" ht="12.75">
      <c r="P77" s="65"/>
    </row>
    <row r="78" ht="12.75">
      <c r="P78" s="48"/>
    </row>
    <row r="79" ht="12.75">
      <c r="P79" s="48"/>
    </row>
  </sheetData>
  <hyperlinks>
    <hyperlink ref="B5" r:id="rId1" display="http://www.transport.govt.nz/research/newzealandvehiclefleetstatistics/#monthly"/>
  </hyperlinks>
  <printOptions/>
  <pageMargins left="0.7" right="0.7" top="0.75" bottom="0.75" header="0.3" footer="0.3"/>
  <pageSetup horizontalDpi="600" verticalDpi="600" orientation="portrait" r:id="rId3"/>
  <ignoredErrors>
    <ignoredError sqref="H10:H25" formulaRange="1"/>
  </ignoredErrors>
  <drawing r:id="rId2"/>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M12" sqref="M12"/>
    </sheetView>
  </sheetViews>
  <sheetFormatPr defaultColWidth="9.140625" defaultRowHeight="12.75"/>
  <cols>
    <col min="1" max="1" width="9.28125" style="7" customWidth="1"/>
    <col min="2" max="2" width="14.28125" style="7" customWidth="1"/>
    <col min="3" max="16384" width="9.28125" style="7" customWidth="1"/>
  </cols>
  <sheetData>
    <row r="1" ht="20.6">
      <c r="A1" s="5" t="s">
        <v>344</v>
      </c>
    </row>
    <row r="3" spans="1:2" ht="12.75">
      <c r="A3" s="7" t="s">
        <v>85</v>
      </c>
      <c r="B3" s="75" t="s">
        <v>348</v>
      </c>
    </row>
    <row r="5" spans="1:2" ht="12.75">
      <c r="A5" s="70"/>
      <c r="B5" s="70" t="s">
        <v>254</v>
      </c>
    </row>
    <row r="6" spans="1:4" ht="12.75">
      <c r="A6" s="332">
        <v>2000</v>
      </c>
      <c r="B6" s="156">
        <v>11.70341145</v>
      </c>
      <c r="D6" s="67" t="s">
        <v>345</v>
      </c>
    </row>
    <row r="7" spans="1:2" ht="12.75">
      <c r="A7" s="332">
        <v>2001</v>
      </c>
      <c r="B7" s="156">
        <v>11.851790087</v>
      </c>
    </row>
    <row r="8" spans="1:2" ht="12.75">
      <c r="A8" s="332">
        <v>2002</v>
      </c>
      <c r="B8" s="156">
        <v>11.945254904</v>
      </c>
    </row>
    <row r="9" spans="1:2" ht="12.75">
      <c r="A9" s="332">
        <v>2003</v>
      </c>
      <c r="B9" s="156">
        <v>11.998834444</v>
      </c>
    </row>
    <row r="10" spans="1:2" ht="12.75">
      <c r="A10" s="332">
        <v>2004</v>
      </c>
      <c r="B10" s="156">
        <v>12.082014084</v>
      </c>
    </row>
    <row r="11" spans="1:2" ht="12.75">
      <c r="A11" s="332">
        <v>2005</v>
      </c>
      <c r="B11" s="156">
        <v>12.200730139</v>
      </c>
    </row>
    <row r="12" spans="1:2" ht="12.75">
      <c r="A12" s="332">
        <v>2006</v>
      </c>
      <c r="B12" s="156">
        <v>12.389814418</v>
      </c>
    </row>
    <row r="13" spans="1:2" ht="12.75">
      <c r="A13" s="332">
        <v>2007</v>
      </c>
      <c r="B13" s="157">
        <v>12.579389463</v>
      </c>
    </row>
    <row r="14" spans="1:2" ht="12.75">
      <c r="A14" s="332">
        <v>2008</v>
      </c>
      <c r="B14" s="157">
        <v>12.831534123</v>
      </c>
    </row>
    <row r="15" spans="1:2" ht="12.75">
      <c r="A15" s="332">
        <v>2009</v>
      </c>
      <c r="B15" s="157">
        <v>13.220016978</v>
      </c>
    </row>
    <row r="16" spans="1:2" ht="12.75">
      <c r="A16" s="332">
        <v>2010</v>
      </c>
      <c r="B16" s="157">
        <v>13.518635699</v>
      </c>
    </row>
    <row r="17" spans="1:2" ht="12.75">
      <c r="A17" s="332">
        <v>2011</v>
      </c>
      <c r="B17" s="157">
        <v>13.798339835</v>
      </c>
    </row>
    <row r="18" spans="1:2" ht="12.75">
      <c r="A18" s="332">
        <v>2012</v>
      </c>
      <c r="B18" s="157">
        <v>14.033501256</v>
      </c>
    </row>
    <row r="19" spans="1:2" ht="12.75">
      <c r="A19" s="333">
        <v>2013</v>
      </c>
      <c r="B19" s="158">
        <v>14.18012141</v>
      </c>
    </row>
    <row r="20" spans="1:2" ht="12.75">
      <c r="A20" s="333">
        <v>2014</v>
      </c>
      <c r="B20" s="158">
        <v>14.235785918</v>
      </c>
    </row>
    <row r="21" spans="1:2" ht="12.75">
      <c r="A21" s="333">
        <v>2015</v>
      </c>
      <c r="B21" s="158">
        <v>14.337942726</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A6" sqref="A6:A20"/>
    </sheetView>
  </sheetViews>
  <sheetFormatPr defaultColWidth="9.140625" defaultRowHeight="12.75"/>
  <cols>
    <col min="1" max="1" width="9.28125" style="7" customWidth="1"/>
    <col min="2" max="2" width="39.28125" style="7" customWidth="1"/>
    <col min="3" max="3" width="9.140625" style="7" hidden="1" customWidth="1"/>
    <col min="4" max="4" width="15.421875" style="7" customWidth="1"/>
    <col min="5"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spans="1:3" ht="20.6">
      <c r="A1" s="5" t="s">
        <v>346</v>
      </c>
      <c r="C1" s="7" t="s">
        <v>346</v>
      </c>
    </row>
    <row r="3" spans="1:2" ht="12.75">
      <c r="A3" s="7" t="s">
        <v>63</v>
      </c>
      <c r="B3" s="75" t="s">
        <v>349</v>
      </c>
    </row>
    <row r="5" spans="2:5" ht="20.15" customHeight="1">
      <c r="B5" s="68" t="s">
        <v>315</v>
      </c>
      <c r="E5" s="8" t="s">
        <v>347</v>
      </c>
    </row>
    <row r="6" spans="1:2" ht="12.75">
      <c r="A6" s="48">
        <v>2001</v>
      </c>
      <c r="B6" s="125">
        <v>570.2700682901688</v>
      </c>
    </row>
    <row r="7" spans="1:2" ht="12.75">
      <c r="A7" s="48">
        <v>2002</v>
      </c>
      <c r="B7" s="125">
        <v>580.3482335063949</v>
      </c>
    </row>
    <row r="8" spans="1:2" ht="12.75">
      <c r="A8" s="48">
        <v>2003</v>
      </c>
      <c r="B8" s="125">
        <v>594.5068533969011</v>
      </c>
    </row>
    <row r="9" spans="1:9" ht="12.75">
      <c r="A9" s="48">
        <v>2004</v>
      </c>
      <c r="B9" s="125">
        <v>609.1752905198776</v>
      </c>
      <c r="I9" s="67"/>
    </row>
    <row r="10" spans="1:2" ht="12.75">
      <c r="A10" s="48">
        <v>2005</v>
      </c>
      <c r="B10" s="125">
        <v>623.5443527903433</v>
      </c>
    </row>
    <row r="11" spans="1:2" ht="12.75">
      <c r="A11" s="48">
        <v>2006</v>
      </c>
      <c r="B11" s="125">
        <v>628.6615208144148</v>
      </c>
    </row>
    <row r="12" spans="1:2" ht="12.75">
      <c r="A12" s="48">
        <v>2007</v>
      </c>
      <c r="B12" s="125">
        <v>634.1209337563331</v>
      </c>
    </row>
    <row r="13" spans="1:2" ht="12.75">
      <c r="A13" s="48">
        <v>2008</v>
      </c>
      <c r="B13" s="125">
        <v>631.9266162730644</v>
      </c>
    </row>
    <row r="14" spans="1:2" ht="12.75">
      <c r="A14" s="48">
        <v>2009</v>
      </c>
      <c r="B14" s="125">
        <v>623.7414586529075</v>
      </c>
    </row>
    <row r="15" spans="1:2" ht="12.75">
      <c r="A15" s="48">
        <v>2010</v>
      </c>
      <c r="B15" s="125">
        <v>621.5144689360333</v>
      </c>
    </row>
    <row r="16" spans="1:2" ht="12.75">
      <c r="A16" s="48">
        <v>2011</v>
      </c>
      <c r="B16" s="125">
        <v>615.1697080291971</v>
      </c>
    </row>
    <row r="17" spans="1:2" ht="12.75">
      <c r="A17" s="48">
        <v>2012</v>
      </c>
      <c r="B17" s="125">
        <v>620.5292529661305</v>
      </c>
    </row>
    <row r="18" spans="1:2" ht="12.75">
      <c r="A18" s="48">
        <v>2013</v>
      </c>
      <c r="B18" s="125">
        <v>628.8780081492987</v>
      </c>
    </row>
    <row r="19" spans="1:2" ht="12.75">
      <c r="A19" s="48">
        <v>2014</v>
      </c>
      <c r="B19" s="125">
        <v>639.5908818768432</v>
      </c>
    </row>
    <row r="20" spans="1:2" ht="12.75">
      <c r="A20" s="48">
        <v>2015</v>
      </c>
      <c r="B20" s="125">
        <v>656.7265052113933</v>
      </c>
    </row>
    <row r="22" ht="12.45"/>
    <row r="23" ht="12.45"/>
    <row r="24" ht="12.45"/>
    <row r="25" ht="12.45"/>
    <row r="26" ht="12.45"/>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E22" sqref="E22"/>
    </sheetView>
  </sheetViews>
  <sheetFormatPr defaultColWidth="9.140625" defaultRowHeight="12.75"/>
  <cols>
    <col min="1" max="1" width="18.421875" style="0" customWidth="1"/>
  </cols>
  <sheetData>
    <row r="1" s="7" customFormat="1" ht="20.6">
      <c r="A1" s="5" t="s">
        <v>351</v>
      </c>
    </row>
    <row r="2" s="7" customFormat="1" ht="15.9"/>
    <row r="3" spans="1:2" s="7" customFormat="1" ht="15.9">
      <c r="A3" s="7" t="s">
        <v>350</v>
      </c>
      <c r="B3" s="75"/>
    </row>
    <row r="4" s="7" customFormat="1" ht="15.9">
      <c r="A4" s="48"/>
    </row>
    <row r="5" spans="2:7" s="7" customFormat="1" ht="15.9">
      <c r="B5" s="8">
        <v>1996</v>
      </c>
      <c r="C5" s="8">
        <v>2001</v>
      </c>
      <c r="D5" s="8">
        <v>2006</v>
      </c>
      <c r="E5" s="8">
        <v>2013</v>
      </c>
      <c r="G5" s="67" t="s">
        <v>352</v>
      </c>
    </row>
    <row r="6" spans="1:5" s="7" customFormat="1" ht="15.9">
      <c r="A6" s="7" t="s">
        <v>113</v>
      </c>
      <c r="B6" s="62">
        <v>144972</v>
      </c>
      <c r="C6" s="62">
        <v>129891</v>
      </c>
      <c r="D6" s="62">
        <v>112758</v>
      </c>
      <c r="E6" s="62">
        <v>116382</v>
      </c>
    </row>
    <row r="7" spans="1:5" s="7" customFormat="1" ht="15.9">
      <c r="A7" s="7" t="s">
        <v>114</v>
      </c>
      <c r="B7" s="62">
        <v>518457</v>
      </c>
      <c r="C7" s="62">
        <v>526230</v>
      </c>
      <c r="D7" s="62">
        <v>527844</v>
      </c>
      <c r="E7" s="62">
        <v>552813</v>
      </c>
    </row>
    <row r="8" spans="1:5" s="7" customFormat="1" ht="15.9">
      <c r="A8" s="7" t="s">
        <v>115</v>
      </c>
      <c r="B8" s="62">
        <v>406884</v>
      </c>
      <c r="C8" s="62">
        <v>463116</v>
      </c>
      <c r="D8" s="62">
        <v>531627</v>
      </c>
      <c r="E8" s="62">
        <v>565095</v>
      </c>
    </row>
    <row r="9" spans="1:5" s="7" customFormat="1" ht="15.9">
      <c r="A9" s="7" t="s">
        <v>116</v>
      </c>
      <c r="B9" s="62">
        <v>142827</v>
      </c>
      <c r="C9" s="62">
        <v>169116</v>
      </c>
      <c r="D9" s="62">
        <v>222204</v>
      </c>
      <c r="E9" s="62">
        <v>237468</v>
      </c>
    </row>
    <row r="10" s="7" customFormat="1" ht="15.9"/>
    <row r="11" spans="2:5" s="7" customFormat="1" ht="15.9">
      <c r="B11" s="7">
        <v>1996</v>
      </c>
      <c r="C11" s="7">
        <v>2001</v>
      </c>
      <c r="D11" s="7">
        <v>2006</v>
      </c>
      <c r="E11" s="7">
        <v>2013</v>
      </c>
    </row>
    <row r="12" spans="1:5" s="7" customFormat="1" ht="15.9">
      <c r="A12" s="7" t="s">
        <v>113</v>
      </c>
      <c r="B12" s="63">
        <f>B6/SUM(B6:B9)</f>
        <v>0.11950145902369058</v>
      </c>
      <c r="C12" s="63">
        <f>C6/SUM(C6:C9)</f>
        <v>0.10081941828054888</v>
      </c>
      <c r="D12" s="63">
        <f>D6/SUM(D6:D9)</f>
        <v>0.08086297441325614</v>
      </c>
      <c r="E12" s="63">
        <f>E6/SUM(E6:E9)</f>
        <v>0.07907685910319495</v>
      </c>
    </row>
    <row r="13" spans="1:5" s="7" customFormat="1" ht="15.9">
      <c r="A13" s="7" t="s">
        <v>114</v>
      </c>
      <c r="B13" s="63">
        <f>B7/SUM(B6:B9)</f>
        <v>0.4273678223453188</v>
      </c>
      <c r="C13" s="63">
        <f>C7/SUM(C6:C9)</f>
        <v>0.4084517209181024</v>
      </c>
      <c r="D13" s="63">
        <f>D7/SUM(D6:D9)</f>
        <v>0.3785366525318893</v>
      </c>
      <c r="E13" s="64">
        <f>E7/SUM(E6:E9)</f>
        <v>0.37561406155087995</v>
      </c>
    </row>
    <row r="14" spans="1:5" s="7" customFormat="1" ht="15.9">
      <c r="A14" s="7" t="s">
        <v>115</v>
      </c>
      <c r="B14" s="63">
        <f>B8/SUM(B6:B9)</f>
        <v>0.335397398486572</v>
      </c>
      <c r="C14" s="63">
        <f>C8/SUM(C6:C9)</f>
        <v>0.3594635942168024</v>
      </c>
      <c r="D14" s="63">
        <f>D8/SUM(D6:D9)</f>
        <v>0.3812495831639096</v>
      </c>
      <c r="E14" s="64">
        <f>E8/SUM(E6:E9)</f>
        <v>0.38395918350707114</v>
      </c>
    </row>
    <row r="15" spans="1:5" s="7" customFormat="1" ht="15.9">
      <c r="A15" s="7" t="s">
        <v>116</v>
      </c>
      <c r="B15" s="63">
        <f>B9/SUM(B6:B9)</f>
        <v>0.11773332014441862</v>
      </c>
      <c r="C15" s="63">
        <f>C9/SUM(C6:C9)</f>
        <v>0.13126526658454632</v>
      </c>
      <c r="D15" s="63">
        <f>D9/SUM(D6:D9)</f>
        <v>0.15935078989094492</v>
      </c>
      <c r="E15" s="63">
        <f>E9/SUM(E6:E9)</f>
        <v>0.16134989583885395</v>
      </c>
    </row>
    <row r="16" s="7" customFormat="1" ht="15.9"/>
    <row r="17" s="7" customFormat="1" ht="15.9"/>
    <row r="18" s="7" customFormat="1" ht="15.9"/>
    <row r="19" s="7" customFormat="1" ht="15.9"/>
    <row r="20" s="7" customFormat="1" ht="15.9"/>
    <row r="21" s="7" customFormat="1" ht="15.9"/>
    <row r="22" s="7" customFormat="1" ht="15.9"/>
    <row r="23" s="7" customFormat="1" ht="15.9"/>
  </sheetData>
  <hyperlinks>
    <hyperlink ref="B3" r:id="rId1" display="www.transport.govt.nz/ourwork/tmif/accesstothetransportsystem/am007/"/>
  </hyperlinks>
  <printOptions/>
  <pageMargins left="0.7" right="0.7" top="0.75" bottom="0.75" header="0.3" footer="0.3"/>
  <pageSetup orientation="portrait" paperSize="9"/>
  <ignoredErrors>
    <ignoredError sqref="B12:E15" formulaRange="1"/>
  </ignoredErrors>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Target_Audience xmlns="60CA7F94-CEA7-45B5-94E0-74DFE33E7369">Internal</Target_Audience>
    <Original_x0020_Author xmlns="60CA7F94-CEA7-45B5-94E0-74DFE33E7369">David Ryan</Original_x0020_Author>
    <Know-How_Type xmlns="60CA7F94-CEA7-45B5-94E0-74DFE33E7369">NA</Know-How_Type>
    <Theme xmlns="60CA7F94-CEA7-45B5-94E0-74DFE33E7369"/>
    <Publisher_Source xmlns="60CA7F94-CEA7-45B5-94E0-74DFE33E7369" xsi:nil="true"/>
    <ADLogModifiedBy xmlns="60CA7F94-CEA7-45B5-94E0-74DFE33E7369">575,David Ryan,Contractor,26/08/2016;88,Wayne Jones,Principal Scientist,16/02/2017;</ADLogModifiedBy>
    <Topic xmlns="60CA7F94-CEA7-45B5-94E0-74DFE33E7369">NA</Topic>
    <Original_x0020_Modified xmlns="60CA7F94-CEA7-45B5-94E0-74DFE33E7369">10/04/2017 5:05:37 p.m.</Original_x0020_Modified>
    <Project xmlns="60CA7F94-CEA7-45B5-94E0-74DFE33E7369">FESA Survey Programme</Project>
    <Security_Rating xmlns="60CA7F94-CEA7-45B5-94E0-74DFE33E7369">NA</Security_Rating>
    <ADLog xmlns="60CA7F94-CEA7-45B5-94E0-74DFE33E7369">575,David Ryan,Contractor,26/08/2016;</ADLog>
    <Category_Name xmlns="60CA7F94-CEA7-45B5-94E0-74DFE33E7369">NA</Category_Name>
    <Authoritative_Version xmlns="60CA7F94-CEA7-45B5-94E0-74DFE33E7369">false</Authoritative_Version>
    <Related_Record xmlns="60CA7F94-CEA7-45B5-94E0-74DFE33E7369" xsi:nil="true"/>
    <Case xmlns="60CA7F94-CEA7-45B5-94E0-74DFE33E7369">NA</Case>
    <Crown_Entity xmlns="60CA7F94-CEA7-45B5-94E0-74DFE33E7369"/>
    <Original_x0020_Producer xmlns="60CA7F94-CEA7-45B5-94E0-74DFE33E7369" xsi:nil="true"/>
    <Function xmlns="60CA7F94-CEA7-45B5-94E0-74DFE33E7369">Statistics</Function>
    <Activity xmlns="60CA7F94-CEA7-45B5-94E0-74DFE33E7369">Activity Management</Activity>
    <Original_x0020_Created xmlns="60CA7F94-CEA7-45B5-94E0-74DFE33E7369">10/04/2017 12:42:16 p.m.</Original_x0020_Created>
    <Related_People xmlns="60CA7F94-CEA7-45B5-94E0-74DFE33E7369">
      <UserInfo>
        <DisplayName/>
        <AccountId xsi:nil="true"/>
        <AccountType/>
      </UserInfo>
    </Related_People>
    <Subactivity xmlns="60CA7F94-CEA7-45B5-94E0-74DFE33E7369">Outputs and Reports</Subactivity>
    <Related_x0020_Record_x0020_Links xmlns="9839ff3a-355b-4117-b331-4f99f36137b4" xsi:nil="true"/>
    <Category_Values xmlns="60CA7F94-CEA7-45B5-94E0-74DFE33E7369">NA</Category_Values>
    <First_x0020_Created xmlns="60CA7F94-CEA7-45B5-94E0-74DFE33E7369">26/08/2016 2:31:53 p.m.</First_x0020_Created>
    <Mode xmlns="60CA7F94-CEA7-45B5-94E0-74DFE33E7369">NA</Mode>
    <My_Keywords xmlns="60CA7F94-CEA7-45B5-94E0-74DFE33E7369">NA</My_Keywords>
    <PRA_Type xmlns="60CA7F94-CEA7-45B5-94E0-74DFE33E7369">Doc</PRA_Type>
    <Record_Type xmlns="60CA7F94-CEA7-45B5-94E0-74DFE33E7369">Normal</Record_Type>
    <Hold xmlns="60CA7F94-CEA7-45B5-94E0-74DFE33E7369">false</Hold>
    <Document_Type xmlns="60CA7F94-CEA7-45B5-94E0-74DFE33E7369">Research</Document_Type>
    <Function_Group xmlns="60CA7F94-CEA7-45B5-94E0-74DFE33E7369">Research and Statistics</Function_Group>
    <Aggregation_Status xmlns="60CA7F94-CEA7-45B5-94E0-74DFE33E7369">Normal</Aggregation_Status>
    <RecordID xmlns="60CA7F94-CEA7-45B5-94E0-74DFE33E7369">209266</RecordID>
    <Narrative xmlns="60CA7F94-CEA7-45B5-94E0-74DFE33E7369">Clean graphs that can be used on the website</Narrative>
    <Key_Words xmlns="60CA7F94-CEA7-45B5-94E0-74DFE33E7369">NA</Key_Words>
    <Read_Only_Status xmlns="60CA7F94-CEA7-45B5-94E0-74DFE33E7369">Open</Read_Only_Status>
    <Disposal_Action_Authoriser xmlns="60CA7F94-CEA7-45B5-94E0-74DFE33E7369">
      <UserInfo>
        <DisplayName/>
        <AccountId xsi:nil="true"/>
        <AccountType/>
      </UserInfo>
    </Disposal_Action_Authoriser>
    <Original_Document xmlns="60ca7f94-cea7-45b5-94e0-74dfe33e73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8EE97655591A421D982C8CBBCA2B2410AB0400C97729EC36A3A94F832F7D984A7150AB" ma:contentTypeVersion="18" ma:contentTypeDescription="" ma:contentTypeScope="" ma:versionID="af7816ef4dcde177cd47ebbcfa47d2e7">
  <xsd:schema xmlns:xsd="http://www.w3.org/2001/XMLSchema" xmlns:p="http://schemas.microsoft.com/office/2006/metadata/properties" xmlns:ns2="60CA7F94-CEA7-45B5-94E0-74DFE33E7369" xmlns:ns3="60ca7f94-cea7-45b5-94e0-74dfe33e7369" xmlns:ns4="9839ff3a-355b-4117-b331-4f99f36137b4" targetNamespace="http://schemas.microsoft.com/office/2006/metadata/properties" ma:root="true" ma:fieldsID="3341fad4d3e3ac8fe7e2242759ecad9d" ns2:_="" ns3:_="" ns4:_="">
    <xsd:import namespace="60CA7F94-CEA7-45B5-94E0-74DFE33E7369"/>
    <xsd:import namespace="60ca7f94-cea7-45b5-94e0-74dfe33e7369"/>
    <xsd:import namespace="9839ff3a-355b-4117-b331-4f99f36137b4"/>
    <xsd:element name="properties">
      <xsd:complexType>
        <xsd:sequence>
          <xsd:element name="documentManagement">
            <xsd:complexType>
              <xsd:all>
                <xsd:element ref="ns2:Know-How_Type" minOccurs="0"/>
                <xsd:element ref="ns2:Target_Audience"/>
                <xsd:element ref="ns2:PRA_Type" minOccurs="0"/>
                <xsd:element ref="ns2:Aggregation_Status" minOccurs="0"/>
                <xsd:element ref="ns2:Narrative" minOccurs="0"/>
                <xsd:element ref="ns2:RecordID" minOccurs="0"/>
                <xsd:element ref="ns2:Record_Type" minOccurs="0"/>
                <xsd:element ref="ns2:Read_Only_Status" minOccurs="0"/>
                <xsd:element ref="ns2:Authoritative_Version" minOccurs="0"/>
                <xsd:element ref="ns3:Original_Document" minOccurs="0"/>
                <xsd:element ref="ns2:Document_Type"/>
                <xsd:element ref="ns2:Mode" minOccurs="0"/>
                <xsd:element ref="ns2:Theme" minOccurs="0"/>
                <xsd:element ref="ns2:Crown_Entity" minOccurs="0"/>
                <xsd:element ref="ns2:My_Keywords" minOccurs="0"/>
                <xsd:element ref="ns2:Key_Words"/>
                <xsd:element ref="ns2:Category_Name" minOccurs="0"/>
                <xsd:element ref="ns2:Category_Values" minOccurs="0"/>
                <xsd:element ref="ns2:Case" minOccurs="0"/>
                <xsd:element ref="ns2:Project" minOccurs="0"/>
                <xsd:element ref="ns2:Topic" minOccurs="0"/>
                <xsd:element ref="ns2:Security_Rating"/>
                <xsd:element ref="ns2:Related_People" minOccurs="0"/>
                <xsd:element ref="ns2:Publisher_Source" minOccurs="0"/>
                <xsd:element ref="ns2:Original_x0020_Author" minOccurs="0"/>
                <xsd:element ref="ns2:Original_x0020_Created" minOccurs="0"/>
                <xsd:element ref="ns2:Original_x0020_Modified" minOccurs="0"/>
                <xsd:element ref="ns2:Original_x0020_Producer" minOccurs="0"/>
                <xsd:element ref="ns2:First_x0020_Created" minOccurs="0"/>
                <xsd:element ref="ns2:Disposal_Action_Authoriser" minOccurs="0"/>
                <xsd:element ref="ns2:Function_Group" minOccurs="0"/>
                <xsd:element ref="ns2:Function" minOccurs="0"/>
                <xsd:element ref="ns2:Activity" minOccurs="0"/>
                <xsd:element ref="ns2:Subactivity" minOccurs="0"/>
                <xsd:element ref="ns2:Hold" minOccurs="0"/>
                <xsd:element ref="ns2:ADLog" minOccurs="0"/>
                <xsd:element ref="ns2:ADLogModifiedBy" minOccurs="0"/>
                <xsd:element ref="ns2:Related_Record" minOccurs="0"/>
                <xsd:element ref="ns4:Related_x0020_Record_x0020_Links" minOccurs="0"/>
              </xsd:all>
            </xsd:complexType>
          </xsd:element>
        </xsd:sequence>
      </xsd:complex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Know-How_Type" ma:index="8" nillable="true" ma:displayName="Know-How Type" ma:default="NA" ma:format="Dropdown" ma:hidden="true" ma:internalName="KnowHowType">
      <xsd:simpleType>
        <xsd:restriction base="dms:Choice">
          <xsd:enumeration value="NA"/>
          <xsd:enumeration value="Tall Poppy"/>
          <xsd:enumeration value="Nugget-Template or Form"/>
          <xsd:enumeration value="Nugget-Topic"/>
          <xsd:enumeration value="Nugget-FAQ"/>
          <xsd:enumeration value="Nugget-Key Document"/>
          <xsd:enumeration value="Nugget-Who"/>
          <xsd:enumeration value="Nugget-Expert Question"/>
          <xsd:enumeration value="Nugget-News"/>
          <xsd:enumeration value="Nugget-Third Party Reference"/>
          <xsd:enumeration value="Authority Document"/>
        </xsd:restriction>
      </xsd:simpleType>
    </xsd:element>
    <xsd:element name="Target_Audience" ma:index="9" ma:displayName="Target Audience" ma:default="Internal" ma:format="RadioButtons" ma:hidden="true" ma:internalName="TargetAudience">
      <xsd:simpleType>
        <xsd:restriction base="dms:Choice">
          <xsd:enumeration value="Internal"/>
          <xsd:enumeration value="External"/>
        </xsd:restriction>
      </xsd:simpleType>
    </xsd:element>
    <xsd:element name="PRA_Type" ma:index="10" nillable="true" ma:displayName="PRA Type" ma:default="Doc" ma:hidden="true" ma:internalName="PRAType">
      <xsd:simpleType>
        <xsd:restriction base="dms:Text"/>
      </xsd:simpleType>
    </xsd:element>
    <xsd:element name="Aggregation_Status" ma:index="11" nillable="true" ma:displayName="Aggregation Status" ma:default="Normal" ma:hidden="true" ma:internalName="AggregationStatus">
      <xsd:simpleType>
        <xsd:restriction base="dms:Choice">
          <xsd:enumeration value="Delete Soon"/>
          <xsd:enumeration value="Transfer"/>
          <xsd:enumeration value="Appraise"/>
          <xsd:enumeration value="Normal"/>
        </xsd:restriction>
      </xsd:simpleType>
    </xsd:element>
    <xsd:element name="Narrative" ma:index="12" nillable="true" ma:displayName="Narrative - Brief description of document" ma:internalName="Narrative">
      <xsd:simpleType>
        <xsd:restriction base="dms:Note"/>
      </xsd:simpleType>
    </xsd:element>
    <xsd:element name="RecordID" ma:index="13" nillable="true" ma:displayName="RecordID" ma:hidden="true" ma:internalName="RecordID">
      <xsd:simpleType>
        <xsd:restriction base="dms:Text"/>
      </xsd:simpleType>
    </xsd:element>
    <xsd:element name="Record_Type" ma:index="14" nillable="true" ma:displayName="Record Type" ma:default="Normal" ma:hidden="true" ma:internalName="RecordType">
      <xsd:simpleType>
        <xsd:restriction base="dms:Choice">
          <xsd:enumeration value="Long Term Value"/>
          <xsd:enumeration value="Normal"/>
          <xsd:enumeration value="Housekeeping"/>
          <xsd:enumeration value="Superseded"/>
        </xsd:restrict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Document_Type" ma:index="18" ma:displayName="Document Type" ma:format="Dropdown" ma:internalName="DocumentType">
      <xsd:simpleType>
        <xsd:restriction base="dms:Choice">
          <xsd:enumeration value="Business Case/Proposal"/>
          <xsd:enumeration value="Cabinet Papers"/>
          <xsd:enumeration value="Communication - Letter or Memo"/>
          <xsd:enumeration value="Consultation Papers, Submissions"/>
          <xsd:enumeration value="Contract, Variation, Agreement or MOU"/>
          <xsd:enumeration value="Employment Related"/>
          <xsd:enumeration value="Filenote"/>
          <xsd:enumeration value="Financial"/>
          <xsd:enumeration value="Forms and Templates"/>
          <xsd:enumeration value="Go Plan Documents"/>
          <xsd:enumeration value="Internal Policies, Procedures and Guidelines"/>
          <xsd:enumeration value="Legal"/>
          <xsd:enumeration value="Media Communications"/>
          <xsd:enumeration value="Meeting Agendas, Minutes, Tabled Papers"/>
          <xsd:enumeration value="Ministerial Briefings and Aide Memoires"/>
          <xsd:enumeration value="Photo, Image or Multimedia"/>
          <xsd:enumeration value="Policy Development, Management and Implementation"/>
          <xsd:enumeration value="Presentation / Speech"/>
          <xsd:enumeration value="Reference - External Report / Publication"/>
          <xsd:enumeration value="Report"/>
          <xsd:enumeration value="Research"/>
          <xsd:enumeration value="Strategy and Planning"/>
          <xsd:enumeration value="Thinkpiece"/>
        </xsd:restriction>
      </xsd:simpleType>
    </xsd:element>
    <xsd:element name="Mode" ma:index="19" nillable="true" ma:displayName="Mode" ma:default="" ma:format="Dropdown" ma:internalName="Mode">
      <xsd:simpleType>
        <xsd:restriction base="dms:Choice">
          <xsd:enumeration value="Aviation"/>
          <xsd:enumeration value="Maritime"/>
          <xsd:enumeration value="Multi-modal"/>
          <xsd:enumeration value="Rail"/>
          <xsd:enumeration value="Road"/>
          <xsd:enumeration value="NA"/>
        </xsd:restriction>
      </xsd:simpleType>
    </xsd:element>
    <xsd:element name="Theme" ma:index="20" nillable="true" ma:displayName="Theme" ma:default="" ma:internalName="Theme">
      <xsd:complexType>
        <xsd:complexContent>
          <xsd:extension base="dms:MultiChoice">
            <xsd:sequence>
              <xsd:element name="Value" maxOccurs="unbounded" minOccurs="0" nillable="true">
                <xsd:simpleType>
                  <xsd:restriction base="dms:Choice">
                    <xsd:enumeration value="Access and Mobility"/>
                    <xsd:enumeration value="Commercial"/>
                    <xsd:enumeration value="Economic Development"/>
                    <xsd:enumeration value="Education"/>
                    <xsd:enumeration value="Emergency Management"/>
                    <xsd:enumeration value="Energy"/>
                    <xsd:enumeration value="Environment"/>
                    <xsd:enumeration value="Freight"/>
                    <xsd:enumeration value="Funding"/>
                    <xsd:enumeration value="Fuels"/>
                    <xsd:enumeration value="Futures"/>
                    <xsd:enumeration value="Health"/>
                    <xsd:enumeration value="International"/>
                    <xsd:enumeration value="Land Use"/>
                    <xsd:enumeration value="Legislation and Regulation"/>
                    <xsd:enumeration value="Maintenance Infrastructure"/>
                    <xsd:enumeration value="New Infrastructure"/>
                    <xsd:enumeration value="Passenger Transport"/>
                    <xsd:enumeration value="Revenue and Charging"/>
                    <xsd:enumeration value="Safety"/>
                    <xsd:enumeration value="Sector Strategy"/>
                    <xsd:enumeration value="Security"/>
                    <xsd:enumeration value="Social"/>
                    <xsd:enumeration value="Travel Demand Management"/>
                    <xsd:enumeration value="Vehicles"/>
                    <xsd:enumeration value="Walking and Cycling"/>
                    <xsd:enumeration value="NA"/>
                  </xsd:restriction>
                </xsd:simpleType>
              </xsd:element>
            </xsd:sequence>
          </xsd:extension>
        </xsd:complexContent>
      </xsd:complexType>
    </xsd:element>
    <xsd:element name="Crown_Entity" ma:index="21" nillable="true" ma:displayName="Crown Entity" ma:default="" ma:internalName="CrownEntity">
      <xsd:complexType>
        <xsd:complexContent>
          <xsd:extension base="dms:MultiChoice">
            <xsd:sequence>
              <xsd:element name="Value" maxOccurs="unbounded" minOccurs="0" nillable="true">
                <xsd:simpleType>
                  <xsd:restriction base="dms:Choice">
                    <xsd:enumeration value="Aviation Security Service"/>
                    <xsd:enumeration value="Civil Aviation Authority"/>
                    <xsd:enumeration value="Establishment Board for the New Zealand Transport Agency"/>
                    <xsd:enumeration value="Kiwi Rail"/>
                    <xsd:enumeration value="Land Transport New Zealand"/>
                    <xsd:enumeration value="Maritime Appeal Authority"/>
                    <xsd:enumeration value="Maritime New Zealand"/>
                    <xsd:enumeration value="Meteorological Service"/>
                    <xsd:enumeration value="New Zealand Police"/>
                    <xsd:enumeration value="New Zealand Transport Agency"/>
                    <xsd:enumeration value="Oil Pollution Advisory Committee"/>
                    <xsd:enumeration value="Road Safety Trust"/>
                    <xsd:enumeration value="Transit New Zealand"/>
                    <xsd:enumeration value="Transport Accident Investigation Commission"/>
                    <xsd:enumeration value="NA"/>
                  </xsd:restriction>
                </xsd:simpleType>
              </xsd:element>
            </xsd:sequence>
          </xsd:extension>
        </xsd:complexContent>
      </xsd:complexType>
    </xsd:element>
    <xsd:element name="My_Keywords" ma:index="22" nillable="true" ma:displayName="My Keywords" ma:format="Dropdown" ma:internalName="MyKeywords">
      <xsd:simpleType>
        <xsd:restriction base="dms:Choice">
          <xsd:enumeration value="NA"/>
        </xsd:restriction>
      </xsd:simpleType>
    </xsd:element>
    <xsd:element name="Key_Words" ma:index="23" ma:displayName="Key Words" ma:default="" ma:internalName="Key_Words" ma:readOnly="false">
      <xsd:simpleType>
        <xsd:restriction base="dms:Choice">
          <xsd:enumeration value="NA"/>
        </xsd:restriction>
      </xsd:simpleType>
    </xsd:element>
    <xsd:element name="Category_Name" ma:index="24" nillable="true" ma:displayName="Category Name" ma:default="NA" ma:format="RadioButtons" ma:hidden="true" ma:internalName="CategoryName">
      <xsd:simpleType>
        <xsd:restriction base="dms:Choice">
          <xsd:enumeration value="NA"/>
        </xsd:restriction>
      </xsd:simpleType>
    </xsd:element>
    <xsd:element name="Category_Values" ma:index="25" nillable="true" ma:displayName="Category Values" ma:default="NA" ma:format="Dropdown" ma:hidden="true" ma:internalName="CategoryValues" ma:readOnly="false">
      <xsd:simpleType>
        <xsd:restriction base="dms:Choice">
          <xsd:enumeration value="NA"/>
        </xsd:restriction>
      </xsd:simpleType>
    </xsd:element>
    <xsd:element name="Case" ma:index="26" nillable="true" ma:displayName="Case" ma:default="NA" ma:format="Dropdown" ma:hidden="true" ma:internalName="Case" ma:readOnly="false">
      <xsd:simpleType>
        <xsd:restriction base="dms:Choice">
          <xsd:enumeration value="NA"/>
        </xsd:restriction>
      </xsd:simpleType>
    </xsd:element>
    <xsd:element name="Project" ma:index="27" nillable="true" ma:displayName="Project" ma:default="FESA Survey Programme" ma:hidden="true" ma:internalName="Project" ma:readOnly="false">
      <xsd:simpleType>
        <xsd:restriction base="dms:Choice">
          <xsd:enumeration value="FESA Survey Programme"/>
        </xsd:restriction>
      </xsd:simpleType>
    </xsd:element>
    <xsd:element name="Topic" ma:index="28" nillable="true" ma:displayName="Topic" ma:default="NA" ma:hidden="true" ma:internalName="Topic">
      <xsd:simpleType>
        <xsd:restriction base="dms:Choice">
          <xsd:enumeration value="NA"/>
        </xsd:restriction>
      </xsd:simpleType>
    </xsd:element>
    <xsd:element name="Security_Rating" ma:index="29" ma:displayName="Security Rating" ma:default="" ma:internalName="SecurityRating">
      <xsd:simpleType>
        <xsd:restriction base="dms:Choice">
          <xsd:enumeration value="NA"/>
          <xsd:enumeration value="In-confidence"/>
          <xsd:enumeration value="Sensitive"/>
          <xsd:enumeration value="Restricted"/>
        </xsd:restriction>
      </xsd:simpleType>
    </xsd:element>
    <xsd:element name="Related_People" ma:index="30" nillable="true" ma:displayName="Related People" ma:hidden="true" ma:list="UserInfo"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r_Source" ma:index="31" nillable="true" ma:displayName="Publisher/Source" ma:hidden="true" ma:internalName="PublisherSource">
      <xsd:simpleType>
        <xsd:restriction base="dms:Text"/>
      </xsd:simpleType>
    </xsd:element>
    <xsd:element name="Original_x0020_Author" ma:index="32" nillable="true" ma:displayName="Original Author" ma:hidden="true" ma:internalName="Original_x0020_Author">
      <xsd:simpleType>
        <xsd:restriction base="dms:Text"/>
      </xsd:simpleType>
    </xsd:element>
    <xsd:element name="Original_x0020_Created" ma:index="33" nillable="true" ma:displayName="Original Created" ma:hidden="true" ma:internalName="Original_x0020_Created">
      <xsd:simpleType>
        <xsd:restriction base="dms:Text"/>
      </xsd:simpleType>
    </xsd:element>
    <xsd:element name="Original_x0020_Modified" ma:index="34" nillable="true" ma:displayName="Original Modified" ma:hidden="true" ma:internalName="Original_x0020_Modified">
      <xsd:simpleType>
        <xsd:restriction base="dms:Text"/>
      </xsd:simpleType>
    </xsd:element>
    <xsd:element name="Original_x0020_Producer" ma:index="35" nillable="true" ma:displayName="Original Producer" ma:hidden="true" ma:internalName="Original_x0020_Producer">
      <xsd:simpleType>
        <xsd:restriction base="dms:Text"/>
      </xsd:simpleType>
    </xsd:element>
    <xsd:element name="First_x0020_Created" ma:index="36" nillable="true" ma:displayName="First Created" ma:hidden="true" ma:internalName="First_x0020_Created">
      <xsd:simpleType>
        <xsd:restriction base="dms:Text"/>
      </xsd:simpleType>
    </xsd:element>
    <xsd:element name="Disposal_Action_Authoriser" ma:index="37" nillable="true" ma:displayName="Disposal Action Authoriser" ma:hidden="true" ma:list="UserInfo" ma:internalName="DisposalAction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tion_Group" ma:index="38" nillable="true" ma:displayName="Function Group" ma:default="Research and Statistics" ma:format="RadioButtons" ma:hidden="true" ma:internalName="FunctionGroup">
      <xsd:simpleType>
        <xsd:restriction base="dms:Choice">
          <xsd:enumeration value="Research and Statistics"/>
        </xsd:restriction>
      </xsd:simpleType>
    </xsd:element>
    <xsd:element name="Function" ma:index="39" nillable="true" ma:displayName="Function" ma:default="Statistics" ma:format="RadioButtons" ma:hidden="true" ma:internalName="Function" ma:readOnly="false">
      <xsd:simpleType>
        <xsd:restriction base="dms:Choice">
          <xsd:enumeration value="Statistics"/>
        </xsd:restriction>
      </xsd:simpleType>
    </xsd:element>
    <xsd:element name="Activity" ma:index="40" nillable="true" ma:displayName="Activity" ma:default="Activity Management" ma:format="RadioButtons" ma:hidden="true" ma:internalName="Activity" ma:readOnly="false">
      <xsd:simpleType>
        <xsd:restriction base="dms:Choice">
          <xsd:enumeration value="Activity Management"/>
        </xsd:restriction>
      </xsd:simpleType>
    </xsd:element>
    <xsd:element name="Subactivity" ma:index="41" nillable="true" ma:displayName="Subactivity" ma:default="Outputs and Reports" ma:format="RadioButtons" ma:hidden="true" ma:internalName="Subactivity" ma:readOnly="false">
      <xsd:simpleType>
        <xsd:restriction base="dms:Choice">
          <xsd:enumeration value="Outputs and Reports"/>
        </xsd:restriction>
      </xsd:simpleType>
    </xsd:element>
    <xsd:element name="Hold" ma:index="42" nillable="true" ma:displayName="Hold" ma:default="0" ma:hidden="true" ma:internalName="Hold">
      <xsd:simpleType>
        <xsd:restriction base="dms:Boolean"/>
      </xsd:simpleType>
    </xsd:element>
    <xsd:element name="ADLog" ma:index="43" nillable="true" ma:displayName="ADLog CreatedBy" ma:hidden="true" ma:internalName="ADLog">
      <xsd:simpleType>
        <xsd:restriction base="dms:Note"/>
      </xsd:simpleType>
    </xsd:element>
    <xsd:element name="ADLogModifiedBy" ma:index="44" nillable="true" ma:displayName="ADLog ModifiedBy" ma:hidden="true" ma:internalName="ADLogModifiedBy">
      <xsd:simpleType>
        <xsd:restriction base="dms:Note"/>
      </xsd:simpleType>
    </xsd:element>
    <xsd:element name="Related_Record" ma:index="45" nillable="true" ma:displayName="Related Record" ma:internalName="RelatedRecord">
      <xsd:simpleType>
        <xsd:restriction base="dms:Text"/>
      </xsd:simple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Original_Document" ma:index="17" nillable="true" ma:displayName="Original Document" ma:hidden="true" ma:internalName="OriginalDocument">
      <xsd:simpleType>
        <xsd:restriction base="dms:Text"/>
      </xsd:simpleType>
    </xsd:element>
  </xsd:schema>
  <xsd:schema xmlns:xsd="http://www.w3.org/2001/XMLSchema" xmlns:dms="http://schemas.microsoft.com/office/2006/documentManagement/types" targetNamespace="9839ff3a-355b-4117-b331-4f99f36137b4" elementFormDefault="qualified">
    <xsd:import namespace="http://schemas.microsoft.com/office/2006/documentManagement/types"/>
    <xsd:element name="Related_x0020_Record_x0020_Links" ma:index="46" nillable="true" ma:displayName="Related Record Links" ma:hidden="true" ma:internalName="Related_x0020_Record_x0020_Link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A5E83C-733E-4A29-931B-BBB20C5A0CFC}"/>
</file>

<file path=customXml/itemProps2.xml><?xml version="1.0" encoding="utf-8"?>
<ds:datastoreItem xmlns:ds="http://schemas.openxmlformats.org/officeDocument/2006/customXml" ds:itemID="{9C683BB6-E52C-4F31-BD9D-104F33742138}"/>
</file>

<file path=customXml/itemProps3.xml><?xml version="1.0" encoding="utf-8"?>
<ds:datastoreItem xmlns:ds="http://schemas.openxmlformats.org/officeDocument/2006/customXml" ds:itemID="{DBA3296F-218C-414F-9D6F-311DB60CB87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Graphs for Transport Outlook current state</dc:title>
  <dc:subject/>
  <dc:creator>David Ryan</dc:creator>
  <cp:keywords/>
  <dc:description/>
  <cp:lastModifiedBy>David Ryan</cp:lastModifiedBy>
  <cp:lastPrinted>2016-11-21T00:43:14Z</cp:lastPrinted>
  <dcterms:created xsi:type="dcterms:W3CDTF">2016-08-26T02:31:53Z</dcterms:created>
  <dcterms:modified xsi:type="dcterms:W3CDTF">2017-06-19T02:38:44Z</dcterms:modified>
  <cp:category/>
  <cp:version/>
  <cp:contentType>Excel</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0x0101008EE97655591A421D982C8CBBCA2B2410AB0400C97729EC36A3A94F832F7D984A7150AB</vt:lpwstr>
  </property>
</Properties>
</file>