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4.xml" ContentType="application/vnd.ms-office.chartcolorstyle+xml"/>
  <Override PartName="/xl/charts/style4.xml" ContentType="application/vnd.ms-office.chartstyle+xml"/>
  <Override PartName="/xl/charts/colors3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style3.xml" ContentType="application/vnd.ms-office.chart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bookViews>
    <workbookView xWindow="1580" yWindow="860" windowWidth="28720" windowHeight="17600" tabRatio="500" activeTab="5"/>
  </bookViews>
  <sheets>
    <sheet name="LEED measures" sheetId="1" r:id="rId1"/>
    <sheet name="LEED chart gain loss" sheetId="2" r:id="rId2"/>
    <sheet name="LEED chart total" sheetId="3" r:id="rId3"/>
    <sheet name="sector data" sheetId="5" r:id="rId4"/>
    <sheet name="sector chart" sheetId="6" r:id="rId5"/>
    <sheet name="hlfs" sheetId="7" r:id="rId6"/>
    <sheet name="hfls total chart" sheetId="8" r:id="rId7"/>
    <sheet name="hfls ue chart" sheetId="9" r:id="rId8"/>
  </sheets>
  <definedNames/>
  <calcPr calcId="150001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<sst xmlns="http://schemas.openxmlformats.org/spreadsheetml/2006/main" count="87" uniqueCount="83">
  <si>
    <t>Dataset: Table 4: LEED measures, by industry (based on ANZSIC06)</t>
  </si>
  <si>
    <t>Industry</t>
  </si>
  <si>
    <t>All industries</t>
  </si>
  <si>
    <t>Measure</t>
  </si>
  <si>
    <t>Total filled jobs</t>
  </si>
  <si>
    <t>Job destruction</t>
  </si>
  <si>
    <t>data extracted on 04 Jan 2018 20:38 UTC (GMT) from NZ.Stat</t>
  </si>
  <si>
    <t>Job creation</t>
  </si>
  <si>
    <t>12 month rolling</t>
  </si>
  <si>
    <t>Quarterly</t>
  </si>
  <si>
    <t>Change in filled jobs</t>
  </si>
  <si>
    <t>Jobs created</t>
  </si>
  <si>
    <t>Jobs destroyed</t>
  </si>
  <si>
    <t>Peak employment by sector</t>
  </si>
  <si>
    <t>Primary</t>
  </si>
  <si>
    <t>Services</t>
  </si>
  <si>
    <t>Goods producing</t>
  </si>
  <si>
    <t>Email:info@stats.govt.nz</t>
  </si>
  <si>
    <t>Telephone: 0508 525 525</t>
  </si>
  <si>
    <t>Contact: Information Centre</t>
  </si>
  <si>
    <t>Source: Statistics New Zealand</t>
  </si>
  <si>
    <t>Unemployment Rate: 01 November 2017 10:45am</t>
  </si>
  <si>
    <t>Persons Employed in Labour Force: 01 November 2017 10:45am</t>
  </si>
  <si>
    <t>Last updated:</t>
  </si>
  <si>
    <t>HLF032AA</t>
  </si>
  <si>
    <t>Table reference:</t>
  </si>
  <si>
    <t>Status flags are not displayed</t>
  </si>
  <si>
    <t>S: Suppressed</t>
  </si>
  <si>
    <t>R: Revised</t>
  </si>
  <si>
    <t>P: Provisional</t>
  </si>
  <si>
    <t>E: Early Estimate</t>
  </si>
  <si>
    <t>C: Confidential</t>
  </si>
  <si>
    <t>.. figure not available</t>
  </si>
  <si>
    <t>Symbols:</t>
  </si>
  <si>
    <t>Footnotes:</t>
  </si>
  <si>
    <t>Unemployment Rate: Percent, Magnitude = Units</t>
  </si>
  <si>
    <t>Persons Employed in Labour Force: Number, Magnitude = Thousands</t>
  </si>
  <si>
    <t>Units:</t>
  </si>
  <si>
    <r>
      <t>Table information:</t>
    </r>
    <r>
      <rPr>
        <sz val="12"/>
        <color theme="1"/>
        <rFont val="Calibri"/>
        <family val="2"/>
        <scheme val="minor"/>
      </rPr>
      <t xml:space="preserve"> </t>
    </r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</si>
  <si>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</si>
  <si>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</si>
  <si>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</si>
  <si>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</si>
  <si>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</si>
  <si>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</si>
  <si>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</si>
  <si>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</si>
  <si>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</si>
  <si>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</si>
  <si>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</si>
  <si>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</si>
  <si>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</si>
  <si>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</si>
  <si>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</si>
  <si>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</si>
  <si>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</si>
  <si>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</si>
  <si>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</si>
  <si>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</si>
  <si>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</si>
  <si>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</si>
  <si>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</si>
  <si>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</si>
  <si>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</si>
  <si>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</si>
  <si>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</si>
  <si>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</si>
  <si>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1989</t>
  </si>
  <si>
    <t>1988</t>
  </si>
  <si>
    <t>1987</t>
  </si>
  <si>
    <t>Unemployment Rate</t>
  </si>
  <si>
    <t>Persons Employed in Labour Force</t>
  </si>
  <si>
    <t>Total All Ages</t>
  </si>
  <si>
    <t>Total Both Sexes</t>
  </si>
  <si>
    <t>Labour Force Status by Sex by Age Group (Annual-Mar)</t>
  </si>
  <si>
    <t>Employment by industry over time</t>
  </si>
  <si>
    <t>Estimated from NZIER chart</t>
  </si>
  <si>
    <t>Estimated from Census results</t>
  </si>
  <si>
    <t>ICT employment</t>
  </si>
  <si>
    <t>Growth</t>
  </si>
  <si>
    <t>All</t>
  </si>
  <si>
    <t>ICT</t>
  </si>
  <si>
    <t>CAGR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</si>
</sst>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%"/>
  </numFmts>
  <fonts count="15"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Calibri"/>
      <family val="2"/>
    </font>
    <font>
      <u val="single"/>
      <sz val="12"/>
      <color theme="10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</font>
    <font>
      <sz val="18"/>
      <name val="Arial"/>
      <family val="2"/>
    </font>
    <font>
      <sz val="21.6"/>
      <color theme="1" tint="0.35"/>
      <name val="Calibri"/>
      <family val="2"/>
    </font>
    <font>
      <sz val="10.5"/>
      <color theme="0"/>
      <name val="Calibri"/>
      <family val="2"/>
    </font>
    <font>
      <sz val="14"/>
      <color theme="1" tint="0.35"/>
      <name val="+mn-cs"/>
      <family val="2"/>
    </font>
    <font>
      <sz val="12"/>
      <color theme="1" tint="0.35"/>
      <name val="+mn-cs"/>
      <family val="2"/>
    </font>
    <font>
      <sz val="14"/>
      <color theme="1" tint="0.35"/>
      <name val="Calibri"/>
      <family val="2"/>
    </font>
    <font>
      <sz val="11"/>
      <color theme="0"/>
      <name val="Arial"/>
      <family val="2"/>
    </font>
    <font>
      <sz val="16"/>
      <color theme="1" tint="0.35"/>
      <name val="+mn-cs"/>
      <family val="2"/>
    </font>
    <font>
      <sz val="16"/>
      <color theme="1" tint="0.35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2" fillId="0" borderId="0" xfId="0" applyFont="1" applyFill="1" applyBorder="1" applyAlignment="1">
      <alignment horizontal="center" vertical="top"/>
    </xf>
    <xf numFmtId="164" fontId="2" fillId="0" borderId="0" xfId="15" applyNumberFormat="1" applyFont="1" applyFill="1" applyBorder="1" applyAlignment="1">
      <alignment/>
    </xf>
    <xf numFmtId="165" fontId="2" fillId="0" borderId="0" xfId="18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top"/>
    </xf>
    <xf numFmtId="17" fontId="2" fillId="0" borderId="0" xfId="0" applyNumberFormat="1" applyFont="1" applyFill="1" applyBorder="1" applyAlignment="1">
      <alignment vertical="top"/>
    </xf>
    <xf numFmtId="0" fontId="1" fillId="0" borderId="0" xfId="20" applyFont="1" applyBorder="1" applyAlignment="1">
      <alignment/>
      <protection/>
    </xf>
    <xf numFmtId="0" fontId="3" fillId="0" borderId="0" xfId="21" applyFont="1" applyBorder="1" applyAlignment="1">
      <alignment/>
    </xf>
    <xf numFmtId="4" fontId="1" fillId="0" borderId="0" xfId="20" applyNumberFormat="1" applyFont="1" applyBorder="1" applyAlignment="1">
      <alignment/>
      <protection/>
    </xf>
    <xf numFmtId="49" fontId="1" fillId="0" borderId="0" xfId="20" applyNumberFormat="1" applyFont="1" applyBorder="1" applyAlignment="1">
      <alignment vertical="center"/>
      <protection/>
    </xf>
    <xf numFmtId="49" fontId="1" fillId="0" borderId="0" xfId="20" applyNumberFormat="1" applyFont="1" applyBorder="1" applyAlignment="1">
      <alignment horizontal="center" vertical="center"/>
      <protection/>
    </xf>
    <xf numFmtId="49" fontId="1" fillId="0" borderId="0" xfId="20" applyNumberFormat="1" applyFont="1" applyBorder="1" applyAlignment="1">
      <alignment/>
      <protection/>
    </xf>
    <xf numFmtId="0" fontId="1" fillId="0" borderId="0" xfId="20" applyFont="1" applyBorder="1" applyAlignment="1">
      <alignment vertical="center"/>
      <protection/>
    </xf>
    <xf numFmtId="164" fontId="1" fillId="0" borderId="0" xfId="15" applyNumberFormat="1" applyFont="1" applyBorder="1" applyAlignment="1">
      <alignment/>
    </xf>
    <xf numFmtId="165" fontId="2" fillId="0" borderId="0" xfId="18" applyNumberFormat="1" applyFont="1" applyFill="1" applyBorder="1" applyAlignment="1">
      <alignment horizontal="left" indent="2"/>
    </xf>
    <xf numFmtId="0" fontId="2" fillId="0" borderId="0" xfId="0" applyFont="1"/>
    <xf numFmtId="9" fontId="2" fillId="0" borderId="0" xfId="0" applyNumberFormat="1" applyFont="1"/>
    <xf numFmtId="0" fontId="4" fillId="0" borderId="0" xfId="0" applyFont="1"/>
    <xf numFmtId="0" fontId="5" fillId="0" borderId="0" xfId="0" applyFont="1"/>
    <xf numFmtId="0" fontId="1" fillId="0" borderId="0" xfId="20" applyFont="1" applyBorder="1" applyAlignment="1">
      <alignment/>
      <protection/>
    </xf>
    <xf numFmtId="9" fontId="1" fillId="0" borderId="0" xfId="15" applyNumberFormat="1" applyFont="1" applyBorder="1" applyAlignment="1">
      <alignment/>
    </xf>
    <xf numFmtId="166" fontId="1" fillId="0" borderId="0" xfId="15" applyNumberFormat="1" applyFont="1" applyBorder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 2" xfId="2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216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Jobs created and destroyed by quarter</a:t>
            </a:r>
            <a:r>
              <a:rPr lang="en-US" cap="none" sz="1800" b="0" i="0" u="none" baseline="0">
                <a:latin typeface="Calibri"/>
                <a:ea typeface="Calibri"/>
                <a:cs typeface="Calibri"/>
              </a:rPr>
              <a:t>
12 month rolling, June 2000 to September 2016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
Source: Stats NZ, LEED data</a:t>
            </a:r>
          </a:p>
        </c:rich>
      </c:tx>
      <c:layout>
        <c:manualLayout>
          <c:xMode val="edge"/>
          <c:yMode val="edge"/>
          <c:x val="0.083"/>
          <c:y val="0.02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32"/>
          <c:y val="0.21875"/>
          <c:w val="0.85025"/>
          <c:h val="0.614"/>
        </c:manualLayout>
      </c:layout>
      <c:lineChart>
        <c:grouping val="standard"/>
        <c:varyColors val="0"/>
        <c:ser>
          <c:idx val="1"/>
          <c:order val="0"/>
          <c:tx>
            <c:strRef>
              <c:f>'LEED measures'!$L$6</c:f>
              <c:strCache>
                <c:ptCount val="1"/>
                <c:pt idx="0">
                  <c:v>Jobs created</c:v>
                </c:pt>
              </c:strCache>
            </c:strRef>
          </c:tx>
          <c:spPr>
            <a:ln w="6350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'LEED measures'!$A$11:$A$76</c:f>
              <c:strCache/>
            </c:strRef>
          </c:cat>
          <c:val>
            <c:numRef>
              <c:f>'LEED measures'!$L$11:$L$76</c:f>
              <c:numCache/>
            </c:numRef>
          </c:val>
          <c:smooth val="0"/>
        </c:ser>
        <c:ser>
          <c:idx val="2"/>
          <c:order val="1"/>
          <c:tx>
            <c:strRef>
              <c:f>'LEED measures'!$M$6</c:f>
              <c:strCache>
                <c:ptCount val="1"/>
                <c:pt idx="0">
                  <c:v>Jobs destroyed</c:v>
                </c:pt>
              </c:strCache>
            </c:strRef>
          </c:tx>
          <c:spPr>
            <a:ln w="63500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'LEED measures'!$A$11:$A$76</c:f>
              <c:strCache/>
            </c:strRef>
          </c:cat>
          <c:val>
            <c:numRef>
              <c:f>'LEED measures'!$M$11:$M$76</c:f>
              <c:numCache/>
            </c:numRef>
          </c:val>
          <c:smooth val="0"/>
        </c:ser>
        <c:axId val="57473384"/>
        <c:axId val="47498409"/>
      </c:lineChart>
      <c:dateAx>
        <c:axId val="57473384"/>
        <c:scaling>
          <c:orientation val="minMax"/>
        </c:scaling>
        <c:axPos val="b"/>
        <c:delete val="0"/>
        <c:numFmt formatCode="mmm\-yy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7498409"/>
        <c:crosses val="autoZero"/>
        <c:auto val="1"/>
        <c:baseTimeUnit val="months"/>
        <c:majorUnit val="12"/>
        <c:majorTimeUnit val="months"/>
        <c:noMultiLvlLbl val="0"/>
      </c:dateAx>
      <c:valAx>
        <c:axId val="4749840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747338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0625"/>
          <c:y val="0.093"/>
          <c:w val="0.2255"/>
          <c:h val="0.13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8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216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Total filled jobs by quarter</a:t>
            </a:r>
            <a:r>
              <a:rPr lang="en-US" cap="none" sz="1800" b="0" i="0" u="none" baseline="0">
                <a:latin typeface="Calibri"/>
                <a:ea typeface="Calibri"/>
                <a:cs typeface="Calibri"/>
              </a:rPr>
              <a:t>
12 month rolling, June 2000 to September 2016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
Source: Stats NZ, LEED data</a:t>
            </a:r>
          </a:p>
        </c:rich>
      </c:tx>
      <c:layout>
        <c:manualLayout>
          <c:xMode val="edge"/>
          <c:yMode val="edge"/>
          <c:x val="0.083"/>
          <c:y val="0.02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32"/>
          <c:y val="0.21875"/>
          <c:w val="0.85025"/>
          <c:h val="0.6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'LEED measures'!$K$6</c:f>
              <c:strCache>
                <c:ptCount val="1"/>
                <c:pt idx="0">
                  <c:v>Total filled jobs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'LEED measures'!$A$11:$A$76</c:f>
              <c:strCache/>
            </c:strRef>
          </c:cat>
          <c:val>
            <c:numRef>
              <c:f>'LEED measures'!$K$11:$K$76</c:f>
              <c:numCache/>
            </c:numRef>
          </c:val>
        </c:ser>
        <c:gapWidth val="25"/>
        <c:axId val="24832498"/>
        <c:axId val="22165891"/>
      </c:barChart>
      <c:catAx>
        <c:axId val="24832498"/>
        <c:scaling>
          <c:orientation val="minMax"/>
        </c:scaling>
        <c:axPos val="b"/>
        <c:delete val="0"/>
        <c:numFmt formatCode="mmm\-yy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2165891"/>
        <c:crosses val="autoZero"/>
        <c:auto val="0"/>
        <c:lblOffset val="100"/>
        <c:tickLblSkip val="4"/>
        <c:noMultiLvlLbl val="0"/>
      </c:catAx>
      <c:valAx>
        <c:axId val="2216589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483249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8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216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Proportion of total employment by sector</a:t>
            </a:r>
            <a:r>
              <a:rPr lang="en-US" cap="none" sz="1800" b="0" i="0" u="none" baseline="0">
                <a:latin typeface="Calibri"/>
                <a:ea typeface="Calibri"/>
                <a:cs typeface="Calibri"/>
              </a:rPr>
              <a:t>
1891, 1936, 1966, 2013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
Source: Stats NZ, Census data</a:t>
            </a:r>
          </a:p>
        </c:rich>
      </c:tx>
      <c:layout>
        <c:manualLayout>
          <c:xMode val="edge"/>
          <c:yMode val="edge"/>
          <c:x val="0.058"/>
          <c:y val="0.03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23975"/>
          <c:w val="0.925"/>
          <c:h val="0.6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'sector data'!$B$13</c:f>
              <c:strCache>
                <c:ptCount val="1"/>
                <c:pt idx="0">
                  <c:v>1891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00" b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'sector data'!$A$14:$A$16</c:f>
              <c:strCache/>
            </c:strRef>
          </c:cat>
          <c:val>
            <c:numRef>
              <c:f>'sector data'!$B$14:$B$16</c:f>
              <c:numCache/>
            </c:numRef>
          </c:val>
        </c:ser>
        <c:ser>
          <c:idx val="1"/>
          <c:order val="1"/>
          <c:tx>
            <c:strRef>
              <c:f>'sector data'!$C$13</c:f>
              <c:strCache>
                <c:ptCount val="1"/>
                <c:pt idx="0">
                  <c:v>1936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'sector data'!$A$14:$A$16</c:f>
              <c:strCache/>
            </c:strRef>
          </c:cat>
          <c:val>
            <c:numRef>
              <c:f>'sector data'!$C$14:$C$16</c:f>
              <c:numCache/>
            </c:numRef>
          </c:val>
        </c:ser>
        <c:ser>
          <c:idx val="2"/>
          <c:order val="2"/>
          <c:tx>
            <c:strRef>
              <c:f>'sector data'!$D$13</c:f>
              <c:strCache>
                <c:ptCount val="1"/>
                <c:pt idx="0">
                  <c:v>1966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'sector data'!$A$14:$A$16</c:f>
              <c:strCache/>
            </c:strRef>
          </c:cat>
          <c:val>
            <c:numRef>
              <c:f>'sector data'!$D$14:$D$16</c:f>
              <c:numCache/>
            </c:numRef>
          </c:val>
        </c:ser>
        <c:ser>
          <c:idx val="3"/>
          <c:order val="3"/>
          <c:tx>
            <c:strRef>
              <c:f>'sector data'!$E$13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'sector data'!$A$14:$A$16</c:f>
              <c:strCache/>
            </c:strRef>
          </c:cat>
          <c:val>
            <c:numRef>
              <c:f>'sector data'!$E$14:$E$16</c:f>
              <c:numCache/>
            </c:numRef>
          </c:val>
        </c:ser>
        <c:overlap val="-27"/>
        <c:gapWidth val="219"/>
        <c:axId val="65275292"/>
        <c:axId val="50606717"/>
      </c:barChart>
      <c:catAx>
        <c:axId val="652752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0606717"/>
        <c:crosses val="autoZero"/>
        <c:auto val="1"/>
        <c:lblOffset val="100"/>
        <c:noMultiLvlLbl val="0"/>
      </c:catAx>
      <c:valAx>
        <c:axId val="5060671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527529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3475"/>
          <c:y val="0.13075"/>
          <c:w val="0.328"/>
          <c:h val="0.057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8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216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Total employment</a:t>
            </a:r>
            <a:r>
              <a:rPr lang="en-US" cap="none" sz="1800" b="0" i="0" u="none" baseline="0">
                <a:latin typeface="Calibri"/>
                <a:ea typeface="Calibri"/>
                <a:cs typeface="Calibri"/>
              </a:rPr>
              <a:t>
1987 to</a:t>
            </a:r>
            <a:r>
              <a:rPr lang="en-US" cap="none" sz="1800" b="0" i="0" u="none" baseline="0">
                <a:latin typeface="Calibri"/>
                <a:ea typeface="Calibri"/>
                <a:cs typeface="Calibri"/>
              </a:rPr>
              <a:t> 2017, years to March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
Source: Stats NZ, HLFS data</a:t>
            </a:r>
          </a:p>
        </c:rich>
      </c:tx>
      <c:layout>
        <c:manualLayout>
          <c:xMode val="edge"/>
          <c:yMode val="edge"/>
          <c:x val="0.083"/>
          <c:y val="0.02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32"/>
          <c:y val="0.21875"/>
          <c:w val="0.85025"/>
          <c:h val="0.6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hlfs!$B$4</c:f>
              <c:strCache>
                <c:ptCount val="1"/>
                <c:pt idx="0">
                  <c:v>Persons Employed in Labour Force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hlfs!$A$5:$A$35</c:f>
              <c:strCache/>
            </c:strRef>
          </c:cat>
          <c:val>
            <c:numRef>
              <c:f>hlfs!$B$5:$B$35</c:f>
              <c:numCache/>
            </c:numRef>
          </c:val>
        </c:ser>
        <c:gapWidth val="25"/>
        <c:axId val="52807270"/>
        <c:axId val="5503383"/>
      </c:barChart>
      <c:catAx>
        <c:axId val="528072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03383"/>
        <c:crosses val="autoZero"/>
        <c:auto val="0"/>
        <c:lblOffset val="100"/>
        <c:noMultiLvlLbl val="0"/>
      </c:catAx>
      <c:valAx>
        <c:axId val="5503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Calibri"/>
                    <a:ea typeface="Calibri"/>
                    <a:cs typeface="Calibri"/>
                  </a:rPr>
                  <a:t>Total employment</a:t>
                </a:r>
                <a:r>
                  <a:rPr lang="en-US" cap="none" sz="1400" b="0" i="0" u="none" baseline="0">
                    <a:latin typeface="Calibri"/>
                    <a:ea typeface="Calibri"/>
                    <a:cs typeface="Calibri"/>
                  </a:rPr>
                  <a:t> (thousands)</a:t>
                </a:r>
              </a:p>
            </c:rich>
          </c:tx>
          <c:layout>
            <c:manualLayout>
              <c:xMode val="edge"/>
              <c:yMode val="edge"/>
              <c:x val="0.0105"/>
              <c:y val="0.3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280727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8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216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Unemployment rate</a:t>
            </a:r>
            <a:r>
              <a:rPr lang="en-US" cap="none" sz="1800" b="0" i="0" u="none" baseline="0">
                <a:latin typeface="Calibri"/>
                <a:ea typeface="Calibri"/>
                <a:cs typeface="Calibri"/>
              </a:rPr>
              <a:t>
1987 to</a:t>
            </a:r>
            <a:r>
              <a:rPr lang="en-US" cap="none" sz="1800" b="0" i="0" u="none" baseline="0">
                <a:latin typeface="Calibri"/>
                <a:ea typeface="Calibri"/>
                <a:cs typeface="Calibri"/>
              </a:rPr>
              <a:t> 2017, years to March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
Source: Stats NZ, HLFS data</a:t>
            </a:r>
          </a:p>
        </c:rich>
      </c:tx>
      <c:layout>
        <c:manualLayout>
          <c:xMode val="edge"/>
          <c:yMode val="edge"/>
          <c:x val="0.07875"/>
          <c:y val="0.02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275"/>
          <c:y val="0.21875"/>
          <c:w val="0.8995"/>
          <c:h val="0.6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hlfs!$C$4</c:f>
              <c:strCache>
                <c:ptCount val="1"/>
                <c:pt idx="0">
                  <c:v>Unemployment Rate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05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hlfs!$A$5:$A$35</c:f>
              <c:strCache/>
            </c:strRef>
          </c:cat>
          <c:val>
            <c:numRef>
              <c:f>hlfs!$C$5:$C$35</c:f>
              <c:numCache/>
            </c:numRef>
          </c:val>
        </c:ser>
        <c:gapWidth val="25"/>
        <c:axId val="49530448"/>
        <c:axId val="43120849"/>
      </c:barChart>
      <c:catAx>
        <c:axId val="495304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120849"/>
        <c:crosses val="autoZero"/>
        <c:auto val="0"/>
        <c:lblOffset val="100"/>
        <c:noMultiLvlLbl val="0"/>
      </c:catAx>
      <c:valAx>
        <c:axId val="4312084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953044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8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0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0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40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40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40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57900"/>
    <xdr:graphicFrame macro="">
      <xdr:nvGraphicFramePr>
        <xdr:cNvPr id="2" name="Chart 1"/>
        <xdr:cNvGraphicFramePr/>
      </xdr:nvGraphicFramePr>
      <xdr:xfrm>
        <a:off x="0" y="0"/>
        <a:ext cx="929640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57900"/>
    <xdr:graphicFrame macro="">
      <xdr:nvGraphicFramePr>
        <xdr:cNvPr id="2" name="Chart 1"/>
        <xdr:cNvGraphicFramePr/>
      </xdr:nvGraphicFramePr>
      <xdr:xfrm>
        <a:off x="0" y="0"/>
        <a:ext cx="929640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57900"/>
    <xdr:graphicFrame macro="">
      <xdr:nvGraphicFramePr>
        <xdr:cNvPr id="2" name="Chart 1"/>
        <xdr:cNvGraphicFramePr/>
      </xdr:nvGraphicFramePr>
      <xdr:xfrm>
        <a:off x="0" y="0"/>
        <a:ext cx="929640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57900"/>
    <xdr:graphicFrame macro="">
      <xdr:nvGraphicFramePr>
        <xdr:cNvPr id="2" name="Chart 1"/>
        <xdr:cNvGraphicFramePr/>
      </xdr:nvGraphicFramePr>
      <xdr:xfrm>
        <a:off x="0" y="0"/>
        <a:ext cx="929640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57900"/>
    <xdr:graphicFrame macro="">
      <xdr:nvGraphicFramePr>
        <xdr:cNvPr id="2" name="Chart 1"/>
        <xdr:cNvGraphicFramePr/>
      </xdr:nvGraphicFramePr>
      <xdr:xfrm>
        <a:off x="0" y="0"/>
        <a:ext cx="929640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zdotstat.stats.govt.nz/wbos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fo@stats.govt.n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workbookViewId="0" topLeftCell="A1">
      <selection activeCell="G14" sqref="G14"/>
    </sheetView>
  </sheetViews>
  <sheetFormatPr defaultColWidth="11.421875" defaultRowHeight="12.75"/>
  <cols>
    <col min="1" max="1" width="24.00390625" style="1" customWidth="1"/>
    <col min="2" max="2" width="13.28125" style="1" bestFit="1" customWidth="1"/>
    <col min="3" max="16384" width="10.8515625" style="1" customWidth="1"/>
  </cols>
  <sheetData>
    <row r="1" ht="12.75">
      <c r="A1" s="5" t="s">
        <v>0</v>
      </c>
    </row>
    <row r="2" spans="1:5" ht="12.75">
      <c r="A2" s="5" t="s">
        <v>1</v>
      </c>
      <c r="B2" s="2" t="s">
        <v>2</v>
      </c>
      <c r="C2" s="2"/>
      <c r="D2" s="2"/>
      <c r="E2" s="2"/>
    </row>
    <row r="3" spans="1:5" ht="12.75">
      <c r="A3" s="5"/>
      <c r="B3" s="2"/>
      <c r="C3" s="2"/>
      <c r="D3" s="2"/>
      <c r="E3" s="2"/>
    </row>
    <row r="4" spans="1:11" ht="12.75">
      <c r="A4" s="5"/>
      <c r="B4" s="2" t="s">
        <v>9</v>
      </c>
      <c r="C4" s="2"/>
      <c r="D4" s="2"/>
      <c r="E4" s="2"/>
      <c r="K4" s="1" t="s">
        <v>8</v>
      </c>
    </row>
    <row r="5" spans="1:5" ht="12.75">
      <c r="A5" s="5"/>
      <c r="B5" s="2"/>
      <c r="C5" s="2"/>
      <c r="D5" s="2"/>
      <c r="E5" s="2"/>
    </row>
    <row r="6" spans="1:18" ht="12.75">
      <c r="A6" s="5" t="s">
        <v>3</v>
      </c>
      <c r="B6" s="6" t="s">
        <v>4</v>
      </c>
      <c r="C6" s="6" t="s">
        <v>7</v>
      </c>
      <c r="D6" s="6" t="s">
        <v>5</v>
      </c>
      <c r="E6" s="9" t="s">
        <v>10</v>
      </c>
      <c r="G6" s="1" t="str">
        <f>C6</f>
        <v>Job creation</v>
      </c>
      <c r="H6" s="1" t="str">
        <f>D6</f>
        <v>Job destruction</v>
      </c>
      <c r="I6" s="1" t="str">
        <f>E6</f>
        <v>Change in filled jobs</v>
      </c>
      <c r="K6" s="1" t="s">
        <v>4</v>
      </c>
      <c r="L6" s="6" t="s">
        <v>11</v>
      </c>
      <c r="M6" s="6" t="s">
        <v>12</v>
      </c>
      <c r="N6" s="9" t="str">
        <f>I6</f>
        <v>Change in filled jobs</v>
      </c>
      <c r="P6" s="6" t="str">
        <f>L6</f>
        <v>Jobs created</v>
      </c>
      <c r="Q6" s="6" t="str">
        <f>M6</f>
        <v>Jobs destroyed</v>
      </c>
      <c r="R6" s="6" t="str">
        <f>N6</f>
        <v>Change in filled jobs</v>
      </c>
    </row>
    <row r="7" spans="1:11" ht="12.75">
      <c r="A7" s="10">
        <v>36312</v>
      </c>
      <c r="B7" s="3">
        <v>1421460</v>
      </c>
      <c r="C7" s="3">
        <v>1421210</v>
      </c>
      <c r="D7" s="3">
        <v>0</v>
      </c>
      <c r="G7" s="7">
        <f aca="true" t="shared" si="0" ref="G7:G38">C7/$B7</f>
        <v>0.9998241244917198</v>
      </c>
      <c r="H7" s="7">
        <f aca="true" t="shared" si="1" ref="H7:H38">D7/$B7</f>
        <v>0</v>
      </c>
      <c r="I7" s="7">
        <f aca="true" t="shared" si="2" ref="I7:I38">E7/$B7</f>
        <v>0</v>
      </c>
      <c r="J7" s="7"/>
      <c r="K7" s="7"/>
    </row>
    <row r="8" spans="1:11" ht="12.75">
      <c r="A8" s="10">
        <v>36404</v>
      </c>
      <c r="B8" s="3">
        <v>1419880</v>
      </c>
      <c r="C8" s="3">
        <v>102760</v>
      </c>
      <c r="D8" s="3">
        <v>104330</v>
      </c>
      <c r="E8" s="1">
        <f aca="true" t="shared" si="3" ref="E8:E39">C8-D8</f>
        <v>-1570</v>
      </c>
      <c r="G8" s="7">
        <f t="shared" si="0"/>
        <v>0.07237231315322422</v>
      </c>
      <c r="H8" s="7">
        <f t="shared" si="1"/>
        <v>0.0734780403977801</v>
      </c>
      <c r="I8" s="7">
        <f t="shared" si="2"/>
        <v>-0.0011057272445558779</v>
      </c>
      <c r="J8" s="7"/>
      <c r="K8" s="7"/>
    </row>
    <row r="9" spans="1:11" ht="12.75">
      <c r="A9" s="10">
        <v>36495</v>
      </c>
      <c r="B9" s="3">
        <v>1465690</v>
      </c>
      <c r="C9" s="3">
        <v>124560</v>
      </c>
      <c r="D9" s="3">
        <v>78740</v>
      </c>
      <c r="E9" s="1">
        <f t="shared" si="3"/>
        <v>45820</v>
      </c>
      <c r="G9" s="7">
        <f t="shared" si="0"/>
        <v>0.08498386425506076</v>
      </c>
      <c r="H9" s="7">
        <f t="shared" si="1"/>
        <v>0.05372213769623863</v>
      </c>
      <c r="I9" s="7">
        <f t="shared" si="2"/>
        <v>0.031261726558822124</v>
      </c>
      <c r="J9" s="7"/>
      <c r="K9" s="7"/>
    </row>
    <row r="10" spans="1:11" ht="12.75">
      <c r="A10" s="10">
        <v>36586</v>
      </c>
      <c r="B10" s="3">
        <v>1431030</v>
      </c>
      <c r="C10" s="3">
        <v>131990</v>
      </c>
      <c r="D10" s="3">
        <v>166570</v>
      </c>
      <c r="E10" s="1">
        <f t="shared" si="3"/>
        <v>-34580</v>
      </c>
      <c r="G10" s="7">
        <f t="shared" si="0"/>
        <v>0.09223426483022718</v>
      </c>
      <c r="H10" s="7">
        <f t="shared" si="1"/>
        <v>0.11639867787537647</v>
      </c>
      <c r="I10" s="7">
        <f t="shared" si="2"/>
        <v>-0.024164413045149297</v>
      </c>
      <c r="J10" s="7"/>
      <c r="K10" s="7"/>
    </row>
    <row r="11" spans="1:18" ht="12.75">
      <c r="A11" s="10">
        <v>36678</v>
      </c>
      <c r="B11" s="3">
        <v>1465140</v>
      </c>
      <c r="C11" s="3">
        <v>139470</v>
      </c>
      <c r="D11" s="3">
        <v>105350</v>
      </c>
      <c r="E11" s="1">
        <f t="shared" si="3"/>
        <v>34120</v>
      </c>
      <c r="G11" s="7">
        <f t="shared" si="0"/>
        <v>0.09519226831565585</v>
      </c>
      <c r="H11" s="7">
        <f t="shared" si="1"/>
        <v>0.07190439138921878</v>
      </c>
      <c r="I11" s="7">
        <f t="shared" si="2"/>
        <v>0.023287876926437065</v>
      </c>
      <c r="J11" s="7"/>
      <c r="K11" s="8">
        <f aca="true" t="shared" si="4" ref="K11:K42">B11</f>
        <v>1465140</v>
      </c>
      <c r="L11" s="8">
        <f>SUM(C8:C11)</f>
        <v>498780</v>
      </c>
      <c r="M11" s="8">
        <f>SUM(D8:D11)</f>
        <v>454990</v>
      </c>
      <c r="N11" s="1">
        <f aca="true" t="shared" si="5" ref="N11:N42">L11-M11</f>
        <v>43790</v>
      </c>
      <c r="P11" s="7">
        <f aca="true" t="shared" si="6" ref="P11:P42">SUM(C11:C14)/SUM($B11:$B14)</f>
        <v>0.08391538224755063</v>
      </c>
      <c r="Q11" s="7">
        <f aca="true" t="shared" si="7" ref="Q11:Q42">SUM(D11:D14)/SUM($B11:$B14)</f>
        <v>0.07787805968956257</v>
      </c>
      <c r="R11" s="7">
        <f aca="true" t="shared" si="8" ref="R11:R42">SUM(E11:E14)/SUM($B11:$B14)</f>
        <v>0.006037322557988058</v>
      </c>
    </row>
    <row r="12" spans="1:18" ht="12.75">
      <c r="A12" s="10">
        <v>36770</v>
      </c>
      <c r="B12" s="3">
        <v>1456340</v>
      </c>
      <c r="C12" s="3">
        <v>99740</v>
      </c>
      <c r="D12" s="3">
        <v>108540</v>
      </c>
      <c r="E12" s="1">
        <f t="shared" si="3"/>
        <v>-8800</v>
      </c>
      <c r="G12" s="7">
        <f t="shared" si="0"/>
        <v>0.06848675446667674</v>
      </c>
      <c r="H12" s="7">
        <f t="shared" si="1"/>
        <v>0.07452929947677053</v>
      </c>
      <c r="I12" s="7">
        <f t="shared" si="2"/>
        <v>-0.006042545010093797</v>
      </c>
      <c r="J12" s="7"/>
      <c r="K12" s="8">
        <f t="shared" si="4"/>
        <v>1456340</v>
      </c>
      <c r="L12" s="8">
        <f aca="true" t="shared" si="9" ref="L12:M12">SUM(C9:C12)</f>
        <v>495760</v>
      </c>
      <c r="M12" s="8">
        <f t="shared" si="9"/>
        <v>459200</v>
      </c>
      <c r="N12" s="1">
        <f t="shared" si="5"/>
        <v>36560</v>
      </c>
      <c r="P12" s="7">
        <f t="shared" si="6"/>
        <v>0.08373123282949627</v>
      </c>
      <c r="Q12" s="7">
        <f t="shared" si="7"/>
        <v>0.07720432941685337</v>
      </c>
      <c r="R12" s="7">
        <f t="shared" si="8"/>
        <v>0.006526903412642898</v>
      </c>
    </row>
    <row r="13" spans="1:18" ht="12.75">
      <c r="A13" s="10">
        <v>36861</v>
      </c>
      <c r="B13" s="3">
        <v>1492230</v>
      </c>
      <c r="C13" s="3">
        <v>123000</v>
      </c>
      <c r="D13" s="3">
        <v>86970</v>
      </c>
      <c r="E13" s="1">
        <f t="shared" si="3"/>
        <v>36030</v>
      </c>
      <c r="G13" s="7">
        <f t="shared" si="0"/>
        <v>0.08242697171347581</v>
      </c>
      <c r="H13" s="7">
        <f t="shared" si="1"/>
        <v>0.05828190024326009</v>
      </c>
      <c r="I13" s="7">
        <f t="shared" si="2"/>
        <v>0.024145071470215718</v>
      </c>
      <c r="J13" s="7"/>
      <c r="K13" s="8">
        <f t="shared" si="4"/>
        <v>1492230</v>
      </c>
      <c r="L13" s="8">
        <f aca="true" t="shared" si="10" ref="L13:M13">SUM(C10:C13)</f>
        <v>494200</v>
      </c>
      <c r="M13" s="8">
        <f t="shared" si="10"/>
        <v>467430</v>
      </c>
      <c r="N13" s="1">
        <f t="shared" si="5"/>
        <v>26770</v>
      </c>
      <c r="P13" s="7">
        <f t="shared" si="6"/>
        <v>0.08398371338782327</v>
      </c>
      <c r="Q13" s="7">
        <f t="shared" si="7"/>
        <v>0.07647932814370856</v>
      </c>
      <c r="R13" s="7">
        <f t="shared" si="8"/>
        <v>0.007504385244114718</v>
      </c>
    </row>
    <row r="14" spans="1:18" ht="12.75">
      <c r="A14" s="10">
        <v>36951</v>
      </c>
      <c r="B14" s="3">
        <v>1466380</v>
      </c>
      <c r="C14" s="3">
        <v>131220</v>
      </c>
      <c r="D14" s="3">
        <v>157070</v>
      </c>
      <c r="E14" s="1">
        <f t="shared" si="3"/>
        <v>-25850</v>
      </c>
      <c r="G14" s="7">
        <f t="shared" si="0"/>
        <v>0.08948567219956628</v>
      </c>
      <c r="H14" s="7">
        <f t="shared" si="1"/>
        <v>0.10711411775938025</v>
      </c>
      <c r="I14" s="7">
        <f t="shared" si="2"/>
        <v>-0.017628445559813962</v>
      </c>
      <c r="J14" s="7"/>
      <c r="K14" s="8">
        <f t="shared" si="4"/>
        <v>1466380</v>
      </c>
      <c r="L14" s="8">
        <f aca="true" t="shared" si="11" ref="L14:M14">SUM(C11:C14)</f>
        <v>493430</v>
      </c>
      <c r="M14" s="8">
        <f t="shared" si="11"/>
        <v>457930</v>
      </c>
      <c r="N14" s="1">
        <f t="shared" si="5"/>
        <v>35500</v>
      </c>
      <c r="P14" s="7">
        <f t="shared" si="6"/>
        <v>0.08286692396154224</v>
      </c>
      <c r="Q14" s="7">
        <f t="shared" si="7"/>
        <v>0.07529453273353338</v>
      </c>
      <c r="R14" s="7">
        <f t="shared" si="8"/>
        <v>0.00757239122800886</v>
      </c>
    </row>
    <row r="15" spans="1:18" ht="12.75">
      <c r="A15" s="10">
        <v>37043</v>
      </c>
      <c r="B15" s="3">
        <v>1503630</v>
      </c>
      <c r="C15" s="3">
        <v>141610</v>
      </c>
      <c r="D15" s="3">
        <v>104360</v>
      </c>
      <c r="E15" s="1">
        <f t="shared" si="3"/>
        <v>37250</v>
      </c>
      <c r="G15" s="7">
        <f t="shared" si="0"/>
        <v>0.09417875408178873</v>
      </c>
      <c r="H15" s="7">
        <f t="shared" si="1"/>
        <v>0.06940537233228919</v>
      </c>
      <c r="I15" s="7">
        <f t="shared" si="2"/>
        <v>0.024773381749499543</v>
      </c>
      <c r="J15" s="7"/>
      <c r="K15" s="8">
        <f t="shared" si="4"/>
        <v>1503630</v>
      </c>
      <c r="L15" s="8">
        <f aca="true" t="shared" si="12" ref="L15:M15">SUM(C12:C15)</f>
        <v>495570</v>
      </c>
      <c r="M15" s="8">
        <f t="shared" si="12"/>
        <v>456940</v>
      </c>
      <c r="N15" s="1">
        <f t="shared" si="5"/>
        <v>38630</v>
      </c>
      <c r="P15" s="7">
        <f t="shared" si="6"/>
        <v>0.08489741466556261</v>
      </c>
      <c r="Q15" s="7">
        <f t="shared" si="7"/>
        <v>0.07208739140149574</v>
      </c>
      <c r="R15" s="7">
        <f t="shared" si="8"/>
        <v>0.012810023264066875</v>
      </c>
    </row>
    <row r="16" spans="1:18" ht="12.75">
      <c r="A16" s="10">
        <v>37135</v>
      </c>
      <c r="B16" s="3">
        <v>1500940</v>
      </c>
      <c r="C16" s="3">
        <v>104980</v>
      </c>
      <c r="D16" s="3">
        <v>107660</v>
      </c>
      <c r="E16" s="1">
        <f t="shared" si="3"/>
        <v>-2680</v>
      </c>
      <c r="G16" s="7">
        <f t="shared" si="0"/>
        <v>0.06994283582288432</v>
      </c>
      <c r="H16" s="7">
        <f t="shared" si="1"/>
        <v>0.07172838354631098</v>
      </c>
      <c r="I16" s="7">
        <f t="shared" si="2"/>
        <v>-0.0017855477234266525</v>
      </c>
      <c r="J16" s="7"/>
      <c r="K16" s="8">
        <f t="shared" si="4"/>
        <v>1500940</v>
      </c>
      <c r="L16" s="8">
        <f aca="true" t="shared" si="13" ref="L16:M16">SUM(C13:C16)</f>
        <v>500810</v>
      </c>
      <c r="M16" s="8">
        <f t="shared" si="13"/>
        <v>456060</v>
      </c>
      <c r="N16" s="1">
        <f t="shared" si="5"/>
        <v>44750</v>
      </c>
      <c r="P16" s="7">
        <f t="shared" si="6"/>
        <v>0.08246759486208172</v>
      </c>
      <c r="Q16" s="7">
        <f t="shared" si="7"/>
        <v>0.07373828016214376</v>
      </c>
      <c r="R16" s="7">
        <f t="shared" si="8"/>
        <v>0.00872931469993795</v>
      </c>
    </row>
    <row r="17" spans="1:18" ht="12.75">
      <c r="A17" s="10">
        <v>37226</v>
      </c>
      <c r="B17" s="3">
        <v>1537720</v>
      </c>
      <c r="C17" s="3">
        <v>120110</v>
      </c>
      <c r="D17" s="3">
        <v>83330</v>
      </c>
      <c r="E17" s="1">
        <f t="shared" si="3"/>
        <v>36780</v>
      </c>
      <c r="G17" s="7">
        <f t="shared" si="0"/>
        <v>0.07810914860962984</v>
      </c>
      <c r="H17" s="7">
        <f t="shared" si="1"/>
        <v>0.05419061987878157</v>
      </c>
      <c r="I17" s="7">
        <f t="shared" si="2"/>
        <v>0.02391852873084827</v>
      </c>
      <c r="J17" s="7"/>
      <c r="K17" s="8">
        <f t="shared" si="4"/>
        <v>1537720</v>
      </c>
      <c r="L17" s="8">
        <f aca="true" t="shared" si="14" ref="L17:M17">SUM(C14:C17)</f>
        <v>497920</v>
      </c>
      <c r="M17" s="8">
        <f t="shared" si="14"/>
        <v>452420</v>
      </c>
      <c r="N17" s="1">
        <f t="shared" si="5"/>
        <v>45500</v>
      </c>
      <c r="P17" s="7">
        <f t="shared" si="6"/>
        <v>0.08370611151888627</v>
      </c>
      <c r="Q17" s="7">
        <f t="shared" si="7"/>
        <v>0.07423515272747803</v>
      </c>
      <c r="R17" s="7">
        <f t="shared" si="8"/>
        <v>0.009470958791408222</v>
      </c>
    </row>
    <row r="18" spans="1:18" ht="12.75">
      <c r="A18" s="10">
        <v>37316</v>
      </c>
      <c r="B18" s="3">
        <v>1544350</v>
      </c>
      <c r="C18" s="3">
        <v>150040</v>
      </c>
      <c r="D18" s="3">
        <v>143420</v>
      </c>
      <c r="E18" s="1">
        <f t="shared" si="3"/>
        <v>6620</v>
      </c>
      <c r="G18" s="7">
        <f t="shared" si="0"/>
        <v>0.09715414251950659</v>
      </c>
      <c r="H18" s="7">
        <f t="shared" si="1"/>
        <v>0.09286754945446304</v>
      </c>
      <c r="I18" s="7">
        <f t="shared" si="2"/>
        <v>0.004286593065043546</v>
      </c>
      <c r="J18" s="7"/>
      <c r="K18" s="8">
        <f t="shared" si="4"/>
        <v>1544350</v>
      </c>
      <c r="L18" s="8">
        <f aca="true" t="shared" si="15" ref="L18:M18">SUM(C15:C18)</f>
        <v>516740</v>
      </c>
      <c r="M18" s="8">
        <f t="shared" si="15"/>
        <v>438770</v>
      </c>
      <c r="N18" s="1">
        <f t="shared" si="5"/>
        <v>77970</v>
      </c>
      <c r="P18" s="7">
        <f t="shared" si="6"/>
        <v>0.0838333882141567</v>
      </c>
      <c r="Q18" s="7">
        <f t="shared" si="7"/>
        <v>0.07471890894791863</v>
      </c>
      <c r="R18" s="7">
        <f t="shared" si="8"/>
        <v>0.009114479266238063</v>
      </c>
    </row>
    <row r="19" spans="1:18" ht="12.75">
      <c r="A19" s="10">
        <v>37408</v>
      </c>
      <c r="B19" s="3">
        <v>1557220</v>
      </c>
      <c r="C19" s="3">
        <v>131240</v>
      </c>
      <c r="D19" s="3">
        <v>118360</v>
      </c>
      <c r="E19" s="1">
        <f t="shared" si="3"/>
        <v>12880</v>
      </c>
      <c r="G19" s="7">
        <f t="shared" si="0"/>
        <v>0.08427839354747563</v>
      </c>
      <c r="H19" s="7">
        <f t="shared" si="1"/>
        <v>0.07600724367783615</v>
      </c>
      <c r="I19" s="7">
        <f t="shared" si="2"/>
        <v>0.008271149869639486</v>
      </c>
      <c r="J19" s="7"/>
      <c r="K19" s="8">
        <f t="shared" si="4"/>
        <v>1557220</v>
      </c>
      <c r="L19" s="8">
        <f aca="true" t="shared" si="16" ref="L19:M19">SUM(C16:C19)</f>
        <v>506370</v>
      </c>
      <c r="M19" s="8">
        <f t="shared" si="16"/>
        <v>452770</v>
      </c>
      <c r="N19" s="1">
        <f t="shared" si="5"/>
        <v>53600</v>
      </c>
      <c r="P19" s="7">
        <f t="shared" si="6"/>
        <v>0.07595222965946354</v>
      </c>
      <c r="Q19" s="7">
        <f t="shared" si="7"/>
        <v>0.07225271968926027</v>
      </c>
      <c r="R19" s="7">
        <f t="shared" si="8"/>
        <v>0.003699509970203258</v>
      </c>
    </row>
    <row r="20" spans="1:18" ht="12.75">
      <c r="A20" s="10">
        <v>37500</v>
      </c>
      <c r="B20" s="3">
        <v>1559660</v>
      </c>
      <c r="C20" s="3">
        <v>117500</v>
      </c>
      <c r="D20" s="3">
        <v>115070</v>
      </c>
      <c r="E20" s="1">
        <f t="shared" si="3"/>
        <v>2430</v>
      </c>
      <c r="G20" s="7">
        <f t="shared" si="0"/>
        <v>0.07533693240834541</v>
      </c>
      <c r="H20" s="7">
        <f t="shared" si="1"/>
        <v>0.0737789005296026</v>
      </c>
      <c r="I20" s="7">
        <f t="shared" si="2"/>
        <v>0.001558031878742803</v>
      </c>
      <c r="J20" s="7"/>
      <c r="K20" s="8">
        <f t="shared" si="4"/>
        <v>1559660</v>
      </c>
      <c r="L20" s="8">
        <f aca="true" t="shared" si="17" ref="L20:M20">SUM(C17:C20)</f>
        <v>518890</v>
      </c>
      <c r="M20" s="8">
        <f t="shared" si="17"/>
        <v>460180</v>
      </c>
      <c r="N20" s="1">
        <f t="shared" si="5"/>
        <v>58710</v>
      </c>
      <c r="P20" s="7">
        <f t="shared" si="6"/>
        <v>0.08152456105740777</v>
      </c>
      <c r="Q20" s="7">
        <f t="shared" si="7"/>
        <v>0.07252239100414283</v>
      </c>
      <c r="R20" s="7">
        <f t="shared" si="8"/>
        <v>0.009002170053264943</v>
      </c>
    </row>
    <row r="21" spans="1:18" ht="12.75">
      <c r="A21" s="10">
        <v>37591</v>
      </c>
      <c r="B21" s="3">
        <v>1594750</v>
      </c>
      <c r="C21" s="3">
        <v>125680</v>
      </c>
      <c r="D21" s="3">
        <v>90590</v>
      </c>
      <c r="E21" s="1">
        <f t="shared" si="3"/>
        <v>35090</v>
      </c>
      <c r="G21" s="7">
        <f t="shared" si="0"/>
        <v>0.07880859068819564</v>
      </c>
      <c r="H21" s="7">
        <f t="shared" si="1"/>
        <v>0.05680514187176673</v>
      </c>
      <c r="I21" s="7">
        <f t="shared" si="2"/>
        <v>0.02200344881642891</v>
      </c>
      <c r="J21" s="7"/>
      <c r="K21" s="8">
        <f t="shared" si="4"/>
        <v>1594750</v>
      </c>
      <c r="L21" s="8">
        <f aca="true" t="shared" si="18" ref="L21:M21">SUM(C18:C21)</f>
        <v>524460</v>
      </c>
      <c r="M21" s="8">
        <f t="shared" si="18"/>
        <v>467440</v>
      </c>
      <c r="N21" s="1">
        <f t="shared" si="5"/>
        <v>57020</v>
      </c>
      <c r="P21" s="7">
        <f t="shared" si="6"/>
        <v>0.08182369645187901</v>
      </c>
      <c r="Q21" s="7">
        <f t="shared" si="7"/>
        <v>0.0699020223962175</v>
      </c>
      <c r="R21" s="7">
        <f t="shared" si="8"/>
        <v>0.011921674055661509</v>
      </c>
    </row>
    <row r="22" spans="1:18" ht="12.75">
      <c r="A22" s="10">
        <v>37681</v>
      </c>
      <c r="B22" s="3">
        <v>1567580</v>
      </c>
      <c r="C22" s="3">
        <v>102500</v>
      </c>
      <c r="D22" s="3">
        <v>129670</v>
      </c>
      <c r="E22" s="1">
        <f t="shared" si="3"/>
        <v>-27170</v>
      </c>
      <c r="G22" s="7">
        <f t="shared" si="0"/>
        <v>0.06538741244465993</v>
      </c>
      <c r="H22" s="7">
        <f t="shared" si="1"/>
        <v>0.08271986118730783</v>
      </c>
      <c r="I22" s="7">
        <f t="shared" si="2"/>
        <v>-0.017332448742647902</v>
      </c>
      <c r="J22" s="7"/>
      <c r="K22" s="8">
        <f t="shared" si="4"/>
        <v>1567580</v>
      </c>
      <c r="L22" s="8">
        <f aca="true" t="shared" si="19" ref="L22:M22">SUM(C19:C22)</f>
        <v>476920</v>
      </c>
      <c r="M22" s="8">
        <f t="shared" si="19"/>
        <v>453690</v>
      </c>
      <c r="N22" s="1">
        <f t="shared" si="5"/>
        <v>23230</v>
      </c>
      <c r="P22" s="7">
        <f t="shared" si="6"/>
        <v>0.07973585238154862</v>
      </c>
      <c r="Q22" s="7">
        <f t="shared" si="7"/>
        <v>0.07101440538188405</v>
      </c>
      <c r="R22" s="7">
        <f t="shared" si="8"/>
        <v>0.00872144699966456</v>
      </c>
    </row>
    <row r="23" spans="1:18" ht="12.75">
      <c r="A23" s="10">
        <v>37773</v>
      </c>
      <c r="B23" s="3">
        <v>1614260</v>
      </c>
      <c r="C23" s="3">
        <v>170880</v>
      </c>
      <c r="D23" s="3">
        <v>124190</v>
      </c>
      <c r="E23" s="1">
        <f t="shared" si="3"/>
        <v>46690</v>
      </c>
      <c r="G23" s="7">
        <f t="shared" si="0"/>
        <v>0.10585655346722338</v>
      </c>
      <c r="H23" s="7">
        <f t="shared" si="1"/>
        <v>0.07693308388983187</v>
      </c>
      <c r="I23" s="7">
        <f t="shared" si="2"/>
        <v>0.0289234695773915</v>
      </c>
      <c r="J23" s="7"/>
      <c r="K23" s="8">
        <f t="shared" si="4"/>
        <v>1614260</v>
      </c>
      <c r="L23" s="8">
        <f aca="true" t="shared" si="20" ref="L23:M23">SUM(C20:C23)</f>
        <v>516560</v>
      </c>
      <c r="M23" s="8">
        <f t="shared" si="20"/>
        <v>459520</v>
      </c>
      <c r="N23" s="1">
        <f t="shared" si="5"/>
        <v>57040</v>
      </c>
      <c r="P23" s="7">
        <f t="shared" si="6"/>
        <v>0.08104180639391907</v>
      </c>
      <c r="Q23" s="7">
        <f t="shared" si="7"/>
        <v>0.07162763491144737</v>
      </c>
      <c r="R23" s="7">
        <f t="shared" si="8"/>
        <v>0.009414171482471695</v>
      </c>
    </row>
    <row r="24" spans="1:18" ht="12.75">
      <c r="A24" s="10">
        <v>37865</v>
      </c>
      <c r="B24" s="3">
        <v>1636100</v>
      </c>
      <c r="C24" s="3">
        <v>125650</v>
      </c>
      <c r="D24" s="3">
        <v>103810</v>
      </c>
      <c r="E24" s="1">
        <f t="shared" si="3"/>
        <v>21840</v>
      </c>
      <c r="G24" s="7">
        <f t="shared" si="0"/>
        <v>0.07679848420023226</v>
      </c>
      <c r="H24" s="7">
        <f t="shared" si="1"/>
        <v>0.06344966689077684</v>
      </c>
      <c r="I24" s="7">
        <f t="shared" si="2"/>
        <v>0.013348817309455412</v>
      </c>
      <c r="J24" s="7"/>
      <c r="K24" s="8">
        <f t="shared" si="4"/>
        <v>1636100</v>
      </c>
      <c r="L24" s="8">
        <f aca="true" t="shared" si="21" ref="L24:M24">SUM(C21:C24)</f>
        <v>524710</v>
      </c>
      <c r="M24" s="8">
        <f t="shared" si="21"/>
        <v>448260</v>
      </c>
      <c r="N24" s="1">
        <f t="shared" si="5"/>
        <v>76450</v>
      </c>
      <c r="P24" s="7">
        <f t="shared" si="6"/>
        <v>0.07886375981283171</v>
      </c>
      <c r="Q24" s="7">
        <f t="shared" si="7"/>
        <v>0.0697177606564242</v>
      </c>
      <c r="R24" s="7">
        <f t="shared" si="8"/>
        <v>0.00914599915640751</v>
      </c>
    </row>
    <row r="25" spans="1:18" ht="12.75">
      <c r="A25" s="10">
        <v>37956</v>
      </c>
      <c r="B25" s="3">
        <v>1651170</v>
      </c>
      <c r="C25" s="3">
        <v>116790</v>
      </c>
      <c r="D25" s="3">
        <v>101730</v>
      </c>
      <c r="E25" s="1">
        <f t="shared" si="3"/>
        <v>15060</v>
      </c>
      <c r="G25" s="7">
        <f t="shared" si="0"/>
        <v>0.07073166300259816</v>
      </c>
      <c r="H25" s="7">
        <f t="shared" si="1"/>
        <v>0.0616108577554098</v>
      </c>
      <c r="I25" s="7">
        <f t="shared" si="2"/>
        <v>0.009120805247188358</v>
      </c>
      <c r="J25" s="7"/>
      <c r="K25" s="8">
        <f t="shared" si="4"/>
        <v>1651170</v>
      </c>
      <c r="L25" s="8">
        <f aca="true" t="shared" si="22" ref="L25:M25">SUM(C22:C25)</f>
        <v>515820</v>
      </c>
      <c r="M25" s="8">
        <f t="shared" si="22"/>
        <v>459400</v>
      </c>
      <c r="N25" s="1">
        <f t="shared" si="5"/>
        <v>56420</v>
      </c>
      <c r="P25" s="7">
        <f t="shared" si="6"/>
        <v>0.0759265016132099</v>
      </c>
      <c r="Q25" s="7">
        <f t="shared" si="7"/>
        <v>0.07054209285690571</v>
      </c>
      <c r="R25" s="7">
        <f t="shared" si="8"/>
        <v>0.005384408756304195</v>
      </c>
    </row>
    <row r="26" spans="1:18" ht="12.75">
      <c r="A26" s="10">
        <v>38047</v>
      </c>
      <c r="B26" s="3">
        <v>1629050</v>
      </c>
      <c r="C26" s="3">
        <v>115930</v>
      </c>
      <c r="D26" s="3">
        <v>138040</v>
      </c>
      <c r="E26" s="1">
        <f t="shared" si="3"/>
        <v>-22110</v>
      </c>
      <c r="G26" s="7">
        <f t="shared" si="0"/>
        <v>0.07116417543967343</v>
      </c>
      <c r="H26" s="7">
        <f t="shared" si="1"/>
        <v>0.08473650286977072</v>
      </c>
      <c r="I26" s="7">
        <f t="shared" si="2"/>
        <v>-0.013572327430097297</v>
      </c>
      <c r="J26" s="7"/>
      <c r="K26" s="8">
        <f t="shared" si="4"/>
        <v>1629050</v>
      </c>
      <c r="L26" s="8">
        <f aca="true" t="shared" si="23" ref="L26:M26">SUM(C23:C26)</f>
        <v>529250</v>
      </c>
      <c r="M26" s="8">
        <f t="shared" si="23"/>
        <v>467770</v>
      </c>
      <c r="N26" s="1">
        <f t="shared" si="5"/>
        <v>61480</v>
      </c>
      <c r="P26" s="7">
        <f t="shared" si="6"/>
        <v>0.07748472211215397</v>
      </c>
      <c r="Q26" s="7">
        <f t="shared" si="7"/>
        <v>0.0683292039050386</v>
      </c>
      <c r="R26" s="7">
        <f t="shared" si="8"/>
        <v>0.009155518207115377</v>
      </c>
    </row>
    <row r="27" spans="1:18" ht="12.75">
      <c r="A27" s="10">
        <v>38139</v>
      </c>
      <c r="B27" s="3">
        <v>1674540</v>
      </c>
      <c r="C27" s="3">
        <v>161410</v>
      </c>
      <c r="D27" s="3">
        <v>115920</v>
      </c>
      <c r="E27" s="1">
        <f t="shared" si="3"/>
        <v>45490</v>
      </c>
      <c r="G27" s="7">
        <f t="shared" si="0"/>
        <v>0.0963906505667228</v>
      </c>
      <c r="H27" s="7">
        <f t="shared" si="1"/>
        <v>0.0692249811888638</v>
      </c>
      <c r="I27" s="7">
        <f t="shared" si="2"/>
        <v>0.027165669377858994</v>
      </c>
      <c r="J27" s="7"/>
      <c r="K27" s="8">
        <f t="shared" si="4"/>
        <v>1674540</v>
      </c>
      <c r="L27" s="8">
        <f aca="true" t="shared" si="24" ref="L27:M27">SUM(C24:C27)</f>
        <v>519780</v>
      </c>
      <c r="M27" s="8">
        <f t="shared" si="24"/>
        <v>459500</v>
      </c>
      <c r="N27" s="1">
        <f t="shared" si="5"/>
        <v>60280</v>
      </c>
      <c r="P27" s="7">
        <f t="shared" si="6"/>
        <v>0.07955154052821904</v>
      </c>
      <c r="Q27" s="7">
        <f t="shared" si="7"/>
        <v>0.066259754170558</v>
      </c>
      <c r="R27" s="7">
        <f t="shared" si="8"/>
        <v>0.013291786357661034</v>
      </c>
    </row>
    <row r="28" spans="1:18" ht="12.75">
      <c r="A28" s="10">
        <v>38231</v>
      </c>
      <c r="B28" s="3">
        <v>1671780</v>
      </c>
      <c r="C28" s="3">
        <v>109000</v>
      </c>
      <c r="D28" s="3">
        <v>111760</v>
      </c>
      <c r="E28" s="1">
        <f t="shared" si="3"/>
        <v>-2760</v>
      </c>
      <c r="G28" s="7">
        <f t="shared" si="0"/>
        <v>0.0651999665027695</v>
      </c>
      <c r="H28" s="7">
        <f t="shared" si="1"/>
        <v>0.06685090143439926</v>
      </c>
      <c r="I28" s="7">
        <f t="shared" si="2"/>
        <v>-0.0016509349316297598</v>
      </c>
      <c r="J28" s="7"/>
      <c r="K28" s="8">
        <f t="shared" si="4"/>
        <v>1671780</v>
      </c>
      <c r="L28" s="8">
        <f aca="true" t="shared" si="25" ref="L28:M28">SUM(C25:C28)</f>
        <v>503130</v>
      </c>
      <c r="M28" s="8">
        <f t="shared" si="25"/>
        <v>467450</v>
      </c>
      <c r="N28" s="1">
        <f t="shared" si="5"/>
        <v>35680</v>
      </c>
      <c r="P28" s="7">
        <f t="shared" si="6"/>
        <v>0.07875439668556425</v>
      </c>
      <c r="Q28" s="7">
        <f t="shared" si="7"/>
        <v>0.0696174773916069</v>
      </c>
      <c r="R28" s="7">
        <f t="shared" si="8"/>
        <v>0.009136919293957354</v>
      </c>
    </row>
    <row r="29" spans="1:18" ht="12.75">
      <c r="A29" s="10">
        <v>38322</v>
      </c>
      <c r="B29" s="3">
        <v>1712400</v>
      </c>
      <c r="C29" s="3">
        <v>131860</v>
      </c>
      <c r="D29" s="3">
        <v>91250</v>
      </c>
      <c r="E29" s="1">
        <f t="shared" si="3"/>
        <v>40610</v>
      </c>
      <c r="G29" s="7">
        <f t="shared" si="0"/>
        <v>0.07700303667367438</v>
      </c>
      <c r="H29" s="7">
        <f t="shared" si="1"/>
        <v>0.05328778322821771</v>
      </c>
      <c r="I29" s="7">
        <f t="shared" si="2"/>
        <v>0.02371525344545667</v>
      </c>
      <c r="J29" s="7"/>
      <c r="K29" s="8">
        <f t="shared" si="4"/>
        <v>1712400</v>
      </c>
      <c r="L29" s="8">
        <f aca="true" t="shared" si="26" ref="L29:M29">SUM(C26:C29)</f>
        <v>518200</v>
      </c>
      <c r="M29" s="8">
        <f t="shared" si="26"/>
        <v>456970</v>
      </c>
      <c r="N29" s="1">
        <f t="shared" si="5"/>
        <v>61230</v>
      </c>
      <c r="P29" s="7">
        <f t="shared" si="6"/>
        <v>0.07923492911527809</v>
      </c>
      <c r="Q29" s="7">
        <f t="shared" si="7"/>
        <v>0.070706441153578</v>
      </c>
      <c r="R29" s="7">
        <f t="shared" si="8"/>
        <v>0.008528487961700073</v>
      </c>
    </row>
    <row r="30" spans="1:18" ht="12.75">
      <c r="A30" s="10">
        <v>38412</v>
      </c>
      <c r="B30" s="3">
        <v>1719150</v>
      </c>
      <c r="C30" s="3">
        <v>136920</v>
      </c>
      <c r="D30" s="3">
        <v>130170</v>
      </c>
      <c r="E30" s="1">
        <f t="shared" si="3"/>
        <v>6750</v>
      </c>
      <c r="G30" s="7">
        <f t="shared" si="0"/>
        <v>0.07964401012128086</v>
      </c>
      <c r="H30" s="7">
        <f t="shared" si="1"/>
        <v>0.07571765116481982</v>
      </c>
      <c r="I30" s="7">
        <f t="shared" si="2"/>
        <v>0.003926358956461042</v>
      </c>
      <c r="J30" s="7"/>
      <c r="K30" s="8">
        <f t="shared" si="4"/>
        <v>1719150</v>
      </c>
      <c r="L30" s="8">
        <f aca="true" t="shared" si="27" ref="L30:M30">SUM(C27:C30)</f>
        <v>539190</v>
      </c>
      <c r="M30" s="8">
        <f t="shared" si="27"/>
        <v>449100</v>
      </c>
      <c r="N30" s="1">
        <f t="shared" si="5"/>
        <v>90090</v>
      </c>
      <c r="P30" s="7">
        <f t="shared" si="6"/>
        <v>0.07825076040758422</v>
      </c>
      <c r="Q30" s="7">
        <f t="shared" si="7"/>
        <v>0.07091430199331819</v>
      </c>
      <c r="R30" s="7">
        <f t="shared" si="8"/>
        <v>0.007336458414266023</v>
      </c>
    </row>
    <row r="31" spans="1:18" ht="12.75">
      <c r="A31" s="10">
        <v>38504</v>
      </c>
      <c r="B31" s="3">
        <v>1737050</v>
      </c>
      <c r="C31" s="3">
        <v>160930</v>
      </c>
      <c r="D31" s="3">
        <v>143030</v>
      </c>
      <c r="E31" s="1">
        <f t="shared" si="3"/>
        <v>17900</v>
      </c>
      <c r="G31" s="7">
        <f t="shared" si="0"/>
        <v>0.0926455772718114</v>
      </c>
      <c r="H31" s="7">
        <f t="shared" si="1"/>
        <v>0.08234075012233384</v>
      </c>
      <c r="I31" s="7">
        <f t="shared" si="2"/>
        <v>0.010304827149477563</v>
      </c>
      <c r="J31" s="7"/>
      <c r="K31" s="8">
        <f t="shared" si="4"/>
        <v>1737050</v>
      </c>
      <c r="L31" s="8">
        <f aca="true" t="shared" si="28" ref="L31:M31">SUM(C28:C31)</f>
        <v>538710</v>
      </c>
      <c r="M31" s="8">
        <f t="shared" si="28"/>
        <v>476210</v>
      </c>
      <c r="N31" s="1">
        <f t="shared" si="5"/>
        <v>62500</v>
      </c>
      <c r="P31" s="7">
        <f t="shared" si="6"/>
        <v>0.07541157192204051</v>
      </c>
      <c r="Q31" s="7">
        <f t="shared" si="7"/>
        <v>0.07532812816960374</v>
      </c>
      <c r="R31" s="7">
        <f t="shared" si="8"/>
        <v>8.344375243677338E-05</v>
      </c>
    </row>
    <row r="32" spans="1:18" ht="12.75">
      <c r="A32" s="10">
        <v>38596</v>
      </c>
      <c r="B32" s="3">
        <v>1730630</v>
      </c>
      <c r="C32" s="3">
        <v>116950</v>
      </c>
      <c r="D32" s="3">
        <v>123370</v>
      </c>
      <c r="E32" s="1">
        <f t="shared" si="3"/>
        <v>-6420</v>
      </c>
      <c r="G32" s="7">
        <f t="shared" si="0"/>
        <v>0.06757654726891363</v>
      </c>
      <c r="H32" s="7">
        <f t="shared" si="1"/>
        <v>0.0712861790215124</v>
      </c>
      <c r="I32" s="7">
        <f t="shared" si="2"/>
        <v>-0.0037096317525987647</v>
      </c>
      <c r="J32" s="7"/>
      <c r="K32" s="8">
        <f t="shared" si="4"/>
        <v>1730630</v>
      </c>
      <c r="L32" s="8">
        <f aca="true" t="shared" si="29" ref="L32:M32">SUM(C29:C32)</f>
        <v>546660</v>
      </c>
      <c r="M32" s="8">
        <f t="shared" si="29"/>
        <v>487820</v>
      </c>
      <c r="N32" s="1">
        <f t="shared" si="5"/>
        <v>58840</v>
      </c>
      <c r="P32" s="7">
        <f t="shared" si="6"/>
        <v>0.07784468887771316</v>
      </c>
      <c r="Q32" s="7">
        <f t="shared" si="7"/>
        <v>0.07374119015790732</v>
      </c>
      <c r="R32" s="7">
        <f t="shared" si="8"/>
        <v>0.004103498719805829</v>
      </c>
    </row>
    <row r="33" spans="1:18" ht="12.75">
      <c r="A33" s="10">
        <v>38687</v>
      </c>
      <c r="B33" s="3">
        <v>1763390</v>
      </c>
      <c r="C33" s="3">
        <v>129060</v>
      </c>
      <c r="D33" s="3">
        <v>96300</v>
      </c>
      <c r="E33" s="1">
        <f t="shared" si="3"/>
        <v>32760</v>
      </c>
      <c r="G33" s="7">
        <f t="shared" si="0"/>
        <v>0.07318857428022162</v>
      </c>
      <c r="H33" s="7">
        <f t="shared" si="1"/>
        <v>0.054610721394586566</v>
      </c>
      <c r="I33" s="7">
        <f t="shared" si="2"/>
        <v>0.018577852885635054</v>
      </c>
      <c r="J33" s="7"/>
      <c r="K33" s="8">
        <f t="shared" si="4"/>
        <v>1763390</v>
      </c>
      <c r="L33" s="8">
        <f aca="true" t="shared" si="30" ref="L33:M33">SUM(C30:C33)</f>
        <v>543860</v>
      </c>
      <c r="M33" s="8">
        <f t="shared" si="30"/>
        <v>492870</v>
      </c>
      <c r="N33" s="1">
        <f t="shared" si="5"/>
        <v>50990</v>
      </c>
      <c r="P33" s="7">
        <f t="shared" si="6"/>
        <v>0.07930714708710082</v>
      </c>
      <c r="Q33" s="7">
        <f t="shared" si="7"/>
        <v>0.07047393990862885</v>
      </c>
      <c r="R33" s="7">
        <f t="shared" si="8"/>
        <v>0.008833207178471969</v>
      </c>
    </row>
    <row r="34" spans="1:18" ht="12.75">
      <c r="A34" s="10">
        <v>38777</v>
      </c>
      <c r="B34" s="3">
        <v>1719720</v>
      </c>
      <c r="C34" s="3">
        <v>117230</v>
      </c>
      <c r="D34" s="3">
        <v>160890</v>
      </c>
      <c r="E34" s="1">
        <f t="shared" si="3"/>
        <v>-43660</v>
      </c>
      <c r="G34" s="7">
        <f t="shared" si="0"/>
        <v>0.06816807387249087</v>
      </c>
      <c r="H34" s="7">
        <f t="shared" si="1"/>
        <v>0.09355592770916196</v>
      </c>
      <c r="I34" s="7">
        <f t="shared" si="2"/>
        <v>-0.025387853836671085</v>
      </c>
      <c r="J34" s="7"/>
      <c r="K34" s="8">
        <f t="shared" si="4"/>
        <v>1719720</v>
      </c>
      <c r="L34" s="8">
        <f aca="true" t="shared" si="31" ref="L34:M34">SUM(C31:C34)</f>
        <v>524170</v>
      </c>
      <c r="M34" s="8">
        <f t="shared" si="31"/>
        <v>523590</v>
      </c>
      <c r="N34" s="1">
        <f t="shared" si="5"/>
        <v>580</v>
      </c>
      <c r="P34" s="7">
        <f t="shared" si="6"/>
        <v>0.07740856176394058</v>
      </c>
      <c r="Q34" s="7">
        <f t="shared" si="7"/>
        <v>0.07319018474313577</v>
      </c>
      <c r="R34" s="7">
        <f t="shared" si="8"/>
        <v>0.004218377020804815</v>
      </c>
    </row>
    <row r="35" spans="1:18" ht="12.75">
      <c r="A35" s="10">
        <v>38869</v>
      </c>
      <c r="B35" s="3">
        <v>1765670</v>
      </c>
      <c r="C35" s="3">
        <v>180070</v>
      </c>
      <c r="D35" s="3">
        <v>134110</v>
      </c>
      <c r="E35" s="1">
        <f t="shared" si="3"/>
        <v>45960</v>
      </c>
      <c r="G35" s="7">
        <f t="shared" si="0"/>
        <v>0.101983949435625</v>
      </c>
      <c r="H35" s="7">
        <f t="shared" si="1"/>
        <v>0.07595417037158698</v>
      </c>
      <c r="I35" s="7">
        <f t="shared" si="2"/>
        <v>0.026029779064038014</v>
      </c>
      <c r="J35" s="7"/>
      <c r="K35" s="8">
        <f t="shared" si="4"/>
        <v>1765670</v>
      </c>
      <c r="L35" s="8">
        <f aca="true" t="shared" si="32" ref="L35:M35">SUM(C32:C35)</f>
        <v>543310</v>
      </c>
      <c r="M35" s="8">
        <f t="shared" si="32"/>
        <v>514670</v>
      </c>
      <c r="N35" s="1">
        <f t="shared" si="5"/>
        <v>28640</v>
      </c>
      <c r="P35" s="7">
        <f t="shared" si="6"/>
        <v>0.07779528710215683</v>
      </c>
      <c r="Q35" s="7">
        <f t="shared" si="7"/>
        <v>0.07185882954930436</v>
      </c>
      <c r="R35" s="7">
        <f t="shared" si="8"/>
        <v>0.005936457552852466</v>
      </c>
    </row>
    <row r="36" spans="1:18" ht="12.75">
      <c r="A36" s="10">
        <v>38961</v>
      </c>
      <c r="B36" s="3">
        <v>1792830</v>
      </c>
      <c r="C36" s="3">
        <v>132090</v>
      </c>
      <c r="D36" s="3">
        <v>104950</v>
      </c>
      <c r="E36" s="1">
        <f t="shared" si="3"/>
        <v>27140</v>
      </c>
      <c r="G36" s="7">
        <f t="shared" si="0"/>
        <v>0.07367681263700407</v>
      </c>
      <c r="H36" s="7">
        <f t="shared" si="1"/>
        <v>0.05853873484937222</v>
      </c>
      <c r="I36" s="7">
        <f t="shared" si="2"/>
        <v>0.015138077787631845</v>
      </c>
      <c r="J36" s="7"/>
      <c r="K36" s="8">
        <f t="shared" si="4"/>
        <v>1792830</v>
      </c>
      <c r="L36" s="8">
        <f aca="true" t="shared" si="33" ref="L36:M36">SUM(C33:C36)</f>
        <v>558450</v>
      </c>
      <c r="M36" s="8">
        <f t="shared" si="33"/>
        <v>496250</v>
      </c>
      <c r="N36" s="1">
        <f t="shared" si="5"/>
        <v>62200</v>
      </c>
      <c r="P36" s="7">
        <f t="shared" si="6"/>
        <v>0.07624480892654893</v>
      </c>
      <c r="Q36" s="7">
        <f t="shared" si="7"/>
        <v>0.07092859040507851</v>
      </c>
      <c r="R36" s="7">
        <f t="shared" si="8"/>
        <v>0.00531621852147042</v>
      </c>
    </row>
    <row r="37" spans="1:18" ht="12.75">
      <c r="A37" s="10">
        <v>39052</v>
      </c>
      <c r="B37" s="3">
        <v>1793220</v>
      </c>
      <c r="C37" s="3">
        <v>118000</v>
      </c>
      <c r="D37" s="3">
        <v>117610</v>
      </c>
      <c r="E37" s="1">
        <f t="shared" si="3"/>
        <v>390</v>
      </c>
      <c r="G37" s="7">
        <f t="shared" si="0"/>
        <v>0.06580341508571173</v>
      </c>
      <c r="H37" s="7">
        <f t="shared" si="1"/>
        <v>0.06558592922229285</v>
      </c>
      <c r="I37" s="7">
        <f t="shared" si="2"/>
        <v>0.00021748586341887777</v>
      </c>
      <c r="J37" s="7"/>
      <c r="K37" s="8">
        <f t="shared" si="4"/>
        <v>1793220</v>
      </c>
      <c r="L37" s="8">
        <f aca="true" t="shared" si="34" ref="L37:M37">SUM(C34:C37)</f>
        <v>547390</v>
      </c>
      <c r="M37" s="8">
        <f t="shared" si="34"/>
        <v>517560</v>
      </c>
      <c r="N37" s="1">
        <f t="shared" si="5"/>
        <v>29830</v>
      </c>
      <c r="P37" s="7">
        <f t="shared" si="6"/>
        <v>0.07446261714876322</v>
      </c>
      <c r="Q37" s="7">
        <f t="shared" si="7"/>
        <v>0.07334385518946325</v>
      </c>
      <c r="R37" s="7">
        <f t="shared" si="8"/>
        <v>0.0011187619592999706</v>
      </c>
    </row>
    <row r="38" spans="1:18" ht="12.75">
      <c r="A38" s="10">
        <v>39142</v>
      </c>
      <c r="B38" s="3">
        <v>1761950</v>
      </c>
      <c r="C38" s="3">
        <v>123250</v>
      </c>
      <c r="D38" s="3">
        <v>154510</v>
      </c>
      <c r="E38" s="1">
        <f t="shared" si="3"/>
        <v>-31260</v>
      </c>
      <c r="G38" s="7">
        <f t="shared" si="0"/>
        <v>0.06995090666590993</v>
      </c>
      <c r="H38" s="7">
        <f t="shared" si="1"/>
        <v>0.08769261329776668</v>
      </c>
      <c r="I38" s="7">
        <f t="shared" si="2"/>
        <v>-0.01774170663185675</v>
      </c>
      <c r="J38" s="7"/>
      <c r="K38" s="8">
        <f t="shared" si="4"/>
        <v>1761950</v>
      </c>
      <c r="L38" s="8">
        <f aca="true" t="shared" si="35" ref="L38:M38">SUM(C35:C38)</f>
        <v>553410</v>
      </c>
      <c r="M38" s="8">
        <f t="shared" si="35"/>
        <v>511180</v>
      </c>
      <c r="N38" s="1">
        <f t="shared" si="5"/>
        <v>42230</v>
      </c>
      <c r="P38" s="7">
        <f t="shared" si="6"/>
        <v>0.07697097708761239</v>
      </c>
      <c r="Q38" s="7">
        <f t="shared" si="7"/>
        <v>0.06992293194240075</v>
      </c>
      <c r="R38" s="7">
        <f t="shared" si="8"/>
        <v>0.007048045145211642</v>
      </c>
    </row>
    <row r="39" spans="1:18" ht="12.75">
      <c r="A39" s="10">
        <v>39234</v>
      </c>
      <c r="B39" s="3">
        <v>1803700</v>
      </c>
      <c r="C39" s="3">
        <v>171940</v>
      </c>
      <c r="D39" s="3">
        <v>130190</v>
      </c>
      <c r="E39" s="1">
        <f t="shared" si="3"/>
        <v>41750</v>
      </c>
      <c r="G39" s="7">
        <f aca="true" t="shared" si="36" ref="G39:G70">C39/$B39</f>
        <v>0.0953262737705827</v>
      </c>
      <c r="H39" s="7">
        <f aca="true" t="shared" si="37" ref="H39:H70">D39/$B39</f>
        <v>0.07217940899262627</v>
      </c>
      <c r="I39" s="7">
        <f aca="true" t="shared" si="38" ref="I39:I70">E39/$B39</f>
        <v>0.023146864777956425</v>
      </c>
      <c r="J39" s="7"/>
      <c r="K39" s="8">
        <f t="shared" si="4"/>
        <v>1803700</v>
      </c>
      <c r="L39" s="8">
        <f aca="true" t="shared" si="39" ref="L39:M39">SUM(C36:C39)</f>
        <v>545280</v>
      </c>
      <c r="M39" s="8">
        <f t="shared" si="39"/>
        <v>507260</v>
      </c>
      <c r="N39" s="1">
        <f t="shared" si="5"/>
        <v>38020</v>
      </c>
      <c r="P39" s="7">
        <f t="shared" si="6"/>
        <v>0.07661116050905267</v>
      </c>
      <c r="Q39" s="7">
        <f t="shared" si="7"/>
        <v>0.06907392164905317</v>
      </c>
      <c r="R39" s="7">
        <f t="shared" si="8"/>
        <v>0.007537238859999505</v>
      </c>
    </row>
    <row r="40" spans="1:18" ht="12.75">
      <c r="A40" s="10">
        <v>39326</v>
      </c>
      <c r="B40" s="3">
        <v>1800830</v>
      </c>
      <c r="C40" s="3">
        <v>119940</v>
      </c>
      <c r="D40" s="3">
        <v>122810</v>
      </c>
      <c r="E40" s="1">
        <f aca="true" t="shared" si="40" ref="E40:E71">C40-D40</f>
        <v>-2870</v>
      </c>
      <c r="G40" s="7">
        <f t="shared" si="36"/>
        <v>0.06660262212424271</v>
      </c>
      <c r="H40" s="7">
        <f t="shared" si="37"/>
        <v>0.06819633169149782</v>
      </c>
      <c r="I40" s="7">
        <f t="shared" si="38"/>
        <v>-0.001593709567255099</v>
      </c>
      <c r="J40" s="7"/>
      <c r="K40" s="8">
        <f t="shared" si="4"/>
        <v>1800830</v>
      </c>
      <c r="L40" s="8">
        <f aca="true" t="shared" si="41" ref="L40:M40">SUM(C37:C40)</f>
        <v>533130</v>
      </c>
      <c r="M40" s="8">
        <f t="shared" si="41"/>
        <v>525120</v>
      </c>
      <c r="N40" s="1">
        <f t="shared" si="5"/>
        <v>8010</v>
      </c>
      <c r="P40" s="7">
        <f t="shared" si="6"/>
        <v>0.07600211713442846</v>
      </c>
      <c r="Q40" s="7">
        <f t="shared" si="7"/>
        <v>0.06963840492794494</v>
      </c>
      <c r="R40" s="7">
        <f t="shared" si="8"/>
        <v>0.006363712206483519</v>
      </c>
    </row>
    <row r="41" spans="1:18" ht="12.75">
      <c r="A41" s="10">
        <v>39417</v>
      </c>
      <c r="B41" s="3">
        <v>1844030</v>
      </c>
      <c r="C41" s="3">
        <v>139870</v>
      </c>
      <c r="D41" s="3">
        <v>96670</v>
      </c>
      <c r="E41" s="1">
        <f t="shared" si="40"/>
        <v>43200</v>
      </c>
      <c r="G41" s="7">
        <f t="shared" si="36"/>
        <v>0.07585017597327592</v>
      </c>
      <c r="H41" s="7">
        <f t="shared" si="37"/>
        <v>0.052423225218678655</v>
      </c>
      <c r="I41" s="7">
        <f t="shared" si="38"/>
        <v>0.02342695075459727</v>
      </c>
      <c r="J41" s="7"/>
      <c r="K41" s="8">
        <f t="shared" si="4"/>
        <v>1844030</v>
      </c>
      <c r="L41" s="8">
        <f aca="true" t="shared" si="42" ref="L41:M41">SUM(C38:C41)</f>
        <v>555000</v>
      </c>
      <c r="M41" s="8">
        <f t="shared" si="42"/>
        <v>504180</v>
      </c>
      <c r="N41" s="1">
        <f t="shared" si="5"/>
        <v>50820</v>
      </c>
      <c r="P41" s="7">
        <f t="shared" si="6"/>
        <v>0.07360702652808852</v>
      </c>
      <c r="Q41" s="7">
        <f t="shared" si="7"/>
        <v>0.0705066064579814</v>
      </c>
      <c r="R41" s="7">
        <f t="shared" si="8"/>
        <v>0.003100420070107124</v>
      </c>
    </row>
    <row r="42" spans="1:18" ht="12.75">
      <c r="A42" s="10">
        <v>39508</v>
      </c>
      <c r="B42" s="3">
        <v>1816700</v>
      </c>
      <c r="C42" s="3">
        <v>124850</v>
      </c>
      <c r="D42" s="3">
        <v>152170</v>
      </c>
      <c r="E42" s="1">
        <f t="shared" si="40"/>
        <v>-27320</v>
      </c>
      <c r="G42" s="7">
        <f t="shared" si="36"/>
        <v>0.0687235096603732</v>
      </c>
      <c r="H42" s="7">
        <f t="shared" si="37"/>
        <v>0.08376176583915891</v>
      </c>
      <c r="I42" s="7">
        <f t="shared" si="38"/>
        <v>-0.01503825617878571</v>
      </c>
      <c r="J42" s="7"/>
      <c r="K42" s="8">
        <f t="shared" si="4"/>
        <v>1816700</v>
      </c>
      <c r="L42" s="8">
        <f aca="true" t="shared" si="43" ref="L42:M42">SUM(C39:C42)</f>
        <v>556600</v>
      </c>
      <c r="M42" s="8">
        <f t="shared" si="43"/>
        <v>501840</v>
      </c>
      <c r="N42" s="1">
        <f t="shared" si="5"/>
        <v>54760</v>
      </c>
      <c r="P42" s="7">
        <f t="shared" si="6"/>
        <v>0.07282682720858645</v>
      </c>
      <c r="Q42" s="7">
        <f t="shared" si="7"/>
        <v>0.07182843444386935</v>
      </c>
      <c r="R42" s="7">
        <f t="shared" si="8"/>
        <v>0.0009983927647170994</v>
      </c>
    </row>
    <row r="43" spans="1:18" ht="12.75">
      <c r="A43" s="10">
        <v>39600</v>
      </c>
      <c r="B43" s="3">
        <v>1850210</v>
      </c>
      <c r="C43" s="3">
        <v>171050</v>
      </c>
      <c r="D43" s="3">
        <v>137530</v>
      </c>
      <c r="E43" s="1">
        <f t="shared" si="40"/>
        <v>33520</v>
      </c>
      <c r="G43" s="7">
        <f t="shared" si="36"/>
        <v>0.09244896525259295</v>
      </c>
      <c r="H43" s="7">
        <f t="shared" si="37"/>
        <v>0.07433210284238005</v>
      </c>
      <c r="I43" s="7">
        <f t="shared" si="38"/>
        <v>0.018116862410212896</v>
      </c>
      <c r="J43" s="7"/>
      <c r="K43" s="8">
        <f aca="true" t="shared" si="44" ref="K43:K76">B43</f>
        <v>1850210</v>
      </c>
      <c r="L43" s="8">
        <f aca="true" t="shared" si="45" ref="L43:M43">SUM(C40:C43)</f>
        <v>555710</v>
      </c>
      <c r="M43" s="8">
        <f t="shared" si="45"/>
        <v>509180</v>
      </c>
      <c r="N43" s="1">
        <f aca="true" t="shared" si="46" ref="N43:N74">L43-M43</f>
        <v>46530</v>
      </c>
      <c r="P43" s="7">
        <f aca="true" t="shared" si="47" ref="P43:P74">SUM(C43:C46)/SUM($B43:$B46)</f>
        <v>0.07244124196703562</v>
      </c>
      <c r="Q43" s="7">
        <f aca="true" t="shared" si="48" ref="Q43:Q74">SUM(D43:D46)/SUM($B43:$B46)</f>
        <v>0.07608025514102885</v>
      </c>
      <c r="R43" s="7">
        <f aca="true" t="shared" si="49" ref="R43:R74">SUM(E43:E46)/SUM($B43:$B46)</f>
        <v>-0.003639013173993222</v>
      </c>
    </row>
    <row r="44" spans="1:18" ht="12.75">
      <c r="A44" s="10">
        <v>39692</v>
      </c>
      <c r="B44" s="3">
        <v>1823550</v>
      </c>
      <c r="C44" s="3">
        <v>104100</v>
      </c>
      <c r="D44" s="3">
        <v>130760</v>
      </c>
      <c r="E44" s="1">
        <f t="shared" si="40"/>
        <v>-26660</v>
      </c>
      <c r="G44" s="7">
        <f t="shared" si="36"/>
        <v>0.05708645224973266</v>
      </c>
      <c r="H44" s="7">
        <f t="shared" si="37"/>
        <v>0.07170628718708015</v>
      </c>
      <c r="I44" s="7">
        <f t="shared" si="38"/>
        <v>-0.01461983493734748</v>
      </c>
      <c r="J44" s="7"/>
      <c r="K44" s="8">
        <f t="shared" si="44"/>
        <v>1823550</v>
      </c>
      <c r="L44" s="8">
        <f aca="true" t="shared" si="50" ref="L44:M44">SUM(C41:C44)</f>
        <v>539870</v>
      </c>
      <c r="M44" s="8">
        <f t="shared" si="50"/>
        <v>517130</v>
      </c>
      <c r="N44" s="1">
        <f t="shared" si="46"/>
        <v>22740</v>
      </c>
      <c r="P44" s="7">
        <f t="shared" si="47"/>
        <v>0.07100749751505422</v>
      </c>
      <c r="Q44" s="7">
        <f t="shared" si="48"/>
        <v>0.07808787208793266</v>
      </c>
      <c r="R44" s="7">
        <f t="shared" si="49"/>
        <v>-0.007080374572878434</v>
      </c>
    </row>
    <row r="45" spans="1:18" ht="12.75">
      <c r="A45" s="10">
        <v>39783</v>
      </c>
      <c r="B45" s="3">
        <v>1851340</v>
      </c>
      <c r="C45" s="3">
        <v>134680</v>
      </c>
      <c r="D45" s="3">
        <v>106890</v>
      </c>
      <c r="E45" s="1">
        <f t="shared" si="40"/>
        <v>27790</v>
      </c>
      <c r="G45" s="7">
        <f t="shared" si="36"/>
        <v>0.07274730735575313</v>
      </c>
      <c r="H45" s="7">
        <f t="shared" si="37"/>
        <v>0.05773655838473754</v>
      </c>
      <c r="I45" s="7">
        <f t="shared" si="38"/>
        <v>0.015010748971015588</v>
      </c>
      <c r="J45" s="7"/>
      <c r="K45" s="8">
        <f t="shared" si="44"/>
        <v>1851340</v>
      </c>
      <c r="L45" s="8">
        <f aca="true" t="shared" si="51" ref="L45:M45">SUM(C42:C45)</f>
        <v>534680</v>
      </c>
      <c r="M45" s="8">
        <f t="shared" si="51"/>
        <v>527350</v>
      </c>
      <c r="N45" s="1">
        <f t="shared" si="46"/>
        <v>7330</v>
      </c>
      <c r="P45" s="7">
        <f t="shared" si="47"/>
        <v>0.0711648869782277</v>
      </c>
      <c r="Q45" s="7">
        <f t="shared" si="48"/>
        <v>0.0784787130772431</v>
      </c>
      <c r="R45" s="7">
        <f t="shared" si="49"/>
        <v>-0.007313826099015393</v>
      </c>
    </row>
    <row r="46" spans="1:18" ht="12.75">
      <c r="A46" s="10">
        <v>39873</v>
      </c>
      <c r="B46" s="3">
        <v>1790070</v>
      </c>
      <c r="C46" s="3">
        <v>120090</v>
      </c>
      <c r="D46" s="3">
        <v>181360</v>
      </c>
      <c r="E46" s="1">
        <f t="shared" si="40"/>
        <v>-61270</v>
      </c>
      <c r="G46" s="7">
        <f t="shared" si="36"/>
        <v>0.06708676197020229</v>
      </c>
      <c r="H46" s="7">
        <f t="shared" si="37"/>
        <v>0.10131447373566396</v>
      </c>
      <c r="I46" s="7">
        <f t="shared" si="38"/>
        <v>-0.03422771176546169</v>
      </c>
      <c r="J46" s="7"/>
      <c r="K46" s="8">
        <f t="shared" si="44"/>
        <v>1790070</v>
      </c>
      <c r="L46" s="8">
        <f aca="true" t="shared" si="52" ref="L46:M46">SUM(C43:C46)</f>
        <v>529920</v>
      </c>
      <c r="M46" s="8">
        <f t="shared" si="52"/>
        <v>556540</v>
      </c>
      <c r="N46" s="1">
        <f t="shared" si="46"/>
        <v>-26620</v>
      </c>
      <c r="P46" s="7">
        <f t="shared" si="47"/>
        <v>0.0702757525254148</v>
      </c>
      <c r="Q46" s="7">
        <f t="shared" si="48"/>
        <v>0.07764628965540364</v>
      </c>
      <c r="R46" s="7">
        <f t="shared" si="49"/>
        <v>-0.007370537129988838</v>
      </c>
    </row>
    <row r="47" spans="1:18" ht="12.75">
      <c r="A47" s="10">
        <v>39965</v>
      </c>
      <c r="B47" s="3">
        <v>1798780</v>
      </c>
      <c r="C47" s="3">
        <v>156910</v>
      </c>
      <c r="D47" s="3">
        <v>148200</v>
      </c>
      <c r="E47" s="1">
        <f t="shared" si="40"/>
        <v>8710</v>
      </c>
      <c r="G47" s="7">
        <f t="shared" si="36"/>
        <v>0.08723134568985645</v>
      </c>
      <c r="H47" s="7">
        <f t="shared" si="37"/>
        <v>0.08238917488519996</v>
      </c>
      <c r="I47" s="7">
        <f t="shared" si="38"/>
        <v>0.00484217080465649</v>
      </c>
      <c r="J47" s="7"/>
      <c r="K47" s="8">
        <f t="shared" si="44"/>
        <v>1798780</v>
      </c>
      <c r="L47" s="8">
        <f aca="true" t="shared" si="53" ref="L47:M47">SUM(C44:C47)</f>
        <v>515780</v>
      </c>
      <c r="M47" s="8">
        <f t="shared" si="53"/>
        <v>567210</v>
      </c>
      <c r="N47" s="1">
        <f t="shared" si="46"/>
        <v>-51430</v>
      </c>
      <c r="P47" s="7">
        <f t="shared" si="47"/>
        <v>0.07020654507941669</v>
      </c>
      <c r="Q47" s="7">
        <f t="shared" si="48"/>
        <v>0.07352982401058515</v>
      </c>
      <c r="R47" s="7">
        <f t="shared" si="49"/>
        <v>-0.00332327893116846</v>
      </c>
    </row>
    <row r="48" spans="1:18" ht="12.75">
      <c r="A48" s="10">
        <v>40057</v>
      </c>
      <c r="B48" s="3">
        <v>1770810</v>
      </c>
      <c r="C48" s="3">
        <v>101490</v>
      </c>
      <c r="D48" s="3">
        <v>129460</v>
      </c>
      <c r="E48" s="1">
        <f t="shared" si="40"/>
        <v>-27970</v>
      </c>
      <c r="G48" s="7">
        <f t="shared" si="36"/>
        <v>0.05731275517983296</v>
      </c>
      <c r="H48" s="7">
        <f t="shared" si="37"/>
        <v>0.07310778683201473</v>
      </c>
      <c r="I48" s="7">
        <f t="shared" si="38"/>
        <v>-0.01579503165218177</v>
      </c>
      <c r="J48" s="7"/>
      <c r="K48" s="8">
        <f t="shared" si="44"/>
        <v>1770810</v>
      </c>
      <c r="L48" s="8">
        <f aca="true" t="shared" si="54" ref="L48:M48">SUM(C45:C48)</f>
        <v>513170</v>
      </c>
      <c r="M48" s="8">
        <f t="shared" si="54"/>
        <v>565910</v>
      </c>
      <c r="N48" s="1">
        <f t="shared" si="46"/>
        <v>-52740</v>
      </c>
      <c r="P48" s="7">
        <f t="shared" si="47"/>
        <v>0.07234184600884182</v>
      </c>
      <c r="Q48" s="7">
        <f t="shared" si="48"/>
        <v>0.07300806759273805</v>
      </c>
      <c r="R48" s="7">
        <f t="shared" si="49"/>
        <v>-0.0006662215838962321</v>
      </c>
    </row>
    <row r="49" spans="1:18" ht="12.75">
      <c r="A49" s="10">
        <v>40148</v>
      </c>
      <c r="B49" s="3">
        <v>1798570</v>
      </c>
      <c r="C49" s="3">
        <v>124560</v>
      </c>
      <c r="D49" s="3">
        <v>96790</v>
      </c>
      <c r="E49" s="1">
        <f t="shared" si="40"/>
        <v>27770</v>
      </c>
      <c r="G49" s="7">
        <f t="shared" si="36"/>
        <v>0.06925501926530521</v>
      </c>
      <c r="H49" s="7">
        <f t="shared" si="37"/>
        <v>0.05381497523032187</v>
      </c>
      <c r="I49" s="7">
        <f t="shared" si="38"/>
        <v>0.015440044034983348</v>
      </c>
      <c r="J49" s="7"/>
      <c r="K49" s="8">
        <f t="shared" si="44"/>
        <v>1798570</v>
      </c>
      <c r="L49" s="8">
        <f aca="true" t="shared" si="55" ref="L49:M49">SUM(C46:C49)</f>
        <v>503050</v>
      </c>
      <c r="M49" s="8">
        <f t="shared" si="55"/>
        <v>555810</v>
      </c>
      <c r="N49" s="1">
        <f t="shared" si="46"/>
        <v>-52760</v>
      </c>
      <c r="P49" s="7">
        <f t="shared" si="47"/>
        <v>0.07488446005218566</v>
      </c>
      <c r="Q49" s="7">
        <f t="shared" si="48"/>
        <v>0.07400161994153637</v>
      </c>
      <c r="R49" s="7">
        <f t="shared" si="49"/>
        <v>0.0008828401106492938</v>
      </c>
    </row>
    <row r="50" spans="1:18" ht="12.75">
      <c r="A50" s="10">
        <v>40238</v>
      </c>
      <c r="B50" s="3">
        <v>1766360</v>
      </c>
      <c r="C50" s="3">
        <v>117930</v>
      </c>
      <c r="D50" s="3">
        <v>150150</v>
      </c>
      <c r="E50" s="1">
        <f t="shared" si="40"/>
        <v>-32220</v>
      </c>
      <c r="G50" s="7">
        <f t="shared" si="36"/>
        <v>0.06676441948413687</v>
      </c>
      <c r="H50" s="7">
        <f t="shared" si="37"/>
        <v>0.08500532167848004</v>
      </c>
      <c r="I50" s="7">
        <f t="shared" si="38"/>
        <v>-0.01824090219434317</v>
      </c>
      <c r="J50" s="7"/>
      <c r="K50" s="8">
        <f t="shared" si="44"/>
        <v>1766360</v>
      </c>
      <c r="L50" s="8">
        <f aca="true" t="shared" si="56" ref="L50:M50">SUM(C47:C50)</f>
        <v>500890</v>
      </c>
      <c r="M50" s="8">
        <f t="shared" si="56"/>
        <v>524600</v>
      </c>
      <c r="N50" s="1">
        <f t="shared" si="46"/>
        <v>-23710</v>
      </c>
      <c r="P50" s="7">
        <f t="shared" si="47"/>
        <v>0.07491368166581794</v>
      </c>
      <c r="Q50" s="7">
        <f t="shared" si="48"/>
        <v>0.07325166900766093</v>
      </c>
      <c r="R50" s="7">
        <f t="shared" si="49"/>
        <v>0.0016620126581570127</v>
      </c>
    </row>
    <row r="51" spans="1:18" ht="12.75">
      <c r="A51" s="10">
        <v>40330</v>
      </c>
      <c r="B51" s="3">
        <v>1794020</v>
      </c>
      <c r="C51" s="3">
        <v>171800</v>
      </c>
      <c r="D51" s="3">
        <v>144130</v>
      </c>
      <c r="E51" s="1">
        <f t="shared" si="40"/>
        <v>27670</v>
      </c>
      <c r="G51" s="7">
        <f t="shared" si="36"/>
        <v>0.09576258904583003</v>
      </c>
      <c r="H51" s="7">
        <f t="shared" si="37"/>
        <v>0.08033912665410642</v>
      </c>
      <c r="I51" s="7">
        <f t="shared" si="38"/>
        <v>0.015423462391723616</v>
      </c>
      <c r="J51" s="7"/>
      <c r="K51" s="8">
        <f t="shared" si="44"/>
        <v>1794020</v>
      </c>
      <c r="L51" s="8">
        <f aca="true" t="shared" si="57" ref="L51:M51">SUM(C48:C51)</f>
        <v>515780</v>
      </c>
      <c r="M51" s="8">
        <f t="shared" si="57"/>
        <v>520530</v>
      </c>
      <c r="N51" s="1">
        <f t="shared" si="46"/>
        <v>-4750</v>
      </c>
      <c r="P51" s="7">
        <f t="shared" si="47"/>
        <v>0.07693768890825693</v>
      </c>
      <c r="Q51" s="7">
        <f t="shared" si="48"/>
        <v>0.07531747761035594</v>
      </c>
      <c r="R51" s="7">
        <f t="shared" si="49"/>
        <v>0.0016202112979009883</v>
      </c>
    </row>
    <row r="52" spans="1:18" ht="12.75">
      <c r="A52" s="10">
        <v>40422</v>
      </c>
      <c r="B52" s="3">
        <v>1777110</v>
      </c>
      <c r="C52" s="3">
        <v>120090</v>
      </c>
      <c r="D52" s="3">
        <v>137010</v>
      </c>
      <c r="E52" s="1">
        <f t="shared" si="40"/>
        <v>-16920</v>
      </c>
      <c r="G52" s="7">
        <f t="shared" si="36"/>
        <v>0.06757600823809444</v>
      </c>
      <c r="H52" s="7">
        <f t="shared" si="37"/>
        <v>0.07709708459240001</v>
      </c>
      <c r="I52" s="7">
        <f t="shared" si="38"/>
        <v>-0.009521076354305586</v>
      </c>
      <c r="J52" s="7"/>
      <c r="K52" s="8">
        <f t="shared" si="44"/>
        <v>1777110</v>
      </c>
      <c r="L52" s="8">
        <f aca="true" t="shared" si="58" ref="L52:M52">SUM(C49:C52)</f>
        <v>534380</v>
      </c>
      <c r="M52" s="8">
        <f t="shared" si="58"/>
        <v>528080</v>
      </c>
      <c r="N52" s="1">
        <f t="shared" si="46"/>
        <v>6300</v>
      </c>
      <c r="P52" s="7">
        <f t="shared" si="47"/>
        <v>0.07545180134689528</v>
      </c>
      <c r="Q52" s="7">
        <f t="shared" si="48"/>
        <v>0.07412387642486902</v>
      </c>
      <c r="R52" s="7">
        <f t="shared" si="49"/>
        <v>0.0013279249220262573</v>
      </c>
    </row>
    <row r="53" spans="1:18" ht="12.75">
      <c r="A53" s="10">
        <v>40513</v>
      </c>
      <c r="B53" s="3">
        <v>1810470</v>
      </c>
      <c r="C53" s="3">
        <v>125660</v>
      </c>
      <c r="D53" s="3">
        <v>92310</v>
      </c>
      <c r="E53" s="1">
        <f t="shared" si="40"/>
        <v>33350</v>
      </c>
      <c r="G53" s="7">
        <f t="shared" si="36"/>
        <v>0.06940739145083873</v>
      </c>
      <c r="H53" s="7">
        <f t="shared" si="37"/>
        <v>0.05098676034399907</v>
      </c>
      <c r="I53" s="7">
        <f t="shared" si="38"/>
        <v>0.018420631106839662</v>
      </c>
      <c r="J53" s="7"/>
      <c r="K53" s="8">
        <f t="shared" si="44"/>
        <v>1810470</v>
      </c>
      <c r="L53" s="8">
        <f aca="true" t="shared" si="59" ref="L53:M53">SUM(C50:C53)</f>
        <v>535480</v>
      </c>
      <c r="M53" s="8">
        <f t="shared" si="59"/>
        <v>523600</v>
      </c>
      <c r="N53" s="1">
        <f t="shared" si="46"/>
        <v>11880</v>
      </c>
      <c r="P53" s="7">
        <f t="shared" si="47"/>
        <v>0.07408350199261377</v>
      </c>
      <c r="Q53" s="7">
        <f t="shared" si="48"/>
        <v>0.07130566625632037</v>
      </c>
      <c r="R53" s="7">
        <f t="shared" si="49"/>
        <v>0.0027778357362933906</v>
      </c>
    </row>
    <row r="54" spans="1:18" ht="12.75">
      <c r="A54" s="10">
        <v>40603</v>
      </c>
      <c r="B54" s="3">
        <v>1777960</v>
      </c>
      <c r="C54" s="3">
        <v>133290</v>
      </c>
      <c r="D54" s="3">
        <v>165790</v>
      </c>
      <c r="E54" s="1">
        <f t="shared" si="40"/>
        <v>-32500</v>
      </c>
      <c r="G54" s="7">
        <f t="shared" si="36"/>
        <v>0.07496794078606943</v>
      </c>
      <c r="H54" s="7">
        <f t="shared" si="37"/>
        <v>0.09324731714999213</v>
      </c>
      <c r="I54" s="7">
        <f t="shared" si="38"/>
        <v>-0.018279376363922697</v>
      </c>
      <c r="J54" s="7"/>
      <c r="K54" s="8">
        <f t="shared" si="44"/>
        <v>1777960</v>
      </c>
      <c r="L54" s="8">
        <f aca="true" t="shared" si="60" ref="L54:M54">SUM(C51:C54)</f>
        <v>550840</v>
      </c>
      <c r="M54" s="8">
        <f t="shared" si="60"/>
        <v>539240</v>
      </c>
      <c r="N54" s="1">
        <f t="shared" si="46"/>
        <v>11600</v>
      </c>
      <c r="P54" s="7">
        <f t="shared" si="47"/>
        <v>0.07398750112711812</v>
      </c>
      <c r="Q54" s="7">
        <f t="shared" si="48"/>
        <v>0.07126577098347124</v>
      </c>
      <c r="R54" s="7">
        <f t="shared" si="49"/>
        <v>0.0027217301436468686</v>
      </c>
    </row>
    <row r="55" spans="1:18" ht="12.75">
      <c r="A55" s="10">
        <v>40695</v>
      </c>
      <c r="B55" s="3">
        <v>1803540</v>
      </c>
      <c r="C55" s="3">
        <v>161880</v>
      </c>
      <c r="D55" s="3">
        <v>136290</v>
      </c>
      <c r="E55" s="1">
        <f t="shared" si="40"/>
        <v>25590</v>
      </c>
      <c r="G55" s="7">
        <f t="shared" si="36"/>
        <v>0.08975681160384577</v>
      </c>
      <c r="H55" s="7">
        <f t="shared" si="37"/>
        <v>0.0755680495026448</v>
      </c>
      <c r="I55" s="7">
        <f t="shared" si="38"/>
        <v>0.014188762101200972</v>
      </c>
      <c r="J55" s="7"/>
      <c r="K55" s="8">
        <f t="shared" si="44"/>
        <v>1803540</v>
      </c>
      <c r="L55" s="8">
        <f aca="true" t="shared" si="61" ref="L55:M55">SUM(C52:C55)</f>
        <v>540920</v>
      </c>
      <c r="M55" s="8">
        <f t="shared" si="61"/>
        <v>531400</v>
      </c>
      <c r="N55" s="1">
        <f t="shared" si="46"/>
        <v>9520</v>
      </c>
      <c r="P55" s="7">
        <f t="shared" si="47"/>
        <v>0.07452416217937183</v>
      </c>
      <c r="Q55" s="7">
        <f t="shared" si="48"/>
        <v>0.07238410321008845</v>
      </c>
      <c r="R55" s="7">
        <f t="shared" si="49"/>
        <v>0.002140058969283371</v>
      </c>
    </row>
    <row r="56" spans="1:18" ht="12.75">
      <c r="A56" s="10">
        <v>40787</v>
      </c>
      <c r="B56" s="3">
        <v>1797080</v>
      </c>
      <c r="C56" s="3">
        <v>111760</v>
      </c>
      <c r="D56" s="3">
        <v>118230</v>
      </c>
      <c r="E56" s="1">
        <f t="shared" si="40"/>
        <v>-6470</v>
      </c>
      <c r="G56" s="7">
        <f t="shared" si="36"/>
        <v>0.06218977452311528</v>
      </c>
      <c r="H56" s="7">
        <f t="shared" si="37"/>
        <v>0.06579005942974159</v>
      </c>
      <c r="I56" s="7">
        <f t="shared" si="38"/>
        <v>-0.003600284906626305</v>
      </c>
      <c r="J56" s="7"/>
      <c r="K56" s="8">
        <f t="shared" si="44"/>
        <v>1797080</v>
      </c>
      <c r="L56" s="8">
        <f aca="true" t="shared" si="62" ref="L56:M56">SUM(C53:C56)</f>
        <v>532590</v>
      </c>
      <c r="M56" s="8">
        <f t="shared" si="62"/>
        <v>512620</v>
      </c>
      <c r="N56" s="1">
        <f t="shared" si="46"/>
        <v>19970</v>
      </c>
      <c r="P56" s="7">
        <f t="shared" si="47"/>
        <v>0.07402478479483453</v>
      </c>
      <c r="Q56" s="7">
        <f t="shared" si="48"/>
        <v>0.07028472450153216</v>
      </c>
      <c r="R56" s="7">
        <f t="shared" si="49"/>
        <v>0.0037400602933023684</v>
      </c>
    </row>
    <row r="57" spans="1:18" ht="12.75">
      <c r="A57" s="10">
        <v>40878</v>
      </c>
      <c r="B57" s="3">
        <v>1830070</v>
      </c>
      <c r="C57" s="3">
        <v>126420</v>
      </c>
      <c r="D57" s="3">
        <v>93420</v>
      </c>
      <c r="E57" s="1">
        <f t="shared" si="40"/>
        <v>33000</v>
      </c>
      <c r="G57" s="7">
        <f t="shared" si="36"/>
        <v>0.06907932483456918</v>
      </c>
      <c r="H57" s="7">
        <f t="shared" si="37"/>
        <v>0.051047227701672616</v>
      </c>
      <c r="I57" s="7">
        <f t="shared" si="38"/>
        <v>0.018032097132896555</v>
      </c>
      <c r="J57" s="7"/>
      <c r="K57" s="8">
        <f t="shared" si="44"/>
        <v>1830070</v>
      </c>
      <c r="L57" s="8">
        <f aca="true" t="shared" si="63" ref="L57:M57">SUM(C54:C57)</f>
        <v>533350</v>
      </c>
      <c r="M57" s="8">
        <f t="shared" si="63"/>
        <v>513730</v>
      </c>
      <c r="N57" s="1">
        <f t="shared" si="46"/>
        <v>19620</v>
      </c>
      <c r="P57" s="7">
        <f t="shared" si="47"/>
        <v>0.07227924043211194</v>
      </c>
      <c r="Q57" s="7">
        <f t="shared" si="48"/>
        <v>0.07028494118262359</v>
      </c>
      <c r="R57" s="7">
        <f t="shared" si="49"/>
        <v>0.0019942992494883503</v>
      </c>
    </row>
    <row r="58" spans="1:18" ht="12.75">
      <c r="A58" s="10">
        <v>40969</v>
      </c>
      <c r="B58" s="3">
        <v>1793410</v>
      </c>
      <c r="C58" s="3">
        <v>138310</v>
      </c>
      <c r="D58" s="3">
        <v>174970</v>
      </c>
      <c r="E58" s="1">
        <f t="shared" si="40"/>
        <v>-36660</v>
      </c>
      <c r="G58" s="7">
        <f t="shared" si="36"/>
        <v>0.07712123831137331</v>
      </c>
      <c r="H58" s="7">
        <f t="shared" si="37"/>
        <v>0.09756274360018066</v>
      </c>
      <c r="I58" s="7">
        <f t="shared" si="38"/>
        <v>-0.020441505288807355</v>
      </c>
      <c r="J58" s="7"/>
      <c r="K58" s="8">
        <f t="shared" si="44"/>
        <v>1793410</v>
      </c>
      <c r="L58" s="8">
        <f aca="true" t="shared" si="64" ref="L58:M58">SUM(C55:C58)</f>
        <v>538370</v>
      </c>
      <c r="M58" s="8">
        <f t="shared" si="64"/>
        <v>522910</v>
      </c>
      <c r="N58" s="1">
        <f t="shared" si="46"/>
        <v>15460</v>
      </c>
      <c r="P58" s="7">
        <f t="shared" si="47"/>
        <v>0.07365863574059678</v>
      </c>
      <c r="Q58" s="7">
        <f t="shared" si="48"/>
        <v>0.07155728180941681</v>
      </c>
      <c r="R58" s="7">
        <f t="shared" si="49"/>
        <v>0.002101353931179972</v>
      </c>
    </row>
    <row r="59" spans="1:18" ht="12.75">
      <c r="A59" s="10">
        <v>41061</v>
      </c>
      <c r="B59" s="3">
        <v>1830660</v>
      </c>
      <c r="C59" s="3">
        <v>160280</v>
      </c>
      <c r="D59" s="3">
        <v>123030</v>
      </c>
      <c r="E59" s="1">
        <f t="shared" si="40"/>
        <v>37250</v>
      </c>
      <c r="G59" s="7">
        <f t="shared" si="36"/>
        <v>0.08755312291741776</v>
      </c>
      <c r="H59" s="7">
        <f t="shared" si="37"/>
        <v>0.0672052702304087</v>
      </c>
      <c r="I59" s="7">
        <f t="shared" si="38"/>
        <v>0.020347852687009057</v>
      </c>
      <c r="J59" s="7"/>
      <c r="K59" s="8">
        <f t="shared" si="44"/>
        <v>1830660</v>
      </c>
      <c r="L59" s="8">
        <f aca="true" t="shared" si="65" ref="L59:M59">SUM(C56:C59)</f>
        <v>536770</v>
      </c>
      <c r="M59" s="8">
        <f t="shared" si="65"/>
        <v>509650</v>
      </c>
      <c r="N59" s="1">
        <f t="shared" si="46"/>
        <v>27120</v>
      </c>
      <c r="P59" s="7">
        <f t="shared" si="47"/>
        <v>0.0705454286606033</v>
      </c>
      <c r="Q59" s="7">
        <f t="shared" si="48"/>
        <v>0.06725319914360965</v>
      </c>
      <c r="R59" s="7">
        <f t="shared" si="49"/>
        <v>0.003292229516993654</v>
      </c>
    </row>
    <row r="60" spans="1:18" ht="12.75">
      <c r="A60" s="10">
        <v>41153</v>
      </c>
      <c r="B60" s="3">
        <v>1811570</v>
      </c>
      <c r="C60" s="3">
        <v>100150</v>
      </c>
      <c r="D60" s="3">
        <v>119250</v>
      </c>
      <c r="E60" s="1">
        <f t="shared" si="40"/>
        <v>-19100</v>
      </c>
      <c r="G60" s="7">
        <f t="shared" si="36"/>
        <v>0.05528353858807554</v>
      </c>
      <c r="H60" s="7">
        <f t="shared" si="37"/>
        <v>0.06582687944710941</v>
      </c>
      <c r="I60" s="7">
        <f t="shared" si="38"/>
        <v>-0.010543340859033877</v>
      </c>
      <c r="J60" s="7"/>
      <c r="K60" s="8">
        <f t="shared" si="44"/>
        <v>1811570</v>
      </c>
      <c r="L60" s="8">
        <f aca="true" t="shared" si="66" ref="L60:M60">SUM(C57:C60)</f>
        <v>525160</v>
      </c>
      <c r="M60" s="8">
        <f t="shared" si="66"/>
        <v>510670</v>
      </c>
      <c r="N60" s="1">
        <f t="shared" si="46"/>
        <v>14490</v>
      </c>
      <c r="P60" s="7">
        <f t="shared" si="47"/>
        <v>0.06979535661527507</v>
      </c>
      <c r="Q60" s="7">
        <f t="shared" si="48"/>
        <v>0.06622026955692654</v>
      </c>
      <c r="R60" s="7">
        <f t="shared" si="49"/>
        <v>0.0035750870583485307</v>
      </c>
    </row>
    <row r="61" spans="1:18" ht="12.75">
      <c r="A61" s="10">
        <v>41244</v>
      </c>
      <c r="B61" s="3">
        <v>1845380</v>
      </c>
      <c r="C61" s="3">
        <v>137570</v>
      </c>
      <c r="D61" s="3">
        <v>103760</v>
      </c>
      <c r="E61" s="1">
        <f t="shared" si="40"/>
        <v>33810</v>
      </c>
      <c r="G61" s="7">
        <f t="shared" si="36"/>
        <v>0.07454833150895751</v>
      </c>
      <c r="H61" s="7">
        <f t="shared" si="37"/>
        <v>0.05622690177632791</v>
      </c>
      <c r="I61" s="7">
        <f t="shared" si="38"/>
        <v>0.018321429732629593</v>
      </c>
      <c r="J61" s="7"/>
      <c r="K61" s="8">
        <f t="shared" si="44"/>
        <v>1845380</v>
      </c>
      <c r="L61" s="8">
        <f aca="true" t="shared" si="67" ref="L61:M61">SUM(C58:C61)</f>
        <v>536310</v>
      </c>
      <c r="M61" s="8">
        <f t="shared" si="67"/>
        <v>521010</v>
      </c>
      <c r="N61" s="1">
        <f t="shared" si="46"/>
        <v>15300</v>
      </c>
      <c r="P61" s="7">
        <f t="shared" si="47"/>
        <v>0.07005984609452642</v>
      </c>
      <c r="Q61" s="7">
        <f t="shared" si="48"/>
        <v>0.06540711093250208</v>
      </c>
      <c r="R61" s="7">
        <f t="shared" si="49"/>
        <v>0.00465273516202434</v>
      </c>
    </row>
    <row r="62" spans="1:18" ht="12.75">
      <c r="A62" s="10">
        <v>41334</v>
      </c>
      <c r="B62" s="3">
        <v>1817470</v>
      </c>
      <c r="C62" s="3">
        <v>117340</v>
      </c>
      <c r="D62" s="3">
        <v>145250</v>
      </c>
      <c r="E62" s="1">
        <f t="shared" si="40"/>
        <v>-27910</v>
      </c>
      <c r="G62" s="7">
        <f t="shared" si="36"/>
        <v>0.06456227613110532</v>
      </c>
      <c r="H62" s="7">
        <f t="shared" si="37"/>
        <v>0.07991878820558249</v>
      </c>
      <c r="I62" s="7">
        <f t="shared" si="38"/>
        <v>-0.015356512074477158</v>
      </c>
      <c r="J62" s="7"/>
      <c r="K62" s="8">
        <f t="shared" si="44"/>
        <v>1817470</v>
      </c>
      <c r="L62" s="8">
        <f aca="true" t="shared" si="68" ref="L62:M62">SUM(C59:C62)</f>
        <v>515340</v>
      </c>
      <c r="M62" s="8">
        <f t="shared" si="68"/>
        <v>491290</v>
      </c>
      <c r="N62" s="1">
        <f t="shared" si="46"/>
        <v>24050</v>
      </c>
      <c r="P62" s="7">
        <f t="shared" si="47"/>
        <v>0.06917635435267631</v>
      </c>
      <c r="Q62" s="7">
        <f t="shared" si="48"/>
        <v>0.06332662517597103</v>
      </c>
      <c r="R62" s="7">
        <f t="shared" si="49"/>
        <v>0.005849729176705282</v>
      </c>
    </row>
    <row r="63" spans="1:18" ht="12.75">
      <c r="A63" s="10">
        <v>41426</v>
      </c>
      <c r="B63" s="3">
        <v>1856870</v>
      </c>
      <c r="C63" s="3">
        <v>156630</v>
      </c>
      <c r="D63" s="3">
        <v>117220</v>
      </c>
      <c r="E63" s="1">
        <f t="shared" si="40"/>
        <v>39410</v>
      </c>
      <c r="G63" s="7">
        <f t="shared" si="36"/>
        <v>0.08435162396936781</v>
      </c>
      <c r="H63" s="7">
        <f t="shared" si="37"/>
        <v>0.06312773645974139</v>
      </c>
      <c r="I63" s="7">
        <f t="shared" si="38"/>
        <v>0.021223887509626414</v>
      </c>
      <c r="J63" s="7"/>
      <c r="K63" s="8">
        <f t="shared" si="44"/>
        <v>1856870</v>
      </c>
      <c r="L63" s="8">
        <f aca="true" t="shared" si="69" ref="L63:M63">SUM(C60:C63)</f>
        <v>511690</v>
      </c>
      <c r="M63" s="8">
        <f t="shared" si="69"/>
        <v>485480</v>
      </c>
      <c r="N63" s="1">
        <f t="shared" si="46"/>
        <v>26210</v>
      </c>
      <c r="P63" s="7">
        <f t="shared" si="47"/>
        <v>0.06995290870243423</v>
      </c>
      <c r="Q63" s="7">
        <f t="shared" si="48"/>
        <v>0.06366915110928105</v>
      </c>
      <c r="R63" s="7">
        <f t="shared" si="49"/>
        <v>0.0062837575931531855</v>
      </c>
    </row>
    <row r="64" spans="1:18" ht="12.75">
      <c r="A64" s="10">
        <v>41518</v>
      </c>
      <c r="B64" s="3">
        <v>1845840</v>
      </c>
      <c r="C64" s="3">
        <v>104490</v>
      </c>
      <c r="D64" s="3">
        <v>115530</v>
      </c>
      <c r="E64" s="1">
        <f t="shared" si="40"/>
        <v>-11040</v>
      </c>
      <c r="G64" s="7">
        <f t="shared" si="36"/>
        <v>0.05660837342348199</v>
      </c>
      <c r="H64" s="7">
        <f t="shared" si="37"/>
        <v>0.06258939019633337</v>
      </c>
      <c r="I64" s="7">
        <f t="shared" si="38"/>
        <v>-0.005981016772851385</v>
      </c>
      <c r="J64" s="7"/>
      <c r="K64" s="8">
        <f t="shared" si="44"/>
        <v>1845840</v>
      </c>
      <c r="L64" s="8">
        <f aca="true" t="shared" si="70" ref="L64:M64">SUM(C61:C64)</f>
        <v>516030</v>
      </c>
      <c r="M64" s="8">
        <f t="shared" si="70"/>
        <v>481760</v>
      </c>
      <c r="N64" s="1">
        <f t="shared" si="46"/>
        <v>34270</v>
      </c>
      <c r="P64" s="7">
        <f t="shared" si="47"/>
        <v>0.06903937167387923</v>
      </c>
      <c r="Q64" s="7">
        <f t="shared" si="48"/>
        <v>0.06272332406162245</v>
      </c>
      <c r="R64" s="7">
        <f t="shared" si="49"/>
        <v>0.006316047612256784</v>
      </c>
    </row>
    <row r="65" spans="1:18" ht="12.75">
      <c r="A65" s="10">
        <v>41609</v>
      </c>
      <c r="B65" s="3">
        <v>1888710</v>
      </c>
      <c r="C65" s="3">
        <v>134060</v>
      </c>
      <c r="D65" s="3">
        <v>91180</v>
      </c>
      <c r="E65" s="1">
        <f t="shared" si="40"/>
        <v>42880</v>
      </c>
      <c r="G65" s="7">
        <f t="shared" si="36"/>
        <v>0.07097966336811898</v>
      </c>
      <c r="H65" s="7">
        <f t="shared" si="37"/>
        <v>0.04827633675895188</v>
      </c>
      <c r="I65" s="7">
        <f t="shared" si="38"/>
        <v>0.022703326609167105</v>
      </c>
      <c r="J65" s="7"/>
      <c r="K65" s="8">
        <f t="shared" si="44"/>
        <v>1888710</v>
      </c>
      <c r="L65" s="8">
        <f aca="true" t="shared" si="71" ref="L65:M65">SUM(C62:C65)</f>
        <v>512520</v>
      </c>
      <c r="M65" s="8">
        <f t="shared" si="71"/>
        <v>469180</v>
      </c>
      <c r="N65" s="1">
        <f t="shared" si="46"/>
        <v>43340</v>
      </c>
      <c r="P65" s="7">
        <f t="shared" si="47"/>
        <v>0.06964825105032284</v>
      </c>
      <c r="Q65" s="7">
        <f t="shared" si="48"/>
        <v>0.06280229045827697</v>
      </c>
      <c r="R65" s="7">
        <f t="shared" si="49"/>
        <v>0.006845960592045872</v>
      </c>
    </row>
    <row r="66" spans="1:18" ht="12.75">
      <c r="A66" s="10">
        <v>41699</v>
      </c>
      <c r="B66" s="3">
        <v>1864310</v>
      </c>
      <c r="C66" s="3">
        <v>126370</v>
      </c>
      <c r="D66" s="3">
        <v>150770</v>
      </c>
      <c r="E66" s="1">
        <f t="shared" si="40"/>
        <v>-24400</v>
      </c>
      <c r="G66" s="7">
        <f t="shared" si="36"/>
        <v>0.06778379132225863</v>
      </c>
      <c r="H66" s="7">
        <f t="shared" si="37"/>
        <v>0.08087174343322731</v>
      </c>
      <c r="I66" s="7">
        <f t="shared" si="38"/>
        <v>-0.01308795211096867</v>
      </c>
      <c r="J66" s="7"/>
      <c r="K66" s="8">
        <f t="shared" si="44"/>
        <v>1864310</v>
      </c>
      <c r="L66" s="8">
        <f aca="true" t="shared" si="72" ref="L66:M66">SUM(C63:C66)</f>
        <v>521550</v>
      </c>
      <c r="M66" s="8">
        <f t="shared" si="72"/>
        <v>474700</v>
      </c>
      <c r="N66" s="1">
        <f t="shared" si="46"/>
        <v>46850</v>
      </c>
      <c r="P66" s="7">
        <f t="shared" si="47"/>
        <v>0.0695638572365576</v>
      </c>
      <c r="Q66" s="7">
        <f t="shared" si="48"/>
        <v>0.06259472149088505</v>
      </c>
      <c r="R66" s="7">
        <f t="shared" si="49"/>
        <v>0.00696913574567255</v>
      </c>
    </row>
    <row r="67" spans="1:18" ht="12.75">
      <c r="A67" s="10">
        <v>41791</v>
      </c>
      <c r="B67" s="3">
        <v>1904250</v>
      </c>
      <c r="C67" s="3">
        <v>153090</v>
      </c>
      <c r="D67" s="3">
        <v>113140</v>
      </c>
      <c r="E67" s="1">
        <f t="shared" si="40"/>
        <v>39950</v>
      </c>
      <c r="G67" s="7">
        <f t="shared" si="36"/>
        <v>0.08039385584875935</v>
      </c>
      <c r="H67" s="7">
        <f t="shared" si="37"/>
        <v>0.05941446763817776</v>
      </c>
      <c r="I67" s="7">
        <f t="shared" si="38"/>
        <v>0.020979388210581595</v>
      </c>
      <c r="J67" s="7"/>
      <c r="K67" s="8">
        <f t="shared" si="44"/>
        <v>1904250</v>
      </c>
      <c r="L67" s="8">
        <f aca="true" t="shared" si="73" ref="L67:M67">SUM(C64:C67)</f>
        <v>518010</v>
      </c>
      <c r="M67" s="8">
        <f t="shared" si="73"/>
        <v>470620</v>
      </c>
      <c r="N67" s="1">
        <f t="shared" si="46"/>
        <v>47390</v>
      </c>
      <c r="P67" s="7">
        <f t="shared" si="47"/>
        <v>0.06975111078624348</v>
      </c>
      <c r="Q67" s="7">
        <f t="shared" si="48"/>
        <v>0.06277965446846724</v>
      </c>
      <c r="R67" s="7">
        <f t="shared" si="49"/>
        <v>0.006971456317776235</v>
      </c>
    </row>
    <row r="68" spans="1:18" ht="12.75">
      <c r="A68" s="10">
        <v>41883</v>
      </c>
      <c r="B68" s="3">
        <v>1897550</v>
      </c>
      <c r="C68" s="3">
        <v>112660</v>
      </c>
      <c r="D68" s="3">
        <v>119370</v>
      </c>
      <c r="E68" s="1">
        <f t="shared" si="40"/>
        <v>-6710</v>
      </c>
      <c r="G68" s="7">
        <f t="shared" si="36"/>
        <v>0.05937129456404311</v>
      </c>
      <c r="H68" s="7">
        <f t="shared" si="37"/>
        <v>0.06290743326921557</v>
      </c>
      <c r="I68" s="7">
        <f t="shared" si="38"/>
        <v>-0.0035361387051724594</v>
      </c>
      <c r="J68" s="7"/>
      <c r="K68" s="8">
        <f t="shared" si="44"/>
        <v>1897550</v>
      </c>
      <c r="L68" s="8">
        <f aca="true" t="shared" si="74" ref="L68:M68">SUM(C65:C68)</f>
        <v>526180</v>
      </c>
      <c r="M68" s="8">
        <f t="shared" si="74"/>
        <v>474460</v>
      </c>
      <c r="N68" s="1">
        <f t="shared" si="46"/>
        <v>51720</v>
      </c>
      <c r="P68" s="7">
        <f t="shared" si="47"/>
        <v>0.07162934459045979</v>
      </c>
      <c r="Q68" s="7">
        <f t="shared" si="48"/>
        <v>0.06491344528227522</v>
      </c>
      <c r="R68" s="7">
        <f t="shared" si="49"/>
        <v>0.006715899308184581</v>
      </c>
    </row>
    <row r="69" spans="1:18" ht="12.75">
      <c r="A69" s="10">
        <v>41974</v>
      </c>
      <c r="B69" s="3">
        <v>1941720</v>
      </c>
      <c r="C69" s="3">
        <v>137110</v>
      </c>
      <c r="D69" s="3">
        <v>92930</v>
      </c>
      <c r="E69" s="1">
        <f t="shared" si="40"/>
        <v>44180</v>
      </c>
      <c r="G69" s="7">
        <f t="shared" si="36"/>
        <v>0.07061265269966834</v>
      </c>
      <c r="H69" s="7">
        <f t="shared" si="37"/>
        <v>0.047859629606740416</v>
      </c>
      <c r="I69" s="7">
        <f t="shared" si="38"/>
        <v>0.02275302309292792</v>
      </c>
      <c r="J69" s="7"/>
      <c r="K69" s="8">
        <f t="shared" si="44"/>
        <v>1941720</v>
      </c>
      <c r="L69" s="8">
        <f aca="true" t="shared" si="75" ref="L69:M69">SUM(C66:C69)</f>
        <v>529230</v>
      </c>
      <c r="M69" s="8">
        <f t="shared" si="75"/>
        <v>476210</v>
      </c>
      <c r="N69" s="1">
        <f t="shared" si="46"/>
        <v>53020</v>
      </c>
      <c r="P69" s="7">
        <f t="shared" si="47"/>
        <v>0.07157053041844208</v>
      </c>
      <c r="Q69" s="7">
        <f t="shared" si="48"/>
        <v>0.06567398482751154</v>
      </c>
      <c r="R69" s="7">
        <f t="shared" si="49"/>
        <v>0.005896545590930533</v>
      </c>
    </row>
    <row r="70" spans="1:18" ht="12.75">
      <c r="A70" s="10">
        <v>42064</v>
      </c>
      <c r="B70" s="3">
        <v>1917720</v>
      </c>
      <c r="C70" s="3">
        <v>131520</v>
      </c>
      <c r="D70" s="3">
        <v>155530</v>
      </c>
      <c r="E70" s="1">
        <f t="shared" si="40"/>
        <v>-24010</v>
      </c>
      <c r="G70" s="7">
        <f t="shared" si="36"/>
        <v>0.0685814404605469</v>
      </c>
      <c r="H70" s="7">
        <f t="shared" si="37"/>
        <v>0.08110151638403938</v>
      </c>
      <c r="I70" s="7">
        <f t="shared" si="38"/>
        <v>-0.01252007592349248</v>
      </c>
      <c r="J70" s="7"/>
      <c r="K70" s="8">
        <f t="shared" si="44"/>
        <v>1917720</v>
      </c>
      <c r="L70" s="8">
        <f aca="true" t="shared" si="76" ref="L70:M70">SUM(C67:C70)</f>
        <v>534380</v>
      </c>
      <c r="M70" s="8">
        <f t="shared" si="76"/>
        <v>480970</v>
      </c>
      <c r="N70" s="1">
        <f t="shared" si="46"/>
        <v>53410</v>
      </c>
      <c r="P70" s="7">
        <f t="shared" si="47"/>
        <v>0.07153311215454686</v>
      </c>
      <c r="Q70" s="7">
        <f t="shared" si="48"/>
        <v>0.06501683169711396</v>
      </c>
      <c r="R70" s="7">
        <f t="shared" si="49"/>
        <v>0.006516280457432901</v>
      </c>
    </row>
    <row r="71" spans="1:18" ht="12.75">
      <c r="A71" s="10">
        <v>42156</v>
      </c>
      <c r="B71" s="3">
        <v>1956050</v>
      </c>
      <c r="C71" s="3">
        <v>171190</v>
      </c>
      <c r="D71" s="3">
        <v>132850</v>
      </c>
      <c r="E71" s="1">
        <f t="shared" si="40"/>
        <v>38340</v>
      </c>
      <c r="G71" s="7">
        <f aca="true" t="shared" si="77" ref="G71:G76">C71/$B71</f>
        <v>0.08751821272462361</v>
      </c>
      <c r="H71" s="7">
        <f aca="true" t="shared" si="78" ref="H71:H76">D71/$B71</f>
        <v>0.06791748677181053</v>
      </c>
      <c r="I71" s="7">
        <f aca="true" t="shared" si="79" ref="I71:I76">E71/$B71</f>
        <v>0.019600725952813067</v>
      </c>
      <c r="J71" s="7"/>
      <c r="K71" s="8">
        <f t="shared" si="44"/>
        <v>1956050</v>
      </c>
      <c r="L71" s="8">
        <f aca="true" t="shared" si="80" ref="L71:M71">SUM(C68:C71)</f>
        <v>552480</v>
      </c>
      <c r="M71" s="8">
        <f t="shared" si="80"/>
        <v>500680</v>
      </c>
      <c r="N71" s="1">
        <f t="shared" si="46"/>
        <v>51800</v>
      </c>
      <c r="P71" s="7">
        <f t="shared" si="47"/>
        <v>0.07135983748240284</v>
      </c>
      <c r="Q71" s="7">
        <f t="shared" si="48"/>
        <v>0.06541180543710971</v>
      </c>
      <c r="R71" s="7">
        <f t="shared" si="49"/>
        <v>0.005948032045293125</v>
      </c>
    </row>
    <row r="72" spans="1:18" ht="12.75">
      <c r="A72" s="10">
        <v>42248</v>
      </c>
      <c r="B72" s="3">
        <v>1943290</v>
      </c>
      <c r="C72" s="3">
        <v>115480</v>
      </c>
      <c r="D72" s="3">
        <v>128240</v>
      </c>
      <c r="E72" s="1">
        <f aca="true" t="shared" si="81" ref="E72:E76">C72-D72</f>
        <v>-12760</v>
      </c>
      <c r="G72" s="7">
        <f t="shared" si="77"/>
        <v>0.05942499575462232</v>
      </c>
      <c r="H72" s="7">
        <f t="shared" si="78"/>
        <v>0.06599117990624148</v>
      </c>
      <c r="I72" s="7">
        <f t="shared" si="79"/>
        <v>-0.006566184151619161</v>
      </c>
      <c r="J72" s="7"/>
      <c r="K72" s="8">
        <f t="shared" si="44"/>
        <v>1943290</v>
      </c>
      <c r="L72" s="8">
        <f aca="true" t="shared" si="82" ref="L72:M72">SUM(C69:C72)</f>
        <v>555300</v>
      </c>
      <c r="M72" s="8">
        <f t="shared" si="82"/>
        <v>509550</v>
      </c>
      <c r="N72" s="1">
        <f t="shared" si="46"/>
        <v>45750</v>
      </c>
      <c r="P72" s="7">
        <f t="shared" si="47"/>
        <v>0.07231176134438483</v>
      </c>
      <c r="Q72" s="7">
        <f t="shared" si="48"/>
        <v>0.06557694155486217</v>
      </c>
      <c r="R72" s="7">
        <f t="shared" si="49"/>
        <v>0.006734819789522659</v>
      </c>
    </row>
    <row r="73" spans="1:18" ht="12.75">
      <c r="A73" s="10">
        <v>42339</v>
      </c>
      <c r="B73" s="3">
        <v>1992610</v>
      </c>
      <c r="C73" s="3">
        <v>140460</v>
      </c>
      <c r="D73" s="3">
        <v>91140</v>
      </c>
      <c r="E73" s="1">
        <f t="shared" si="81"/>
        <v>49320</v>
      </c>
      <c r="G73" s="7">
        <f t="shared" si="77"/>
        <v>0.07049046225804347</v>
      </c>
      <c r="H73" s="7">
        <f t="shared" si="78"/>
        <v>0.04573900562578728</v>
      </c>
      <c r="I73" s="7">
        <f t="shared" si="79"/>
        <v>0.024751456632256186</v>
      </c>
      <c r="J73" s="7"/>
      <c r="K73" s="8">
        <f t="shared" si="44"/>
        <v>1992610</v>
      </c>
      <c r="L73" s="8">
        <f aca="true" t="shared" si="83" ref="L73:M73">SUM(C70:C73)</f>
        <v>558650</v>
      </c>
      <c r="M73" s="8">
        <f t="shared" si="83"/>
        <v>507760</v>
      </c>
      <c r="N73" s="1">
        <f t="shared" si="46"/>
        <v>50890</v>
      </c>
      <c r="P73" s="7">
        <f t="shared" si="47"/>
        <v>0.07218824864060357</v>
      </c>
      <c r="Q73" s="7">
        <f t="shared" si="48"/>
        <v>0.06478670684096724</v>
      </c>
      <c r="R73" s="7">
        <f t="shared" si="49"/>
        <v>0.007401541799636323</v>
      </c>
    </row>
    <row r="74" spans="1:18" ht="12.75">
      <c r="A74" s="10">
        <v>42430</v>
      </c>
      <c r="B74" s="3">
        <v>1964430</v>
      </c>
      <c r="C74" s="3">
        <v>133500</v>
      </c>
      <c r="D74" s="3">
        <v>161670</v>
      </c>
      <c r="E74" s="1">
        <f t="shared" si="81"/>
        <v>-28170</v>
      </c>
      <c r="G74" s="7">
        <f t="shared" si="77"/>
        <v>0.06795864449229548</v>
      </c>
      <c r="H74" s="7">
        <f t="shared" si="78"/>
        <v>0.08229868206044501</v>
      </c>
      <c r="I74" s="7">
        <f t="shared" si="79"/>
        <v>-0.01434003756814954</v>
      </c>
      <c r="J74" s="7"/>
      <c r="K74" s="8">
        <f t="shared" si="44"/>
        <v>1964430</v>
      </c>
      <c r="L74" s="8">
        <f aca="true" t="shared" si="84" ref="L74:M74">SUM(C71:C74)</f>
        <v>560630</v>
      </c>
      <c r="M74" s="8">
        <f t="shared" si="84"/>
        <v>513900</v>
      </c>
      <c r="N74" s="1">
        <f t="shared" si="46"/>
        <v>46730</v>
      </c>
      <c r="P74" s="7">
        <f t="shared" si="47"/>
        <v>0.07275435073627845</v>
      </c>
      <c r="Q74" s="7">
        <f t="shared" si="48"/>
        <v>0.07113788487282463</v>
      </c>
      <c r="R74" s="7">
        <f t="shared" si="49"/>
        <v>0.0016164658634538153</v>
      </c>
    </row>
    <row r="75" spans="1:18" ht="12.75">
      <c r="A75" s="10">
        <v>42522</v>
      </c>
      <c r="B75" s="3">
        <v>2009310</v>
      </c>
      <c r="C75" s="3">
        <v>182520</v>
      </c>
      <c r="D75" s="3">
        <v>137640</v>
      </c>
      <c r="E75" s="1">
        <f t="shared" si="81"/>
        <v>44880</v>
      </c>
      <c r="G75" s="7">
        <f t="shared" si="77"/>
        <v>0.09083715305254042</v>
      </c>
      <c r="H75" s="7">
        <f t="shared" si="78"/>
        <v>0.06850112725263896</v>
      </c>
      <c r="I75" s="7">
        <f t="shared" si="79"/>
        <v>0.02233602579990146</v>
      </c>
      <c r="J75" s="7"/>
      <c r="K75" s="8">
        <f t="shared" si="44"/>
        <v>2009310</v>
      </c>
      <c r="L75" s="8">
        <f aca="true" t="shared" si="85" ref="L75:M75">SUM(C72:C75)</f>
        <v>571960</v>
      </c>
      <c r="M75" s="8">
        <f t="shared" si="85"/>
        <v>518690</v>
      </c>
      <c r="N75" s="1">
        <f aca="true" t="shared" si="86" ref="N75:N76">L75-M75</f>
        <v>53270</v>
      </c>
      <c r="P75" s="7">
        <f aca="true" t="shared" si="87" ref="P75:P76">SUM(C75:C78)/SUM($B75:$B78)</f>
        <v>0.07510276525151001</v>
      </c>
      <c r="Q75" s="7">
        <f aca="true" t="shared" si="88" ref="Q75:Q76">SUM(D75:D78)/SUM($B75:$B78)</f>
        <v>0.06567254217176816</v>
      </c>
      <c r="R75" s="7">
        <f aca="true" t="shared" si="89" ref="R75:R76">SUM(E75:E78)/SUM($B75:$B78)</f>
        <v>0.009430223079741847</v>
      </c>
    </row>
    <row r="76" spans="1:18" ht="12.75">
      <c r="A76" s="10">
        <v>42614</v>
      </c>
      <c r="B76" s="3">
        <v>2002260</v>
      </c>
      <c r="C76" s="3">
        <v>118760</v>
      </c>
      <c r="D76" s="3">
        <v>125810</v>
      </c>
      <c r="E76" s="1">
        <f t="shared" si="81"/>
        <v>-7050</v>
      </c>
      <c r="G76" s="7">
        <f t="shared" si="77"/>
        <v>0.05931297633673949</v>
      </c>
      <c r="H76" s="7">
        <f t="shared" si="78"/>
        <v>0.06283399758273152</v>
      </c>
      <c r="I76" s="7">
        <f t="shared" si="79"/>
        <v>-0.003521021245992029</v>
      </c>
      <c r="J76" s="7"/>
      <c r="K76" s="8">
        <f t="shared" si="44"/>
        <v>2002260</v>
      </c>
      <c r="L76" s="8">
        <f aca="true" t="shared" si="90" ref="L76:M76">SUM(C73:C76)</f>
        <v>575240</v>
      </c>
      <c r="M76" s="8">
        <f t="shared" si="90"/>
        <v>516260</v>
      </c>
      <c r="N76" s="1">
        <f t="shared" si="86"/>
        <v>58980</v>
      </c>
      <c r="P76" s="7">
        <f t="shared" si="87"/>
        <v>0.04743607154554678</v>
      </c>
      <c r="Q76" s="7">
        <f t="shared" si="88"/>
        <v>0.050252039080037385</v>
      </c>
      <c r="R76" s="7">
        <f t="shared" si="89"/>
        <v>-0.0028159675344906093</v>
      </c>
    </row>
    <row r="77" ht="12.75">
      <c r="A77" s="4" t="s">
        <v>6</v>
      </c>
    </row>
    <row r="79" ht="12.75">
      <c r="B79" s="8">
        <f>B76-B16</f>
        <v>501320</v>
      </c>
    </row>
    <row r="80" ht="12.75">
      <c r="B80" s="19">
        <f>B79/15</f>
        <v>33421.333333333336</v>
      </c>
    </row>
  </sheetData>
  <hyperlinks>
    <hyperlink ref="A77" r:id="rId1" tooltip="Click once to display linked information. Click and hold to select this cell." display="http://nzdotstat.stats.govt.nz/wbos"/>
  </hyperlink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 topLeftCell="A1">
      <selection activeCell="B17" sqref="B17"/>
    </sheetView>
  </sheetViews>
  <sheetFormatPr defaultColWidth="11.421875" defaultRowHeight="12.75"/>
  <cols>
    <col min="1" max="1" width="17.8515625" style="20" customWidth="1"/>
    <col min="2" max="16384" width="10.8515625" style="20" customWidth="1"/>
  </cols>
  <sheetData>
    <row r="1" ht="12.75">
      <c r="A1" s="23" t="s">
        <v>13</v>
      </c>
    </row>
    <row r="3" spans="2:4" ht="12.75">
      <c r="B3" s="20">
        <v>1891</v>
      </c>
      <c r="C3" s="20">
        <v>1966</v>
      </c>
      <c r="D3" s="20">
        <v>2013</v>
      </c>
    </row>
    <row r="4" spans="1:4" ht="12.75">
      <c r="A4" s="20" t="s">
        <v>14</v>
      </c>
      <c r="B4" s="20">
        <v>37</v>
      </c>
      <c r="C4" s="20">
        <v>13</v>
      </c>
      <c r="D4" s="20">
        <v>8</v>
      </c>
    </row>
    <row r="5" spans="1:4" ht="12.75">
      <c r="A5" s="20" t="s">
        <v>16</v>
      </c>
      <c r="B5" s="20">
        <v>22</v>
      </c>
      <c r="C5" s="20">
        <v>36</v>
      </c>
      <c r="D5" s="20">
        <v>18</v>
      </c>
    </row>
    <row r="6" spans="1:4" ht="12.75">
      <c r="A6" s="20" t="s">
        <v>15</v>
      </c>
      <c r="B6" s="20">
        <v>42</v>
      </c>
      <c r="C6" s="20">
        <v>50</v>
      </c>
      <c r="D6" s="20">
        <v>76</v>
      </c>
    </row>
    <row r="8" ht="12.75">
      <c r="A8" s="20" t="s">
        <v>76</v>
      </c>
    </row>
    <row r="11" ht="12.75">
      <c r="A11" s="22" t="s">
        <v>75</v>
      </c>
    </row>
    <row r="13" spans="2:5" ht="12.75">
      <c r="B13" s="20">
        <v>1891</v>
      </c>
      <c r="C13" s="20">
        <v>1936</v>
      </c>
      <c r="D13" s="20">
        <v>1966</v>
      </c>
      <c r="E13" s="20">
        <v>2013</v>
      </c>
    </row>
    <row r="14" spans="1:5" ht="12.75">
      <c r="A14" s="20" t="s">
        <v>14</v>
      </c>
      <c r="B14" s="21">
        <v>0.3665030820696565</v>
      </c>
      <c r="C14" s="21">
        <v>0.271</v>
      </c>
      <c r="D14" s="21">
        <v>0.1310891089108911</v>
      </c>
      <c r="E14" s="21">
        <v>0.07041769716955207</v>
      </c>
    </row>
    <row r="15" spans="1:5" ht="12.75">
      <c r="A15" s="20" t="s">
        <v>16</v>
      </c>
      <c r="B15" s="21">
        <v>0.2907164326105045</v>
      </c>
      <c r="C15" s="21">
        <v>0.242</v>
      </c>
      <c r="D15" s="21">
        <v>0.37980198019801975</v>
      </c>
      <c r="E15" s="21">
        <v>0.1846910989532589</v>
      </c>
    </row>
    <row r="16" spans="1:5" ht="12.75">
      <c r="A16" s="20" t="s">
        <v>15</v>
      </c>
      <c r="B16" s="21">
        <v>0.342780485319839</v>
      </c>
      <c r="C16" s="21">
        <v>0.487</v>
      </c>
      <c r="D16" s="21">
        <v>0.4891089108910891</v>
      </c>
      <c r="E16" s="21">
        <v>0.7448849584051562</v>
      </c>
    </row>
    <row r="17" spans="2:4" ht="12.75">
      <c r="B17" s="21"/>
      <c r="C17" s="21"/>
      <c r="D17" s="21"/>
    </row>
    <row r="19" ht="12.75">
      <c r="A19" s="20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workbookViewId="0" topLeftCell="A1">
      <selection activeCell="L4" sqref="L4"/>
    </sheetView>
  </sheetViews>
  <sheetFormatPr defaultColWidth="11.421875" defaultRowHeight="12.75"/>
  <cols>
    <col min="1" max="1" width="5.421875" style="11" customWidth="1"/>
    <col min="2" max="2" width="31.7109375" style="11" customWidth="1"/>
    <col min="3" max="3" width="19.7109375" style="11" customWidth="1"/>
    <col min="4" max="16384" width="10.8515625" style="11" customWidth="1"/>
  </cols>
  <sheetData>
    <row r="1" spans="1:3" ht="16" customHeight="1">
      <c r="A1" s="17" t="s">
        <v>74</v>
      </c>
      <c r="B1" s="17"/>
      <c r="C1" s="17"/>
    </row>
    <row r="2" spans="1:3" ht="16" customHeight="1">
      <c r="A2" s="16"/>
      <c r="B2" s="14" t="s">
        <v>73</v>
      </c>
      <c r="C2" s="14"/>
    </row>
    <row r="3" spans="1:11" ht="16" customHeight="1">
      <c r="A3" s="16"/>
      <c r="B3" s="14" t="s">
        <v>72</v>
      </c>
      <c r="C3" s="14"/>
      <c r="H3" s="24" t="s">
        <v>79</v>
      </c>
      <c r="K3" s="24" t="s">
        <v>82</v>
      </c>
    </row>
    <row r="4" spans="1:12" ht="12.75">
      <c r="A4" s="16"/>
      <c r="B4" s="15" t="s">
        <v>71</v>
      </c>
      <c r="C4" s="15" t="s">
        <v>70</v>
      </c>
      <c r="E4" s="24" t="s">
        <v>78</v>
      </c>
      <c r="H4" s="24" t="s">
        <v>80</v>
      </c>
      <c r="I4" s="24" t="s">
        <v>81</v>
      </c>
      <c r="K4" s="11" t="str">
        <f>H4</f>
        <v>All</v>
      </c>
      <c r="L4" s="11" t="str">
        <f>I4</f>
        <v>ICT</v>
      </c>
    </row>
    <row r="5" spans="1:3" ht="12.75">
      <c r="A5" s="14" t="s">
        <v>69</v>
      </c>
      <c r="B5" s="13">
        <v>1619.2</v>
      </c>
      <c r="C5" s="18">
        <v>0.042</v>
      </c>
    </row>
    <row r="6" spans="1:3" ht="12.75">
      <c r="A6" s="14" t="s">
        <v>68</v>
      </c>
      <c r="B6" s="13">
        <v>1616.1</v>
      </c>
      <c r="C6" s="18">
        <v>0.045</v>
      </c>
    </row>
    <row r="7" spans="1:3" ht="12.75">
      <c r="A7" s="14" t="s">
        <v>67</v>
      </c>
      <c r="B7" s="13">
        <v>1555.7</v>
      </c>
      <c r="C7" s="18">
        <v>0.063</v>
      </c>
    </row>
    <row r="8" spans="1:3" ht="12.75">
      <c r="A8" s="14" t="s">
        <v>66</v>
      </c>
      <c r="B8" s="13">
        <v>1523.3</v>
      </c>
      <c r="C8" s="18">
        <v>0.073</v>
      </c>
    </row>
    <row r="9" spans="1:3" ht="12.75">
      <c r="A9" s="14" t="s">
        <v>65</v>
      </c>
      <c r="B9" s="13">
        <v>1531</v>
      </c>
      <c r="C9" s="18">
        <v>0.087</v>
      </c>
    </row>
    <row r="10" spans="1:3" ht="12.75">
      <c r="A10" s="14" t="s">
        <v>64</v>
      </c>
      <c r="B10" s="13">
        <v>1506.5</v>
      </c>
      <c r="C10" s="18">
        <v>0.109</v>
      </c>
    </row>
    <row r="11" spans="1:3" ht="12.75">
      <c r="A11" s="14" t="s">
        <v>63</v>
      </c>
      <c r="B11" s="13">
        <v>1518.1</v>
      </c>
      <c r="C11" s="18">
        <v>0.10400000000000001</v>
      </c>
    </row>
    <row r="12" spans="1:3" ht="12.75">
      <c r="A12" s="14" t="s">
        <v>62</v>
      </c>
      <c r="B12" s="13">
        <v>1558.8</v>
      </c>
      <c r="C12" s="18">
        <v>0.096</v>
      </c>
    </row>
    <row r="13" spans="1:3" ht="12.75">
      <c r="A13" s="14" t="s">
        <v>61</v>
      </c>
      <c r="B13" s="13">
        <v>1631.3</v>
      </c>
      <c r="C13" s="18">
        <v>0.077</v>
      </c>
    </row>
    <row r="14" spans="1:3" ht="12.75">
      <c r="A14" s="14" t="s">
        <v>60</v>
      </c>
      <c r="B14" s="13">
        <v>1701.4</v>
      </c>
      <c r="C14" s="18">
        <v>0.064</v>
      </c>
    </row>
    <row r="15" spans="1:3" ht="12.75">
      <c r="A15" s="14" t="s">
        <v>59</v>
      </c>
      <c r="B15" s="13">
        <v>1745.9</v>
      </c>
      <c r="C15" s="18">
        <v>0.064</v>
      </c>
    </row>
    <row r="16" spans="1:3" ht="12.75">
      <c r="A16" s="14" t="s">
        <v>58</v>
      </c>
      <c r="B16" s="13">
        <v>1750.3</v>
      </c>
      <c r="C16" s="18">
        <v>0.07</v>
      </c>
    </row>
    <row r="17" spans="1:3" ht="12.75">
      <c r="A17" s="14" t="s">
        <v>57</v>
      </c>
      <c r="B17" s="13">
        <v>1740.4</v>
      </c>
      <c r="C17" s="18">
        <v>0.077</v>
      </c>
    </row>
    <row r="18" spans="1:3" ht="12.75">
      <c r="A18" s="14" t="s">
        <v>56</v>
      </c>
      <c r="B18" s="13">
        <v>1773.8</v>
      </c>
      <c r="C18" s="18">
        <v>0.068</v>
      </c>
    </row>
    <row r="19" spans="1:3" ht="12.75">
      <c r="A19" s="14" t="s">
        <v>55</v>
      </c>
      <c r="B19" s="13">
        <v>1809.2</v>
      </c>
      <c r="C19" s="18">
        <v>0.059000000000000004</v>
      </c>
    </row>
    <row r="20" spans="1:3" ht="12.75">
      <c r="A20" s="14" t="s">
        <v>54</v>
      </c>
      <c r="B20" s="13">
        <v>1861.8</v>
      </c>
      <c r="C20" s="18">
        <v>0.054000000000000006</v>
      </c>
    </row>
    <row r="21" spans="1:3" ht="12.75">
      <c r="A21" s="14" t="s">
        <v>53</v>
      </c>
      <c r="B21" s="13">
        <v>1912.8</v>
      </c>
      <c r="C21" s="18">
        <v>0.052000000000000005</v>
      </c>
    </row>
    <row r="22" spans="1:3" ht="12.75">
      <c r="A22" s="14" t="s">
        <v>52</v>
      </c>
      <c r="B22" s="13">
        <v>1969.2</v>
      </c>
      <c r="C22" s="18">
        <v>0.046</v>
      </c>
    </row>
    <row r="23" spans="1:6" ht="12.75">
      <c r="A23" s="14" t="s">
        <v>51</v>
      </c>
      <c r="B23" s="13">
        <v>2040.3</v>
      </c>
      <c r="C23" s="18">
        <v>0.039</v>
      </c>
      <c r="E23" s="11">
        <v>47606</v>
      </c>
      <c r="F23" s="18">
        <f>E23/B23/1000</f>
        <v>0.02333284320933196</v>
      </c>
    </row>
    <row r="24" spans="1:6" ht="12.75">
      <c r="A24" s="14" t="s">
        <v>50</v>
      </c>
      <c r="B24" s="13">
        <v>2096.8</v>
      </c>
      <c r="C24" s="18">
        <v>0.039</v>
      </c>
      <c r="F24" s="18"/>
    </row>
    <row r="25" spans="1:6" ht="12.75">
      <c r="A25" s="14" t="s">
        <v>49</v>
      </c>
      <c r="B25" s="13">
        <v>2141.2</v>
      </c>
      <c r="C25" s="18">
        <v>0.038</v>
      </c>
      <c r="F25" s="18"/>
    </row>
    <row r="26" spans="1:6" ht="12.75">
      <c r="A26" s="14" t="s">
        <v>48</v>
      </c>
      <c r="B26" s="13">
        <v>2165.6</v>
      </c>
      <c r="C26" s="18">
        <v>0.036000000000000004</v>
      </c>
      <c r="F26" s="18"/>
    </row>
    <row r="27" spans="1:6" ht="12.75">
      <c r="A27" s="14" t="s">
        <v>47</v>
      </c>
      <c r="B27" s="13">
        <v>2178.4</v>
      </c>
      <c r="C27" s="18">
        <v>0.043</v>
      </c>
      <c r="F27" s="18"/>
    </row>
    <row r="28" spans="1:6" ht="12.75">
      <c r="A28" s="14" t="s">
        <v>46</v>
      </c>
      <c r="B28" s="13">
        <v>2145.2</v>
      </c>
      <c r="C28" s="18">
        <v>0.061</v>
      </c>
      <c r="F28" s="18"/>
    </row>
    <row r="29" spans="1:6" ht="12.75">
      <c r="A29" s="14" t="s">
        <v>45</v>
      </c>
      <c r="B29" s="13">
        <v>2165.6</v>
      </c>
      <c r="C29" s="18">
        <v>0.062</v>
      </c>
      <c r="F29" s="18"/>
    </row>
    <row r="30" spans="1:6" ht="12.75">
      <c r="A30" s="14" t="s">
        <v>44</v>
      </c>
      <c r="B30" s="13">
        <v>2191.7</v>
      </c>
      <c r="C30" s="18">
        <v>0.06</v>
      </c>
      <c r="F30" s="18"/>
    </row>
    <row r="31" spans="1:6" ht="12.75">
      <c r="A31" s="14" t="s">
        <v>43</v>
      </c>
      <c r="B31" s="13">
        <v>2184.6</v>
      </c>
      <c r="C31" s="18">
        <v>0.063</v>
      </c>
      <c r="F31" s="18"/>
    </row>
    <row r="32" spans="1:6" ht="12.75">
      <c r="A32" s="14" t="s">
        <v>42</v>
      </c>
      <c r="B32" s="13">
        <v>2247.6</v>
      </c>
      <c r="C32" s="18">
        <v>0.057</v>
      </c>
      <c r="F32" s="18"/>
    </row>
    <row r="33" spans="1:12" ht="12.75">
      <c r="A33" s="14" t="s">
        <v>41</v>
      </c>
      <c r="B33" s="13">
        <v>2323.8</v>
      </c>
      <c r="C33" s="18">
        <v>0.054000000000000006</v>
      </c>
      <c r="E33" s="11">
        <v>72208</v>
      </c>
      <c r="F33" s="18">
        <f>E33/B33/1000</f>
        <v>0.03107324210345124</v>
      </c>
      <c r="H33" s="25">
        <f>B33/B23-1</f>
        <v>0.13895015438906055</v>
      </c>
      <c r="I33" s="25">
        <f>E33/E23-1</f>
        <v>0.5167835987060454</v>
      </c>
      <c r="K33" s="26">
        <f>(B33/B23)^0.1-1</f>
        <v>0.013095699412201789</v>
      </c>
      <c r="L33" s="26">
        <f>(E33/E23)^0.1-1</f>
        <v>0.04253912497338641</v>
      </c>
    </row>
    <row r="34" spans="1:3" ht="12.75">
      <c r="A34" s="14" t="s">
        <v>40</v>
      </c>
      <c r="B34" s="13">
        <v>2369</v>
      </c>
      <c r="C34" s="18">
        <v>0.053</v>
      </c>
    </row>
    <row r="35" spans="1:3" ht="12.75">
      <c r="A35" s="14" t="s">
        <v>39</v>
      </c>
      <c r="B35" s="13">
        <v>2500</v>
      </c>
      <c r="C35" s="18">
        <v>0.05</v>
      </c>
    </row>
    <row r="36" ht="16" customHeight="1">
      <c r="A36" s="11" t="s">
        <v>38</v>
      </c>
    </row>
    <row r="37" ht="16" customHeight="1">
      <c r="A37" s="11" t="s">
        <v>37</v>
      </c>
    </row>
    <row r="38" ht="16" customHeight="1">
      <c r="A38" s="11" t="s">
        <v>36</v>
      </c>
    </row>
    <row r="39" ht="16" customHeight="1">
      <c r="A39" s="11" t="s">
        <v>35</v>
      </c>
    </row>
    <row r="41" ht="16" customHeight="1">
      <c r="A41" s="11" t="s">
        <v>34</v>
      </c>
    </row>
    <row r="43" ht="16" customHeight="1">
      <c r="A43" s="11" t="s">
        <v>33</v>
      </c>
    </row>
    <row r="44" ht="16" customHeight="1">
      <c r="A44" s="11" t="s">
        <v>32</v>
      </c>
    </row>
    <row r="45" ht="16" customHeight="1">
      <c r="A45" s="11" t="s">
        <v>31</v>
      </c>
    </row>
    <row r="46" ht="16" customHeight="1">
      <c r="A46" s="11" t="s">
        <v>30</v>
      </c>
    </row>
    <row r="47" ht="16" customHeight="1">
      <c r="A47" s="11" t="s">
        <v>29</v>
      </c>
    </row>
    <row r="48" ht="16" customHeight="1">
      <c r="A48" s="11" t="s">
        <v>28</v>
      </c>
    </row>
    <row r="49" ht="16" customHeight="1">
      <c r="A49" s="11" t="s">
        <v>27</v>
      </c>
    </row>
    <row r="51" ht="16" customHeight="1">
      <c r="A51" s="11" t="s">
        <v>26</v>
      </c>
    </row>
    <row r="53" ht="16" customHeight="1">
      <c r="A53" s="11" t="s">
        <v>25</v>
      </c>
    </row>
    <row r="54" ht="16" customHeight="1">
      <c r="A54" s="11" t="s">
        <v>24</v>
      </c>
    </row>
    <row r="56" ht="16" customHeight="1">
      <c r="A56" s="11" t="s">
        <v>23</v>
      </c>
    </row>
    <row r="57" ht="16" customHeight="1">
      <c r="A57" s="11" t="s">
        <v>22</v>
      </c>
    </row>
    <row r="58" ht="16" customHeight="1">
      <c r="A58" s="11" t="s">
        <v>21</v>
      </c>
    </row>
    <row r="60" ht="16" customHeight="1">
      <c r="A60" s="11" t="s">
        <v>20</v>
      </c>
    </row>
    <row r="61" ht="16" customHeight="1">
      <c r="A61" s="11" t="s">
        <v>19</v>
      </c>
    </row>
    <row r="62" ht="16" customHeight="1">
      <c r="A62" s="11" t="s">
        <v>18</v>
      </c>
    </row>
    <row r="63" spans="1:3" ht="16" customHeight="1">
      <c r="A63" s="12" t="s">
        <v>17</v>
      </c>
      <c r="B63" s="12"/>
      <c r="C63" s="12"/>
    </row>
  </sheetData>
  <hyperlinks>
    <hyperlink ref="A63" r:id="rId1" display="mailto:info@stats.govt.nz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NZ.Stat</dc:creator>
  <cp:keywords/>
  <dc:description/>
  <cp:lastModifiedBy>Microsoft Office User</cp:lastModifiedBy>
  <dcterms:created xsi:type="dcterms:W3CDTF">2018-01-05T09:38:27Z</dcterms:created>
  <dcterms:modified xsi:type="dcterms:W3CDTF">2018-01-22T09:31:07Z</dcterms:modified>
  <cp:category/>
  <cp:version/>
  <cp:contentType/>
  <cp:contentStatus/>
</cp:coreProperties>
</file>