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60" windowWidth="28305" windowHeight="11880" tabRatio="591" activeTab="1"/>
  </bookViews>
  <sheets>
    <sheet name="Contents" sheetId="13" r:id="rId1"/>
    <sheet name="Annual_PJ" sheetId="12" r:id="rId2"/>
    <sheet name="TAB_F2" sheetId="4" r:id="rId3"/>
    <sheet name="TAB_F3" sheetId="8" r:id="rId4"/>
    <sheet name="TAB_F4" sheetId="3" r:id="rId5"/>
  </sheets>
  <externalReferences>
    <externalReference r:id="rId6"/>
    <externalReference r:id="rId7"/>
    <externalReference r:id="rId8"/>
  </externalReferences>
  <definedNames>
    <definedName name="_xlnm._FilterDatabase" localSheetId="3" hidden="1">TAB_F3!#REF!</definedName>
    <definedName name="GWhtoPJ">1/277.778</definedName>
    <definedName name="HTML1_1" hidden="1">"'[A_EOVH.XLS]TPES Data'!$A$4:$J$32"</definedName>
    <definedName name="HTML1_10" hidden="1">""</definedName>
    <definedName name="HTML1_11" hidden="1">1</definedName>
    <definedName name="HTML1_12" hidden="1">"C:\temp2.htm"</definedName>
    <definedName name="HTML1_2" hidden="1">1</definedName>
    <definedName name="HTML1_3" hidden="1">"A_EOVH"</definedName>
    <definedName name="HTML1_4" hidden="1">"TPES Data"</definedName>
    <definedName name="HTML1_5" hidden="1">""</definedName>
    <definedName name="HTML1_6" hidden="1">-4146</definedName>
    <definedName name="HTML1_7" hidden="1">-4146</definedName>
    <definedName name="HTML1_8" hidden="1">"12/2/98"</definedName>
    <definedName name="HTML1_9" hidden="1">"Hien Dang"</definedName>
    <definedName name="HTMLCount" hidden="1">1</definedName>
    <definedName name="hydro_temp" localSheetId="1">#REF!</definedName>
    <definedName name="hydro_temp" localSheetId="0">#REF!</definedName>
    <definedName name="hydro_temp">#REF!</definedName>
    <definedName name="input_05" localSheetId="1">#REF!</definedName>
    <definedName name="input_05" localSheetId="0">#REF!</definedName>
    <definedName name="input_05">#REF!</definedName>
    <definedName name="MWhtoPJ">0.0000036</definedName>
    <definedName name="Net_generation" localSheetId="1">[1]StationID!$N$3:$Q$153</definedName>
    <definedName name="Net_generation" localSheetId="0">[1]StationID!$N$3:$Q$153</definedName>
    <definedName name="Net_generation">[2]StationID!$N$3:$Q$153</definedName>
    <definedName name="PJfromGWh">277.778</definedName>
    <definedName name="_xlnm.Print_Area" localSheetId="4">TAB_F4!$A$1:$F$22</definedName>
    <definedName name="Print_it">[3]!Print_it</definedName>
    <definedName name="sankey">[3]!Print_it</definedName>
    <definedName name="temp" localSheetId="1">#REF!</definedName>
    <definedName name="temp" localSheetId="0">#REF!</definedName>
    <definedName name="temp">#REF!</definedName>
    <definedName name="TWhtoPJ">3.6</definedName>
  </definedNames>
  <calcPr calcId="145621"/>
</workbook>
</file>

<file path=xl/calcChain.xml><?xml version="1.0" encoding="utf-8"?>
<calcChain xmlns="http://schemas.openxmlformats.org/spreadsheetml/2006/main">
  <c r="AB24" i="12" l="1"/>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B24" i="12"/>
  <c r="AC24"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B38" i="12"/>
  <c r="AC38" i="12"/>
  <c r="R34" i="12"/>
  <c r="Q34" i="12"/>
  <c r="P34" i="12"/>
  <c r="O34" i="12"/>
  <c r="N34" i="12"/>
  <c r="M34" i="12"/>
  <c r="L34" i="12"/>
  <c r="K34" i="12"/>
  <c r="J34" i="12"/>
  <c r="I34" i="12"/>
  <c r="H34" i="12"/>
  <c r="G34" i="12"/>
  <c r="F34" i="12"/>
  <c r="E34" i="12"/>
  <c r="D34" i="12"/>
  <c r="C34" i="12"/>
  <c r="B34" i="12"/>
  <c r="AC34" i="12"/>
  <c r="AB34" i="12"/>
  <c r="AA34" i="12"/>
  <c r="Z34" i="12"/>
  <c r="Y34" i="12"/>
  <c r="X34" i="12"/>
  <c r="W34" i="12"/>
  <c r="V34" i="12"/>
  <c r="U34" i="12"/>
  <c r="T34" i="12"/>
  <c r="S34" i="12"/>
  <c r="R11" i="12"/>
  <c r="Q11" i="12"/>
  <c r="P11" i="12"/>
  <c r="O11" i="12"/>
  <c r="N11" i="12"/>
  <c r="M11" i="12"/>
  <c r="L11" i="12"/>
  <c r="K11" i="12"/>
  <c r="J11" i="12"/>
  <c r="I11" i="12"/>
  <c r="H11" i="12"/>
  <c r="G11" i="12"/>
  <c r="F11" i="12"/>
  <c r="E11" i="12"/>
  <c r="D11" i="12"/>
  <c r="C11" i="12"/>
  <c r="B11" i="12"/>
  <c r="R12" i="12"/>
  <c r="Q12" i="12"/>
  <c r="P12" i="12"/>
  <c r="O12" i="12"/>
  <c r="N12" i="12"/>
  <c r="M12" i="12"/>
  <c r="L12" i="12"/>
  <c r="K12" i="12"/>
  <c r="J12" i="12"/>
  <c r="I12" i="12"/>
  <c r="H12" i="12"/>
  <c r="G12" i="12"/>
  <c r="F12" i="12"/>
  <c r="E12" i="12"/>
  <c r="D12" i="12"/>
  <c r="C12" i="12"/>
  <c r="B12" i="12"/>
  <c r="B17" i="8" l="1"/>
  <c r="D17" i="8"/>
  <c r="C32" i="4"/>
  <c r="F32" i="4"/>
  <c r="K32" i="4"/>
  <c r="O32" i="4"/>
  <c r="R32" i="4"/>
  <c r="W32" i="4"/>
  <c r="AC19" i="12"/>
  <c r="AC12" i="12" l="1"/>
  <c r="AC11" i="12"/>
  <c r="F17" i="8"/>
  <c r="B16" i="8"/>
  <c r="D16" i="8"/>
  <c r="F16" i="8" s="1"/>
  <c r="G17" i="8"/>
  <c r="AA32" i="4"/>
  <c r="G16" i="8" l="1"/>
  <c r="D15" i="8" l="1"/>
  <c r="B15" i="8" l="1"/>
  <c r="F15" i="8" s="1"/>
  <c r="G15" i="8"/>
  <c r="A7" i="4" l="1"/>
  <c r="A8" i="4" s="1"/>
  <c r="A9" i="4" l="1"/>
  <c r="A10" i="4" l="1"/>
  <c r="A11" i="4" l="1"/>
  <c r="A12" i="4" l="1"/>
  <c r="A13" i="4" l="1"/>
  <c r="A14" i="4" l="1"/>
  <c r="A15" i="4" l="1"/>
  <c r="A16" i="4" l="1"/>
  <c r="A17" i="4" l="1"/>
  <c r="A18" i="4" l="1"/>
  <c r="A19" i="4" l="1"/>
  <c r="A20" i="4" l="1"/>
  <c r="A21" i="4" l="1"/>
  <c r="A22" i="4" l="1"/>
  <c r="A23" i="4" l="1"/>
  <c r="A24" i="4" l="1"/>
  <c r="A25" i="4" l="1"/>
  <c r="A26" i="4" l="1"/>
  <c r="A27" i="4" l="1"/>
  <c r="A28" i="4" l="1"/>
  <c r="A29" i="4" s="1"/>
  <c r="A30" i="4" s="1"/>
  <c r="A31" i="4" l="1"/>
  <c r="A32" i="4" s="1"/>
  <c r="F5" i="3" l="1"/>
  <c r="F7" i="3"/>
  <c r="D13" i="8"/>
  <c r="F8" i="3" l="1"/>
  <c r="D8" i="8"/>
  <c r="D9" i="8"/>
  <c r="D11" i="8"/>
  <c r="D12" i="8"/>
  <c r="Y19" i="12"/>
  <c r="D7" i="8"/>
  <c r="V19" i="12"/>
  <c r="D10" i="8"/>
  <c r="D14" i="8"/>
  <c r="Y12" i="12" l="1"/>
  <c r="Y11" i="12"/>
  <c r="V12" i="12"/>
  <c r="V11" i="12"/>
  <c r="AA19" i="12"/>
  <c r="X19" i="12"/>
  <c r="K23" i="4"/>
  <c r="K24" i="4"/>
  <c r="K25" i="4"/>
  <c r="K28" i="4"/>
  <c r="K11" i="4"/>
  <c r="K27" i="4"/>
  <c r="K7" i="4"/>
  <c r="K14" i="4"/>
  <c r="K18" i="4"/>
  <c r="K15" i="4"/>
  <c r="K22" i="4"/>
  <c r="K6" i="4"/>
  <c r="K21" i="4"/>
  <c r="K19" i="4"/>
  <c r="K26" i="4"/>
  <c r="K29" i="4"/>
  <c r="K9" i="4"/>
  <c r="K17" i="4"/>
  <c r="K30" i="4"/>
  <c r="K12" i="4"/>
  <c r="K10" i="4"/>
  <c r="K16" i="4"/>
  <c r="K13" i="4"/>
  <c r="K8" i="4"/>
  <c r="K31" i="4"/>
  <c r="K20" i="4"/>
  <c r="O17" i="4"/>
  <c r="C10" i="4"/>
  <c r="O15" i="4"/>
  <c r="B12" i="8"/>
  <c r="F12" i="8" s="1"/>
  <c r="G12" i="8"/>
  <c r="O21" i="4"/>
  <c r="O8" i="4"/>
  <c r="O18" i="4"/>
  <c r="O28" i="4"/>
  <c r="O31" i="4"/>
  <c r="O14" i="4"/>
  <c r="C23" i="4"/>
  <c r="C17" i="4"/>
  <c r="C31" i="4"/>
  <c r="O11" i="4"/>
  <c r="Z19" i="12"/>
  <c r="B13" i="8"/>
  <c r="F13" i="8" s="1"/>
  <c r="G13" i="8"/>
  <c r="B10" i="8"/>
  <c r="F10" i="8" s="1"/>
  <c r="G10" i="8"/>
  <c r="U19" i="12"/>
  <c r="AB19" i="12"/>
  <c r="O26" i="4"/>
  <c r="C7" i="4"/>
  <c r="O30" i="4"/>
  <c r="C11" i="4"/>
  <c r="O22" i="4"/>
  <c r="C24" i="4"/>
  <c r="O9" i="4"/>
  <c r="O19" i="4"/>
  <c r="C14" i="4"/>
  <c r="O25" i="4"/>
  <c r="O20" i="4"/>
  <c r="C30" i="4"/>
  <c r="C28" i="4"/>
  <c r="C15" i="4"/>
  <c r="C27" i="4"/>
  <c r="C13" i="4"/>
  <c r="S19" i="12"/>
  <c r="B14" i="8"/>
  <c r="F14" i="8" s="1"/>
  <c r="G14" i="8"/>
  <c r="W19" i="12"/>
  <c r="G9" i="8"/>
  <c r="B9" i="8"/>
  <c r="F9" i="8" s="1"/>
  <c r="O29" i="4"/>
  <c r="C25" i="4"/>
  <c r="O27" i="4"/>
  <c r="O7" i="4"/>
  <c r="C18" i="4"/>
  <c r="O10" i="4"/>
  <c r="C12" i="4"/>
  <c r="C6" i="4"/>
  <c r="O13" i="4"/>
  <c r="O6" i="4"/>
  <c r="O12" i="4"/>
  <c r="C9" i="4"/>
  <c r="C21" i="4"/>
  <c r="O24" i="4"/>
  <c r="C16" i="4"/>
  <c r="O23" i="4"/>
  <c r="C29" i="4"/>
  <c r="O16" i="4"/>
  <c r="C8" i="4"/>
  <c r="C26" i="4"/>
  <c r="C22" i="4"/>
  <c r="C19" i="4"/>
  <c r="C20" i="4"/>
  <c r="G8" i="8"/>
  <c r="B8" i="8"/>
  <c r="F8" i="8" s="1"/>
  <c r="T19" i="12"/>
  <c r="AB11" i="12" l="1"/>
  <c r="AB12" i="12"/>
  <c r="X11" i="12"/>
  <c r="X12" i="12"/>
  <c r="Z12" i="12"/>
  <c r="Z11" i="12"/>
  <c r="U11" i="12"/>
  <c r="U12" i="12"/>
  <c r="AA11" i="12"/>
  <c r="AA12" i="12"/>
  <c r="W12" i="12"/>
  <c r="W11" i="12"/>
  <c r="T12" i="12"/>
  <c r="T11" i="12"/>
  <c r="S12" i="12"/>
  <c r="S11" i="12"/>
  <c r="F24" i="4"/>
  <c r="F20" i="4"/>
  <c r="R23" i="4"/>
  <c r="F27" i="4"/>
  <c r="F14" i="4"/>
  <c r="R10" i="4"/>
  <c r="R19" i="4"/>
  <c r="F19" i="4"/>
  <c r="F28" i="4"/>
  <c r="F22" i="4"/>
  <c r="R12" i="4"/>
  <c r="R29" i="4"/>
  <c r="R21" i="4"/>
  <c r="R16" i="4"/>
  <c r="R25" i="4"/>
  <c r="F15" i="4"/>
  <c r="R24" i="4"/>
  <c r="R28" i="4"/>
  <c r="R26" i="4"/>
  <c r="R20" i="4"/>
  <c r="R31" i="4"/>
  <c r="R7" i="4"/>
  <c r="R27" i="4"/>
  <c r="F6" i="3"/>
  <c r="F9" i="3" s="1"/>
  <c r="R30" i="4"/>
  <c r="F26" i="4"/>
  <c r="F9" i="4"/>
  <c r="F6" i="4"/>
  <c r="B7" i="8"/>
  <c r="F7" i="8" s="1"/>
  <c r="G7" i="8"/>
  <c r="R22" i="4"/>
  <c r="F13" i="4"/>
  <c r="F17" i="4"/>
  <c r="F25" i="4"/>
  <c r="R18" i="4"/>
  <c r="F7" i="4"/>
  <c r="F31" i="4"/>
  <c r="R14" i="4"/>
  <c r="R17" i="4"/>
  <c r="R8" i="4"/>
  <c r="R9" i="4"/>
  <c r="F11" i="4"/>
  <c r="R15" i="4"/>
  <c r="F10" i="4"/>
  <c r="R13" i="4"/>
  <c r="F29" i="4"/>
  <c r="F18" i="4"/>
  <c r="B11" i="8"/>
  <c r="F11" i="8" s="1"/>
  <c r="G11" i="8"/>
  <c r="F23" i="4"/>
  <c r="F8" i="4"/>
  <c r="R6" i="4"/>
  <c r="R11" i="4"/>
  <c r="F21" i="4"/>
  <c r="F12" i="4"/>
  <c r="F16" i="4"/>
  <c r="F30" i="4"/>
  <c r="W23" i="4" l="1"/>
  <c r="AA23" i="4" s="1"/>
  <c r="W20" i="4"/>
  <c r="AA20" i="4" s="1"/>
  <c r="W15" i="4"/>
  <c r="AA15" i="4" s="1"/>
  <c r="W30" i="4"/>
  <c r="AA30" i="4" s="1"/>
  <c r="W27" i="4"/>
  <c r="W16" i="4"/>
  <c r="AA16" i="4" s="1"/>
  <c r="W25" i="4"/>
  <c r="AA25" i="4" s="1"/>
  <c r="W24" i="4"/>
  <c r="AA24" i="4" s="1"/>
  <c r="W21" i="4"/>
  <c r="AA21" i="4" s="1"/>
  <c r="W8" i="4"/>
  <c r="AA8" i="4" s="1"/>
  <c r="W10" i="4"/>
  <c r="AA10" i="4" s="1"/>
  <c r="W7" i="4"/>
  <c r="AA7" i="4" s="1"/>
  <c r="W11" i="4"/>
  <c r="AA11" i="4" s="1"/>
  <c r="W6" i="4"/>
  <c r="AA6" i="4" s="1"/>
  <c r="W17" i="4"/>
  <c r="AA17" i="4" s="1"/>
  <c r="W9" i="4"/>
  <c r="AA9" i="4" s="1"/>
  <c r="W28" i="4"/>
  <c r="AA28" i="4" s="1"/>
  <c r="W22" i="4"/>
  <c r="AA22" i="4" s="1"/>
  <c r="W26" i="4"/>
  <c r="AA26" i="4" s="1"/>
  <c r="W19" i="4"/>
  <c r="AA19" i="4" s="1"/>
  <c r="W14" i="4"/>
  <c r="AA14" i="4" s="1"/>
  <c r="W18" i="4"/>
  <c r="AA18" i="4" s="1"/>
  <c r="W13" i="4"/>
  <c r="AA13" i="4" s="1"/>
  <c r="W12" i="4"/>
  <c r="AA12" i="4" s="1"/>
  <c r="W29" i="4"/>
  <c r="AA29" i="4" s="1"/>
  <c r="W31" i="4" l="1"/>
  <c r="AA31" i="4" s="1"/>
  <c r="AA27" i="4"/>
</calcChain>
</file>

<file path=xl/sharedStrings.xml><?xml version="1.0" encoding="utf-8"?>
<sst xmlns="http://schemas.openxmlformats.org/spreadsheetml/2006/main" count="116" uniqueCount="73">
  <si>
    <t>Residential</t>
  </si>
  <si>
    <t>Industrial</t>
  </si>
  <si>
    <t>Commercial</t>
  </si>
  <si>
    <t>Calendar Year</t>
  </si>
  <si>
    <t>Cogeneration</t>
  </si>
  <si>
    <t>Energy Transformation</t>
  </si>
  <si>
    <t>PJ</t>
  </si>
  <si>
    <t xml:space="preserve">Commercial </t>
  </si>
  <si>
    <t>Agriculture</t>
  </si>
  <si>
    <t>Indigenous Production</t>
  </si>
  <si>
    <t>Hydro</t>
  </si>
  <si>
    <t>Wind</t>
  </si>
  <si>
    <t>Direct Use</t>
  </si>
  <si>
    <t>Geothermal</t>
  </si>
  <si>
    <t>Solar</t>
  </si>
  <si>
    <t>Agriculture, Forestry &amp; Fishing</t>
  </si>
  <si>
    <t xml:space="preserve">Electricity </t>
  </si>
  <si>
    <t>Biogas</t>
  </si>
  <si>
    <t>Woody biomass</t>
  </si>
  <si>
    <t>Supply</t>
  </si>
  <si>
    <t>Table F.2: Renewable Energy Supply and Use by Fuel (PJ)</t>
  </si>
  <si>
    <t>Total Direct Use</t>
  </si>
  <si>
    <t>Production</t>
  </si>
  <si>
    <t>Use</t>
  </si>
  <si>
    <t>Total</t>
  </si>
  <si>
    <r>
      <t>Direct Use</t>
    </r>
    <r>
      <rPr>
        <vertAlign val="superscript"/>
        <sz val="10"/>
        <rFont val="Arial"/>
        <family val="2"/>
      </rPr>
      <t>2</t>
    </r>
  </si>
  <si>
    <r>
      <t>Direct Use</t>
    </r>
    <r>
      <rPr>
        <vertAlign val="superscript"/>
        <sz val="10"/>
        <rFont val="Arial"/>
        <family val="2"/>
      </rPr>
      <t>1</t>
    </r>
  </si>
  <si>
    <t>Bio-diesel</t>
  </si>
  <si>
    <t>Total Biofuel</t>
  </si>
  <si>
    <t>Bio-ethanol</t>
  </si>
  <si>
    <t>ML</t>
  </si>
  <si>
    <r>
      <t>GCV</t>
    </r>
    <r>
      <rPr>
        <b/>
        <vertAlign val="superscript"/>
        <sz val="10"/>
        <rFont val="Arial"/>
        <family val="2"/>
      </rPr>
      <t xml:space="preserve">2 </t>
    </r>
    <r>
      <rPr>
        <b/>
        <sz val="10"/>
        <rFont val="Arial"/>
        <family val="2"/>
      </rPr>
      <t>(PJ/ML)</t>
    </r>
  </si>
  <si>
    <r>
      <t>Geothermal</t>
    </r>
    <r>
      <rPr>
        <vertAlign val="superscript"/>
        <sz val="10"/>
        <rFont val="Arial"/>
        <family val="2"/>
      </rPr>
      <t>1</t>
    </r>
  </si>
  <si>
    <r>
      <t>Woody biomass</t>
    </r>
    <r>
      <rPr>
        <vertAlign val="superscript"/>
        <sz val="10"/>
        <rFont val="Arial"/>
        <family val="2"/>
      </rPr>
      <t>2</t>
    </r>
  </si>
  <si>
    <t>Imports</t>
  </si>
  <si>
    <t>Bioethanol</t>
  </si>
  <si>
    <t>Biodiesel</t>
  </si>
  <si>
    <t>PV</t>
  </si>
  <si>
    <r>
      <t>Table F.3: Estimated</t>
    </r>
    <r>
      <rPr>
        <b/>
        <vertAlign val="superscript"/>
        <sz val="12"/>
        <rFont val="Arial"/>
        <family val="2"/>
      </rPr>
      <t>1</t>
    </r>
    <r>
      <rPr>
        <b/>
        <sz val="12"/>
        <rFont val="Arial"/>
        <family val="2"/>
      </rPr>
      <t xml:space="preserve"> production of Liquid Biofuel - 2007 to 2016</t>
    </r>
  </si>
  <si>
    <t>Renewable energy supply, transformation and demand</t>
  </si>
  <si>
    <t>Gross petajoules (PJ)</t>
  </si>
  <si>
    <t xml:space="preserve"> Calendar year</t>
  </si>
  <si>
    <t>Woody Biomass</t>
  </si>
  <si>
    <t>Liquid Biofuels</t>
  </si>
  <si>
    <t>Renewable Percentage of TPES</t>
  </si>
  <si>
    <t>Landfill Biogas</t>
  </si>
  <si>
    <t>Sludge Biogas</t>
  </si>
  <si>
    <r>
      <t>Consumption</t>
    </r>
    <r>
      <rPr>
        <b/>
        <i/>
        <vertAlign val="superscript"/>
        <sz val="11"/>
        <rFont val="Calibri"/>
        <family val="2"/>
      </rPr>
      <t>3</t>
    </r>
  </si>
  <si>
    <r>
      <t>Industrial</t>
    </r>
    <r>
      <rPr>
        <b/>
        <vertAlign val="superscript"/>
        <sz val="11"/>
        <rFont val="Calibri"/>
        <family val="2"/>
      </rPr>
      <t>4</t>
    </r>
  </si>
  <si>
    <t>Return to contents</t>
  </si>
  <si>
    <t>Notes:</t>
  </si>
  <si>
    <t>2. Almost all liquid biofuel production in New Zealand is blended with fossil fuel oil products an so, by IEA definition, it is consumed by the oil products sector and is included in oil product statistics.</t>
  </si>
  <si>
    <r>
      <t xml:space="preserve">3. Geothermal direct use figures are based on the report (and associated data) </t>
    </r>
    <r>
      <rPr>
        <i/>
        <sz val="11"/>
        <color indexed="8"/>
        <rFont val="Calibri"/>
        <family val="2"/>
      </rPr>
      <t xml:space="preserve">An Updated Assessment of Geothermal Direct Heat Use in New Zealand 2008, </t>
    </r>
    <r>
      <rPr>
        <sz val="11"/>
        <color indexed="8"/>
        <rFont val="Calibri"/>
        <family val="2"/>
      </rPr>
      <t>prepared by Brian White, Executive Officer of the New Zealand Geothermal Association</t>
    </r>
  </si>
  <si>
    <t>4. Industrial woody biomass use is estimated from the Heat plant Database 2008, prepared by East Harbour Management Services on behalf of the Bioenergy Association of New Zealand (BANZ), in connection with the Energy Efficiency and Conservation Authority (EECA) and the Ministry of Business, Innovation and Employment (MBIE). Residential use is based on census data.</t>
  </si>
  <si>
    <r>
      <t>Oil Products Production</t>
    </r>
    <r>
      <rPr>
        <b/>
        <vertAlign val="superscript"/>
        <sz val="11"/>
        <rFont val="Calibri"/>
        <family val="2"/>
      </rPr>
      <t>2</t>
    </r>
  </si>
  <si>
    <t>Energy in New Zealand: Renewables data tables</t>
  </si>
  <si>
    <t>Produced by
Energy &amp; Building Trends
Ministry of Business, Innovation &amp; Employment</t>
  </si>
  <si>
    <t>energyinfo@mbie.govt.nz</t>
  </si>
  <si>
    <t>Renewable Annual Updates</t>
  </si>
  <si>
    <t xml:space="preserve">Tables 1-4 are updated every year along with the latest </t>
  </si>
  <si>
    <t>Energy in New Zealand publication</t>
  </si>
  <si>
    <t>Charts</t>
  </si>
  <si>
    <t>Energy in New Zealand chart data and graphs</t>
  </si>
  <si>
    <t>Table 1</t>
  </si>
  <si>
    <t>Renewable energy supply, transformation and demand (PJ)</t>
  </si>
  <si>
    <t>Table 2</t>
  </si>
  <si>
    <t>Renewable Energy Supply and Use by Fuel (PJ)</t>
  </si>
  <si>
    <t>Table 3</t>
  </si>
  <si>
    <t>Table 4</t>
  </si>
  <si>
    <r>
      <t xml:space="preserve">1. Electricity and cogeneration: </t>
    </r>
    <r>
      <rPr>
        <sz val="11"/>
        <color rgb="FFFF0000"/>
        <rFont val="Calibri"/>
        <family val="2"/>
        <scheme val="minor"/>
      </rPr>
      <t>For all energy sources</t>
    </r>
    <r>
      <rPr>
        <sz val="11"/>
        <color theme="1"/>
        <rFont val="Calibri"/>
        <family val="2"/>
        <scheme val="minor"/>
      </rPr>
      <t>, information is estimated based on the gross electrical output of the plants and standard efficiencies. Some actual information is included where it is reported to the Ministry on an annual or monthly basis.</t>
    </r>
  </si>
  <si>
    <t>Table F.4: Renewable Energy Direct Use by Sector for 2017 (PJ)</t>
  </si>
  <si>
    <t>Estimated production of Liquid Biofuel - 2007 to 2017</t>
  </si>
  <si>
    <t>Renewable Energy Direct Use by Sector for 2017 (PJ)</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</si>
</sst>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41" formatCode="_-* #,##0_-;\-* #,##0_-;_-* &quot;-&quot;_-;_-@_-"/>
    <numFmt numFmtId="43" formatCode="_-* #,##0.00_-;\-* #,##0.00_-;_-* &quot;-&quot;??_-;_-@_-"/>
    <numFmt numFmtId="165" formatCode="0.0%"/>
    <numFmt numFmtId="166" formatCode="mmmm\ d\,\ yyyy"/>
    <numFmt numFmtId="167" formatCode="0.0000"/>
    <numFmt numFmtId="168" formatCode="0.000000"/>
    <numFmt numFmtId="169" formatCode="_-* #,##0.00000_-;\-* #,##0.00000_-;_-* &quot;-&quot;_-;_-@_-"/>
  </numFmts>
  <fonts count="49" x14ac:knownFonts="1">
    <font>
      <sz val="10"/>
      <name val="Arial"/>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8"/>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2"/>
      <color indexed="10"/>
      <name val="Arial"/>
      <family val="2"/>
    </font>
    <font>
      <b/>
      <i/>
      <sz val="10"/>
      <name val="Arial"/>
      <family val="2"/>
    </font>
    <font>
      <i/>
      <sz val="10"/>
      <name val="Arial"/>
      <family val="2"/>
    </font>
    <font>
      <vertAlign val="superscript"/>
      <sz val="10"/>
      <name val="Arial"/>
      <family val="2"/>
    </font>
    <font>
      <b/>
      <vertAlign val="superscript"/>
      <sz val="10"/>
      <name val="Arial"/>
      <family val="2"/>
    </font>
    <font>
      <b/>
      <vertAlign val="superscript"/>
      <sz val="12"/>
      <name val="Arial"/>
      <family val="2"/>
    </font>
    <font>
      <sz val="10"/>
      <color indexed="8"/>
      <name val="Arial"/>
      <family val="2"/>
    </font>
    <font>
      <sz val="11"/>
      <color theme="1"/>
      <name val="Calibri"/>
      <family val="2"/>
      <scheme val="minor"/>
    </font>
    <font>
      <b/>
      <sz val="16"/>
      <color theme="1"/>
      <name val="Calibri"/>
      <family val="2"/>
      <scheme val="minor"/>
    </font>
    <font>
      <b/>
      <i/>
      <sz val="11"/>
      <color theme="1"/>
      <name val="Calibri"/>
      <family val="2"/>
      <scheme val="minor"/>
    </font>
    <font>
      <b/>
      <sz val="11"/>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1"/>
      <name val="Calibri"/>
      <family val="2"/>
      <scheme val="minor"/>
    </font>
    <font>
      <b/>
      <vertAlign val="superscript"/>
      <sz val="11"/>
      <name val="Calibri"/>
      <family val="2"/>
    </font>
    <font>
      <b/>
      <i/>
      <sz val="11"/>
      <name val="Calibri"/>
      <family val="2"/>
      <scheme val="minor"/>
    </font>
    <font>
      <b/>
      <i/>
      <vertAlign val="superscript"/>
      <sz val="11"/>
      <name val="Calibri"/>
      <family val="2"/>
    </font>
    <font>
      <u/>
      <sz val="11"/>
      <color theme="10"/>
      <name val="Arial"/>
      <family val="2"/>
    </font>
    <font>
      <sz val="11"/>
      <color rgb="FFFF0000"/>
      <name val="Calibri"/>
      <family val="2"/>
      <scheme val="minor"/>
    </font>
    <font>
      <i/>
      <sz val="11"/>
      <color indexed="8"/>
      <name val="Calibri"/>
      <family val="2"/>
    </font>
    <font>
      <sz val="10"/>
      <name val="Tms Rmn"/>
    </font>
    <font>
      <sz val="10"/>
      <name val="Calibri"/>
      <family val="2"/>
      <scheme val="minor"/>
    </font>
    <font>
      <b/>
      <sz val="18"/>
      <color indexed="9"/>
      <name val="Arial"/>
      <family val="2"/>
    </font>
    <font>
      <sz val="10"/>
      <color theme="1"/>
      <name val="Arial"/>
      <family val="2"/>
    </font>
    <font>
      <i/>
      <sz val="11"/>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42"/>
        <bgColor indexed="64"/>
      </patternFill>
    </fill>
    <fill>
      <patternFill patternType="solid">
        <fgColor indexed="23"/>
        <bgColor indexed="64"/>
      </patternFill>
    </fill>
    <fill>
      <patternFill patternType="solid">
        <fgColor indexed="50"/>
        <bgColor indexed="64"/>
      </patternFill>
    </fill>
    <fill>
      <patternFill patternType="solid">
        <fgColor theme="0"/>
        <bgColor indexed="64"/>
      </patternFill>
    </fill>
    <fill>
      <patternFill patternType="solid">
        <fgColor theme="1"/>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3" fillId="0" borderId="0" applyFont="0" applyFill="0" applyBorder="0" applyAlignment="0" applyProtection="0"/>
    <xf numFmtId="3" fontId="3" fillId="0" borderId="0" applyFill="0" applyBorder="0" applyAlignment="0" applyProtection="0"/>
    <xf numFmtId="0" fontId="3" fillId="22" borderId="0" applyNumberFormat="0" applyBorder="0" applyAlignment="0">
      <protection hidden="1"/>
    </xf>
    <xf numFmtId="5" fontId="3" fillId="0" borderId="0" applyFill="0" applyBorder="0" applyAlignment="0" applyProtection="0"/>
    <xf numFmtId="166" fontId="3" fillId="0" borderId="0" applyFill="0" applyBorder="0" applyAlignment="0" applyProtection="0"/>
    <xf numFmtId="0" fontId="13" fillId="0" borderId="0" applyNumberFormat="0" applyFill="0" applyBorder="0" applyAlignment="0" applyProtection="0"/>
    <xf numFmtId="2" fontId="3" fillId="0" borderId="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6" fillId="0" borderId="0" applyNumberFormat="0" applyFill="0" applyBorder="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4" applyNumberFormat="0" applyFill="0" applyAlignment="0" applyProtection="0"/>
    <xf numFmtId="0" fontId="3" fillId="23" borderId="0" applyNumberFormat="0" applyFont="0" applyBorder="0" applyAlignment="0"/>
    <xf numFmtId="0" fontId="19" fillId="24" borderId="0" applyNumberFormat="0" applyBorder="0" applyAlignment="0" applyProtection="0"/>
    <xf numFmtId="0" fontId="5" fillId="25" borderId="0"/>
    <xf numFmtId="0" fontId="3" fillId="26" borderId="5" applyNumberFormat="0" applyFont="0" applyAlignment="0" applyProtection="0"/>
    <xf numFmtId="0" fontId="20" fillId="20" borderId="6" applyNumberFormat="0" applyAlignment="0" applyProtection="0"/>
    <xf numFmtId="0" fontId="29" fillId="0" borderId="0">
      <alignment vertical="top"/>
    </xf>
    <xf numFmtId="0" fontId="21" fillId="0" borderId="0" applyNumberFormat="0" applyFill="0" applyBorder="0" applyAlignment="0" applyProtection="0"/>
    <xf numFmtId="0" fontId="3" fillId="0" borderId="7" applyNumberFormat="0" applyFill="0" applyAlignment="0" applyProtection="0"/>
    <xf numFmtId="0" fontId="22" fillId="0" borderId="0" applyNumberFormat="0" applyFill="0" applyBorder="0" applyAlignment="0" applyProtection="0"/>
    <xf numFmtId="0" fontId="23" fillId="0" borderId="8">
      <alignment horizontal="center"/>
      <protection hidden="1"/>
    </xf>
    <xf numFmtId="0" fontId="3" fillId="0" borderId="0"/>
    <xf numFmtId="43" fontId="3" fillId="0" borderId="0" applyFont="0" applyFill="0" applyBorder="0" applyAlignment="0" applyProtection="0"/>
    <xf numFmtId="0" fontId="2" fillId="0" borderId="0"/>
    <xf numFmtId="0" fontId="41" fillId="0" borderId="0" applyNumberFormat="0" applyFill="0" applyBorder="0" applyAlignment="0" applyProtection="0"/>
    <xf numFmtId="0" fontId="44" fillId="0" borderId="0"/>
    <xf numFmtId="0" fontId="2" fillId="0" borderId="0"/>
    <xf numFmtId="0" fontId="2" fillId="0" borderId="0"/>
    <xf numFmtId="0" fontId="1" fillId="0" borderId="0"/>
  </cellStyleXfs>
  <cellXfs count="243">
    <xf numFmtId="0" fontId="0" fillId="0" borderId="0" xfId="0"/>
    <xf numFmtId="0" fontId="6" fillId="25" borderId="0" xfId="0" applyFont="1" applyFill="1"/>
    <xf numFmtId="0" fontId="0" fillId="25" borderId="0" xfId="0" applyFill="1"/>
    <xf numFmtId="0" fontId="5" fillId="25" borderId="15" xfId="0" applyFont="1" applyFill="1" applyBorder="1"/>
    <xf numFmtId="0" fontId="5" fillId="25" borderId="14" xfId="0" applyFont="1" applyFill="1" applyBorder="1" applyAlignment="1">
      <alignment horizontal="center" vertical="center" wrapText="1"/>
    </xf>
    <xf numFmtId="0" fontId="5" fillId="25" borderId="13" xfId="44" applyFont="1" applyFill="1" applyBorder="1" applyAlignment="1">
      <alignment horizontal="left"/>
    </xf>
    <xf numFmtId="0" fontId="5" fillId="25" borderId="16" xfId="0" applyFont="1" applyFill="1" applyBorder="1" applyAlignment="1">
      <alignment horizontal="center" vertical="center"/>
    </xf>
    <xf numFmtId="0" fontId="7" fillId="25" borderId="14" xfId="44" applyFont="1" applyFill="1" applyBorder="1" applyAlignment="1">
      <alignment horizontal="left"/>
    </xf>
    <xf numFmtId="43" fontId="5" fillId="25" borderId="18" xfId="28" applyFont="1" applyFill="1" applyBorder="1" applyAlignment="1">
      <alignment horizontal="center" vertical="center"/>
    </xf>
    <xf numFmtId="43" fontId="5" fillId="25" borderId="16" xfId="28" applyFont="1" applyFill="1" applyBorder="1" applyAlignment="1">
      <alignment horizontal="center" vertical="center"/>
    </xf>
    <xf numFmtId="43" fontId="5" fillId="25" borderId="15" xfId="28" applyFont="1" applyFill="1" applyBorder="1" applyAlignment="1">
      <alignment horizontal="center" vertical="center"/>
    </xf>
    <xf numFmtId="43" fontId="0" fillId="25" borderId="20" xfId="28" applyFont="1" applyFill="1" applyBorder="1" applyAlignment="1">
      <alignment horizontal="center"/>
    </xf>
    <xf numFmtId="43" fontId="0" fillId="25" borderId="20" xfId="28" applyFont="1" applyFill="1" applyBorder="1"/>
    <xf numFmtId="43" fontId="0" fillId="25" borderId="0" xfId="28" applyFont="1" applyFill="1" applyBorder="1"/>
    <xf numFmtId="43" fontId="0" fillId="25" borderId="16" xfId="28" applyFont="1" applyFill="1" applyBorder="1"/>
    <xf numFmtId="43" fontId="0" fillId="25" borderId="12" xfId="28" applyFont="1" applyFill="1" applyBorder="1" applyAlignment="1">
      <alignment horizontal="center"/>
    </xf>
    <xf numFmtId="43" fontId="0" fillId="25" borderId="14" xfId="28" applyFont="1" applyFill="1" applyBorder="1" applyAlignment="1">
      <alignment horizontal="center"/>
    </xf>
    <xf numFmtId="43" fontId="0" fillId="25" borderId="10" xfId="28" applyFont="1" applyFill="1" applyBorder="1"/>
    <xf numFmtId="43" fontId="0" fillId="25" borderId="17" xfId="28" applyFont="1" applyFill="1" applyBorder="1"/>
    <xf numFmtId="43" fontId="0" fillId="25" borderId="18" xfId="28" applyFont="1" applyFill="1" applyBorder="1"/>
    <xf numFmtId="43" fontId="0" fillId="25" borderId="18" xfId="28" applyFont="1" applyFill="1" applyBorder="1" applyAlignment="1">
      <alignment horizontal="center"/>
    </xf>
    <xf numFmtId="43" fontId="0" fillId="25" borderId="0" xfId="28" applyFont="1" applyFill="1" applyBorder="1" applyAlignment="1">
      <alignment horizontal="center"/>
    </xf>
    <xf numFmtId="43" fontId="0" fillId="25" borderId="16" xfId="28" applyFont="1" applyFill="1" applyBorder="1" applyAlignment="1">
      <alignment horizontal="center"/>
    </xf>
    <xf numFmtId="0" fontId="7" fillId="28" borderId="14" xfId="0" applyFont="1" applyFill="1" applyBorder="1" applyAlignment="1">
      <alignment horizontal="center" vertical="center" wrapText="1"/>
    </xf>
    <xf numFmtId="0" fontId="0" fillId="28" borderId="14" xfId="0" applyFill="1" applyBorder="1" applyAlignment="1">
      <alignment horizontal="center" vertical="center"/>
    </xf>
    <xf numFmtId="43" fontId="0" fillId="28" borderId="14" xfId="28" applyFont="1" applyFill="1" applyBorder="1" applyAlignment="1">
      <alignment horizontal="center"/>
    </xf>
    <xf numFmtId="0" fontId="7" fillId="28" borderId="14" xfId="0" applyFont="1" applyFill="1" applyBorder="1" applyAlignment="1">
      <alignment horizontal="center"/>
    </xf>
    <xf numFmtId="43" fontId="0" fillId="28" borderId="14" xfId="28" applyFont="1" applyFill="1" applyBorder="1"/>
    <xf numFmtId="43" fontId="7" fillId="25" borderId="0" xfId="0" applyNumberFormat="1" applyFont="1" applyFill="1" applyBorder="1" applyAlignment="1">
      <alignment horizontal="center" vertical="center"/>
    </xf>
    <xf numFmtId="43" fontId="7" fillId="25" borderId="16" xfId="0" applyNumberFormat="1" applyFont="1" applyFill="1" applyBorder="1" applyAlignment="1">
      <alignment horizontal="center" vertical="center"/>
    </xf>
    <xf numFmtId="43" fontId="7" fillId="25" borderId="20" xfId="28" applyFont="1" applyFill="1" applyBorder="1" applyAlignment="1">
      <alignment horizontal="center"/>
    </xf>
    <xf numFmtId="43" fontId="7" fillId="25" borderId="12" xfId="28" applyFont="1" applyFill="1" applyBorder="1" applyAlignment="1">
      <alignment horizontal="center"/>
    </xf>
    <xf numFmtId="43" fontId="7" fillId="25" borderId="14" xfId="28" applyFont="1" applyFill="1" applyBorder="1" applyAlignment="1">
      <alignment horizontal="center"/>
    </xf>
    <xf numFmtId="43" fontId="7" fillId="25" borderId="18" xfId="28" applyFont="1" applyFill="1" applyBorder="1" applyAlignment="1">
      <alignment horizontal="center" vertical="center"/>
    </xf>
    <xf numFmtId="43" fontId="7" fillId="25" borderId="16" xfId="28" applyFont="1" applyFill="1" applyBorder="1" applyAlignment="1">
      <alignment horizontal="center" vertical="center"/>
    </xf>
    <xf numFmtId="43" fontId="7" fillId="25" borderId="10" xfId="28" applyNumberFormat="1" applyFont="1" applyFill="1" applyBorder="1" applyAlignment="1">
      <alignment horizontal="center"/>
    </xf>
    <xf numFmtId="43" fontId="7" fillId="25" borderId="20" xfId="28" applyNumberFormat="1" applyFont="1" applyFill="1" applyBorder="1" applyAlignment="1">
      <alignment horizontal="center"/>
    </xf>
    <xf numFmtId="43" fontId="0" fillId="25" borderId="0" xfId="0" applyNumberFormat="1" applyFill="1"/>
    <xf numFmtId="0" fontId="7" fillId="29" borderId="9" xfId="0" applyFont="1" applyFill="1" applyBorder="1" applyAlignment="1">
      <alignment horizontal="center" vertical="center" wrapText="1"/>
    </xf>
    <xf numFmtId="0" fontId="0" fillId="27" borderId="13" xfId="0" applyFill="1" applyBorder="1" applyAlignment="1">
      <alignment horizontal="center" vertical="center"/>
    </xf>
    <xf numFmtId="0" fontId="5" fillId="27" borderId="15" xfId="0" applyFont="1" applyFill="1" applyBorder="1" applyAlignment="1">
      <alignment horizontal="center" vertical="center"/>
    </xf>
    <xf numFmtId="0" fontId="5" fillId="27" borderId="21" xfId="0" applyFont="1" applyFill="1" applyBorder="1" applyAlignment="1">
      <alignment horizontal="center" vertical="center"/>
    </xf>
    <xf numFmtId="0" fontId="5" fillId="27" borderId="22" xfId="0" applyFont="1" applyFill="1" applyBorder="1" applyAlignment="1">
      <alignment horizontal="center" vertical="center"/>
    </xf>
    <xf numFmtId="0" fontId="5" fillId="27" borderId="23" xfId="0" applyFont="1" applyFill="1" applyBorder="1" applyAlignment="1">
      <alignment horizontal="center" vertical="center"/>
    </xf>
    <xf numFmtId="0" fontId="5" fillId="27" borderId="13" xfId="0" applyFont="1" applyFill="1" applyBorder="1" applyAlignment="1">
      <alignment horizontal="center" vertical="center"/>
    </xf>
    <xf numFmtId="0" fontId="5" fillId="28" borderId="14" xfId="0" applyFont="1" applyFill="1" applyBorder="1" applyAlignment="1">
      <alignment horizontal="center" vertical="center"/>
    </xf>
    <xf numFmtId="0" fontId="25" fillId="29" borderId="9" xfId="0" applyFont="1" applyFill="1" applyBorder="1" applyAlignment="1">
      <alignment horizontal="center"/>
    </xf>
    <xf numFmtId="0" fontId="25" fillId="28" borderId="14" xfId="0" applyFont="1" applyFill="1" applyBorder="1" applyAlignment="1">
      <alignment horizontal="center"/>
    </xf>
    <xf numFmtId="0" fontId="7" fillId="28" borderId="32" xfId="0" applyFont="1" applyFill="1" applyBorder="1" applyAlignment="1">
      <alignment horizontal="center" vertical="center" wrapText="1"/>
    </xf>
    <xf numFmtId="0" fontId="7" fillId="28" borderId="32" xfId="0" applyFont="1" applyFill="1" applyBorder="1" applyAlignment="1">
      <alignment horizontal="center"/>
    </xf>
    <xf numFmtId="0" fontId="5" fillId="27" borderId="33" xfId="0" applyFont="1" applyFill="1" applyBorder="1" applyAlignment="1">
      <alignment horizontal="center" vertical="center"/>
    </xf>
    <xf numFmtId="43" fontId="0" fillId="25" borderId="34" xfId="28" applyFont="1" applyFill="1" applyBorder="1" applyAlignment="1">
      <alignment horizontal="center"/>
    </xf>
    <xf numFmtId="0" fontId="0" fillId="25" borderId="27" xfId="0" applyFill="1" applyBorder="1" applyAlignment="1">
      <alignment horizontal="center" vertical="center"/>
    </xf>
    <xf numFmtId="43" fontId="0" fillId="25" borderId="31" xfId="28" applyFont="1" applyFill="1" applyBorder="1" applyAlignment="1">
      <alignment horizontal="center"/>
    </xf>
    <xf numFmtId="0" fontId="5" fillId="25" borderId="14" xfId="0" applyFont="1" applyFill="1" applyBorder="1" applyAlignment="1">
      <alignment horizontal="center" vertical="center"/>
    </xf>
    <xf numFmtId="0" fontId="5" fillId="25" borderId="13" xfId="0" applyFont="1" applyFill="1" applyBorder="1"/>
    <xf numFmtId="0" fontId="5" fillId="29" borderId="9" xfId="0" applyFont="1" applyFill="1" applyBorder="1" applyAlignment="1">
      <alignment horizontal="center" vertical="center" wrapText="1"/>
    </xf>
    <xf numFmtId="0" fontId="5" fillId="29" borderId="22" xfId="0" applyFont="1" applyFill="1" applyBorder="1" applyAlignment="1">
      <alignment horizontal="center" vertical="center" wrapText="1"/>
    </xf>
    <xf numFmtId="0" fontId="5" fillId="29" borderId="21" xfId="0" applyFont="1" applyFill="1" applyBorder="1" applyAlignment="1">
      <alignment horizontal="center" vertical="center" wrapText="1"/>
    </xf>
    <xf numFmtId="0" fontId="7" fillId="29" borderId="22" xfId="0" applyFont="1" applyFill="1" applyBorder="1" applyAlignment="1">
      <alignment horizontal="center" vertical="center" wrapText="1"/>
    </xf>
    <xf numFmtId="43" fontId="5" fillId="25" borderId="16" xfId="28" applyFont="1" applyFill="1" applyBorder="1" applyAlignment="1">
      <alignment horizontal="center"/>
    </xf>
    <xf numFmtId="0" fontId="5" fillId="25" borderId="12" xfId="0" applyFont="1" applyFill="1" applyBorder="1" applyAlignment="1">
      <alignment horizontal="center" vertical="center" wrapText="1"/>
    </xf>
    <xf numFmtId="0" fontId="7" fillId="25" borderId="14" xfId="44" applyFont="1" applyFill="1" applyBorder="1" applyAlignment="1">
      <alignment horizontal="center"/>
    </xf>
    <xf numFmtId="0" fontId="0" fillId="25" borderId="0" xfId="0" applyFill="1" applyAlignment="1">
      <alignment horizontal="right"/>
    </xf>
    <xf numFmtId="0" fontId="7" fillId="27" borderId="9" xfId="0" applyFont="1" applyFill="1" applyBorder="1" applyAlignment="1">
      <alignment horizontal="center" vertical="center" wrapText="1"/>
    </xf>
    <xf numFmtId="2" fontId="5" fillId="25" borderId="0" xfId="28" applyNumberFormat="1" applyFont="1" applyFill="1" applyBorder="1" applyAlignment="1">
      <alignment horizontal="center" vertical="center"/>
    </xf>
    <xf numFmtId="2" fontId="7" fillId="25" borderId="14" xfId="0" applyNumberFormat="1" applyFont="1" applyFill="1" applyBorder="1" applyAlignment="1">
      <alignment horizontal="center" vertical="center"/>
    </xf>
    <xf numFmtId="2" fontId="7" fillId="25" borderId="16" xfId="0" applyNumberFormat="1" applyFont="1" applyFill="1" applyBorder="1" applyAlignment="1">
      <alignment horizontal="center" vertical="center"/>
    </xf>
    <xf numFmtId="2" fontId="5" fillId="25" borderId="20" xfId="28" applyNumberFormat="1" applyFont="1" applyFill="1" applyBorder="1" applyAlignment="1">
      <alignment horizontal="center"/>
    </xf>
    <xf numFmtId="2" fontId="5" fillId="25" borderId="16" xfId="28" applyNumberFormat="1" applyFont="1" applyFill="1" applyBorder="1" applyAlignment="1">
      <alignment horizontal="center"/>
    </xf>
    <xf numFmtId="2" fontId="7" fillId="25" borderId="0" xfId="28" applyNumberFormat="1" applyFont="1" applyFill="1" applyBorder="1" applyAlignment="1">
      <alignment horizontal="center" vertical="center" wrapText="1"/>
    </xf>
    <xf numFmtId="0" fontId="25" fillId="25" borderId="0" xfId="0" applyFont="1" applyFill="1"/>
    <xf numFmtId="43" fontId="0" fillId="28" borderId="0" xfId="28" applyFont="1" applyFill="1" applyBorder="1" applyAlignment="1">
      <alignment horizontal="center"/>
    </xf>
    <xf numFmtId="43" fontId="0" fillId="28" borderId="0" xfId="28" applyFont="1" applyFill="1" applyBorder="1"/>
    <xf numFmtId="43" fontId="7" fillId="25" borderId="20" xfId="28" applyFont="1" applyFill="1" applyBorder="1" applyAlignment="1">
      <alignment horizontal="center" vertical="center"/>
    </xf>
    <xf numFmtId="43" fontId="0" fillId="0" borderId="0" xfId="0" applyNumberFormat="1"/>
    <xf numFmtId="0" fontId="0" fillId="0" borderId="0" xfId="0" applyFill="1"/>
    <xf numFmtId="0" fontId="0" fillId="0" borderId="0" xfId="0" applyBorder="1"/>
    <xf numFmtId="0" fontId="7" fillId="27" borderId="11" xfId="0" applyFont="1" applyFill="1" applyBorder="1" applyAlignment="1">
      <alignment horizontal="center" vertical="center" wrapText="1"/>
    </xf>
    <xf numFmtId="2" fontId="5" fillId="25" borderId="10" xfId="0" applyNumberFormat="1" applyFont="1" applyFill="1" applyBorder="1" applyAlignment="1">
      <alignment horizontal="center" vertical="center"/>
    </xf>
    <xf numFmtId="2" fontId="5" fillId="25" borderId="18" xfId="0" applyNumberFormat="1" applyFont="1" applyFill="1" applyBorder="1" applyAlignment="1">
      <alignment horizontal="center" vertical="center"/>
    </xf>
    <xf numFmtId="2" fontId="5" fillId="25" borderId="17" xfId="28" applyNumberFormat="1" applyFont="1" applyFill="1" applyBorder="1" applyAlignment="1">
      <alignment horizontal="center" vertical="center"/>
    </xf>
    <xf numFmtId="2" fontId="7" fillId="25" borderId="12" xfId="0" applyNumberFormat="1" applyFont="1" applyFill="1" applyBorder="1" applyAlignment="1">
      <alignment horizontal="center" vertical="center"/>
    </xf>
    <xf numFmtId="2" fontId="7" fillId="25" borderId="18" xfId="0" applyNumberFormat="1" applyFont="1" applyFill="1" applyBorder="1" applyAlignment="1">
      <alignment horizontal="center" vertical="center"/>
    </xf>
    <xf numFmtId="0" fontId="0" fillId="25" borderId="0" xfId="0" applyFill="1" applyBorder="1"/>
    <xf numFmtId="0" fontId="3" fillId="27" borderId="21" xfId="52" applyFont="1" applyFill="1" applyBorder="1" applyAlignment="1">
      <alignment horizontal="center" vertical="center"/>
    </xf>
    <xf numFmtId="43" fontId="0" fillId="25" borderId="20" xfId="53" applyFont="1" applyFill="1" applyBorder="1" applyAlignment="1">
      <alignment horizontal="center"/>
    </xf>
    <xf numFmtId="43" fontId="0" fillId="25" borderId="16" xfId="28" applyNumberFormat="1" applyFont="1" applyFill="1" applyBorder="1" applyAlignment="1">
      <alignment horizontal="center"/>
    </xf>
    <xf numFmtId="43" fontId="0" fillId="25" borderId="16" xfId="28" applyNumberFormat="1" applyFont="1" applyFill="1" applyBorder="1"/>
    <xf numFmtId="43" fontId="0" fillId="25" borderId="20" xfId="53" applyNumberFormat="1" applyFont="1" applyFill="1" applyBorder="1" applyAlignment="1">
      <alignment horizontal="center"/>
    </xf>
    <xf numFmtId="168" fontId="0" fillId="25" borderId="0" xfId="0" applyNumberFormat="1" applyFill="1" applyAlignment="1">
      <alignment horizontal="right"/>
    </xf>
    <xf numFmtId="43" fontId="7" fillId="25" borderId="9" xfId="0" applyNumberFormat="1" applyFont="1" applyFill="1" applyBorder="1"/>
    <xf numFmtId="0" fontId="0" fillId="0" borderId="0" xfId="0" applyFill="1" applyBorder="1"/>
    <xf numFmtId="0" fontId="7" fillId="0" borderId="14" xfId="44" applyFont="1" applyFill="1" applyBorder="1" applyAlignment="1">
      <alignment horizontal="center"/>
    </xf>
    <xf numFmtId="2" fontId="5" fillId="0" borderId="20" xfId="28" applyNumberFormat="1" applyFont="1" applyFill="1" applyBorder="1" applyAlignment="1">
      <alignment horizontal="center"/>
    </xf>
    <xf numFmtId="2" fontId="5" fillId="0" borderId="0" xfId="28" applyNumberFormat="1" applyFont="1" applyFill="1" applyBorder="1" applyAlignment="1">
      <alignment horizontal="center" vertical="center"/>
    </xf>
    <xf numFmtId="2" fontId="7" fillId="0" borderId="14" xfId="0" applyNumberFormat="1" applyFont="1" applyFill="1" applyBorder="1" applyAlignment="1">
      <alignment horizontal="center" vertical="center"/>
    </xf>
    <xf numFmtId="2" fontId="7" fillId="0" borderId="16" xfId="0" applyNumberFormat="1" applyFont="1" applyFill="1" applyBorder="1" applyAlignment="1">
      <alignment horizontal="center" vertical="center"/>
    </xf>
    <xf numFmtId="0" fontId="7" fillId="29" borderId="0" xfId="0" applyFont="1" applyFill="1" applyBorder="1" applyAlignment="1">
      <alignment horizontal="center" vertical="center" wrapText="1"/>
    </xf>
    <xf numFmtId="0" fontId="7" fillId="27" borderId="21" xfId="0" applyFont="1" applyFill="1" applyBorder="1" applyAlignment="1">
      <alignment horizontal="center" vertical="center" wrapText="1"/>
    </xf>
    <xf numFmtId="0" fontId="6" fillId="25" borderId="0" xfId="0" applyFont="1" applyFill="1" applyBorder="1"/>
    <xf numFmtId="0" fontId="5" fillId="29" borderId="0"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0" xfId="0" applyFont="1" applyFill="1" applyBorder="1" applyAlignment="1">
      <alignment horizontal="center" vertical="center"/>
    </xf>
    <xf numFmtId="43" fontId="5" fillId="25" borderId="0" xfId="28" applyFont="1" applyFill="1" applyBorder="1" applyAlignment="1">
      <alignment horizontal="center" vertical="center"/>
    </xf>
    <xf numFmtId="0" fontId="7" fillId="25" borderId="0" xfId="44" applyFont="1" applyFill="1" applyBorder="1" applyAlignment="1">
      <alignment horizontal="left"/>
    </xf>
    <xf numFmtId="43" fontId="5" fillId="25" borderId="0" xfId="28" applyFont="1" applyFill="1" applyBorder="1" applyAlignment="1">
      <alignment horizontal="center"/>
    </xf>
    <xf numFmtId="0" fontId="5" fillId="25" borderId="0" xfId="44" applyFont="1" applyFill="1" applyBorder="1" applyAlignment="1">
      <alignment horizontal="left"/>
    </xf>
    <xf numFmtId="0" fontId="5" fillId="25" borderId="0" xfId="0" applyFont="1" applyFill="1" applyBorder="1"/>
    <xf numFmtId="0" fontId="7" fillId="25" borderId="0" xfId="0" applyFont="1" applyFill="1" applyBorder="1"/>
    <xf numFmtId="0" fontId="30" fillId="30" borderId="0" xfId="54" applyFont="1" applyFill="1"/>
    <xf numFmtId="0" fontId="31" fillId="30" borderId="0" xfId="54" applyFont="1" applyFill="1" applyBorder="1" applyAlignment="1">
      <alignment horizontal="left" wrapText="1"/>
    </xf>
    <xf numFmtId="0" fontId="32" fillId="30" borderId="0" xfId="54" applyFont="1" applyFill="1" applyBorder="1" applyAlignment="1">
      <alignment horizontal="left"/>
    </xf>
    <xf numFmtId="0" fontId="30" fillId="30" borderId="19" xfId="54" applyFont="1" applyFill="1" applyBorder="1"/>
    <xf numFmtId="0" fontId="33" fillId="30" borderId="19" xfId="54" applyFont="1" applyFill="1" applyBorder="1" applyAlignment="1">
      <alignment horizontal="left" vertical="center" wrapText="1"/>
    </xf>
    <xf numFmtId="0" fontId="34" fillId="30" borderId="19" xfId="54" applyNumberFormat="1" applyFont="1" applyFill="1" applyBorder="1"/>
    <xf numFmtId="17" fontId="34" fillId="30" borderId="19" xfId="54" applyNumberFormat="1" applyFont="1" applyFill="1" applyBorder="1"/>
    <xf numFmtId="0" fontId="34" fillId="30" borderId="0" xfId="54" applyFont="1" applyFill="1" applyBorder="1" applyAlignment="1">
      <alignment horizontal="left"/>
    </xf>
    <xf numFmtId="17" fontId="34" fillId="30" borderId="0" xfId="54" applyNumberFormat="1" applyFont="1" applyFill="1"/>
    <xf numFmtId="0" fontId="35" fillId="30" borderId="0" xfId="54" applyFont="1" applyFill="1"/>
    <xf numFmtId="43" fontId="32" fillId="30" borderId="0" xfId="54" applyNumberFormat="1" applyFont="1" applyFill="1"/>
    <xf numFmtId="17" fontId="32" fillId="30" borderId="0" xfId="54" applyNumberFormat="1" applyFont="1" applyFill="1"/>
    <xf numFmtId="0" fontId="34" fillId="30" borderId="0" xfId="54" applyFont="1" applyFill="1" applyBorder="1" applyAlignment="1">
      <alignment horizontal="left" indent="1"/>
    </xf>
    <xf numFmtId="43" fontId="34" fillId="30" borderId="0" xfId="54" applyNumberFormat="1" applyFont="1" applyFill="1"/>
    <xf numFmtId="0" fontId="30" fillId="30" borderId="0" xfId="54" applyFont="1" applyFill="1" applyBorder="1" applyAlignment="1">
      <alignment horizontal="left" indent="2"/>
    </xf>
    <xf numFmtId="43" fontId="30" fillId="30" borderId="0" xfId="54" applyNumberFormat="1" applyFont="1" applyFill="1"/>
    <xf numFmtId="2" fontId="34" fillId="30" borderId="0" xfId="54" applyNumberFormat="1" applyFont="1" applyFill="1"/>
    <xf numFmtId="0" fontId="36" fillId="30" borderId="0" xfId="54" applyFont="1" applyFill="1" applyBorder="1" applyAlignment="1">
      <alignment horizontal="left" vertical="center" wrapText="1" indent="2"/>
    </xf>
    <xf numFmtId="2" fontId="30" fillId="30" borderId="0" xfId="54" applyNumberFormat="1" applyFont="1" applyFill="1"/>
    <xf numFmtId="165" fontId="30" fillId="30" borderId="0" xfId="54" applyNumberFormat="1" applyFont="1" applyFill="1"/>
    <xf numFmtId="165" fontId="33" fillId="30" borderId="0" xfId="54" applyNumberFormat="1" applyFont="1" applyFill="1" applyBorder="1" applyAlignment="1">
      <alignment horizontal="left" vertical="center" wrapText="1" indent="1"/>
    </xf>
    <xf numFmtId="0" fontId="36" fillId="30" borderId="0" xfId="54" applyFont="1" applyFill="1" applyBorder="1" applyAlignment="1">
      <alignment horizontal="left" vertical="center" wrapText="1" indent="1"/>
    </xf>
    <xf numFmtId="1" fontId="35" fillId="30" borderId="0" xfId="54" applyNumberFormat="1" applyFont="1" applyFill="1"/>
    <xf numFmtId="0" fontId="34" fillId="30" borderId="0" xfId="54" applyFont="1" applyFill="1"/>
    <xf numFmtId="43" fontId="30" fillId="30" borderId="0" xfId="54" applyNumberFormat="1" applyFont="1" applyFill="1" applyBorder="1"/>
    <xf numFmtId="41" fontId="30" fillId="30" borderId="0" xfId="54" applyNumberFormat="1" applyFont="1" applyFill="1" applyBorder="1"/>
    <xf numFmtId="169" fontId="30" fillId="30" borderId="0" xfId="54" applyNumberFormat="1" applyFont="1" applyFill="1" applyBorder="1"/>
    <xf numFmtId="43" fontId="34" fillId="30" borderId="0" xfId="54" applyNumberFormat="1" applyFont="1" applyFill="1" applyBorder="1"/>
    <xf numFmtId="41" fontId="34" fillId="30" borderId="0" xfId="54" applyNumberFormat="1" applyFont="1" applyFill="1" applyBorder="1"/>
    <xf numFmtId="0" fontId="37" fillId="30" borderId="0" xfId="54" applyFont="1" applyFill="1" applyBorder="1" applyAlignment="1">
      <alignment horizontal="left" vertical="center" wrapText="1" indent="3"/>
    </xf>
    <xf numFmtId="43" fontId="35" fillId="30" borderId="0" xfId="54" applyNumberFormat="1" applyFont="1" applyFill="1" applyBorder="1"/>
    <xf numFmtId="0" fontId="33" fillId="30" borderId="0" xfId="54" applyFont="1" applyFill="1" applyBorder="1" applyAlignment="1">
      <alignment horizontal="left" vertical="center" wrapText="1" indent="1"/>
    </xf>
    <xf numFmtId="0" fontId="37" fillId="30" borderId="0" xfId="54" applyFont="1" applyFill="1" applyBorder="1" applyAlignment="1">
      <alignment horizontal="left" vertical="center" wrapText="1" indent="2"/>
    </xf>
    <xf numFmtId="0" fontId="39" fillId="30" borderId="0" xfId="54" applyFont="1" applyFill="1" applyBorder="1" applyAlignment="1">
      <alignment horizontal="left" vertical="center" wrapText="1"/>
    </xf>
    <xf numFmtId="43" fontId="32" fillId="30" borderId="0" xfId="54" applyNumberFormat="1" applyFont="1" applyFill="1" applyBorder="1"/>
    <xf numFmtId="41" fontId="35" fillId="30" borderId="0" xfId="54" applyNumberFormat="1" applyFont="1" applyFill="1" applyBorder="1"/>
    <xf numFmtId="0" fontId="41" fillId="25" borderId="0" xfId="55" applyFill="1"/>
    <xf numFmtId="0" fontId="30" fillId="30" borderId="0" xfId="54" applyFont="1" applyFill="1" applyAlignment="1">
      <alignment horizontal="left"/>
    </xf>
    <xf numFmtId="0" fontId="30" fillId="30" borderId="0" xfId="54" applyFont="1" applyFill="1" applyAlignment="1">
      <alignment horizontal="left" wrapText="1" indent="1"/>
    </xf>
    <xf numFmtId="0" fontId="34" fillId="30" borderId="0" xfId="54" applyFont="1" applyFill="1" applyAlignment="1">
      <alignment horizontal="left"/>
    </xf>
    <xf numFmtId="0" fontId="30" fillId="30" borderId="0" xfId="54" applyFont="1" applyFill="1" applyAlignment="1">
      <alignment horizontal="left" indent="1"/>
    </xf>
    <xf numFmtId="41" fontId="34" fillId="30" borderId="0" xfId="54" applyNumberFormat="1" applyFont="1" applyFill="1"/>
    <xf numFmtId="165" fontId="34" fillId="30" borderId="0" xfId="54" applyNumberFormat="1" applyFont="1" applyFill="1"/>
    <xf numFmtId="0" fontId="45" fillId="30" borderId="0" xfId="56" applyFont="1" applyFill="1" applyBorder="1" applyAlignment="1">
      <alignment horizontal="center"/>
    </xf>
    <xf numFmtId="0" fontId="30" fillId="30" borderId="0" xfId="54" applyFont="1" applyFill="1" applyBorder="1" applyAlignment="1">
      <alignment horizontal="left"/>
    </xf>
    <xf numFmtId="43" fontId="0" fillId="28" borderId="16" xfId="28" applyFont="1" applyFill="1" applyBorder="1" applyAlignment="1">
      <alignment horizontal="center"/>
    </xf>
    <xf numFmtId="0" fontId="7" fillId="0" borderId="0" xfId="0" applyFont="1" applyFill="1" applyBorder="1" applyAlignment="1">
      <alignment horizontal="center"/>
    </xf>
    <xf numFmtId="0" fontId="25" fillId="0" borderId="0" xfId="0" applyFont="1" applyFill="1" applyBorder="1" applyAlignment="1">
      <alignment horizontal="center"/>
    </xf>
    <xf numFmtId="0" fontId="5" fillId="0" borderId="0" xfId="0" applyFont="1" applyFill="1" applyBorder="1" applyAlignment="1">
      <alignment horizontal="center" vertical="center"/>
    </xf>
    <xf numFmtId="43" fontId="7" fillId="0" borderId="0" xfId="28" applyFont="1" applyFill="1" applyBorder="1" applyAlignment="1">
      <alignment horizontal="center" vertical="center"/>
    </xf>
    <xf numFmtId="43" fontId="0" fillId="0" borderId="0" xfId="28" applyFont="1" applyFill="1" applyBorder="1" applyAlignment="1">
      <alignment horizontal="center"/>
    </xf>
    <xf numFmtId="43" fontId="7" fillId="0" borderId="0" xfId="28" applyNumberFormat="1" applyFont="1" applyFill="1" applyBorder="1" applyAlignment="1">
      <alignment horizontal="center"/>
    </xf>
    <xf numFmtId="43" fontId="0" fillId="0" borderId="0" xfId="28" applyFont="1" applyFill="1" applyBorder="1"/>
    <xf numFmtId="43" fontId="7" fillId="0" borderId="0" xfId="28" applyFont="1" applyFill="1" applyBorder="1" applyAlignment="1">
      <alignment horizontal="center"/>
    </xf>
    <xf numFmtId="43" fontId="0" fillId="0" borderId="0" xfId="28" applyNumberFormat="1" applyFont="1" applyFill="1" applyBorder="1"/>
    <xf numFmtId="0" fontId="0" fillId="0" borderId="0" xfId="0" applyFill="1" applyBorder="1" applyAlignment="1">
      <alignment horizontal="center" vertical="center"/>
    </xf>
    <xf numFmtId="0" fontId="7" fillId="0" borderId="0" xfId="0" applyFont="1" applyFill="1" applyBorder="1" applyAlignment="1">
      <alignment horizontal="center" vertical="center" wrapText="1"/>
    </xf>
    <xf numFmtId="0" fontId="0" fillId="25" borderId="29" xfId="0" applyFill="1" applyBorder="1"/>
    <xf numFmtId="0" fontId="0" fillId="0" borderId="29" xfId="0" applyBorder="1"/>
    <xf numFmtId="0" fontId="7" fillId="25" borderId="13" xfId="44" applyFont="1" applyFill="1" applyBorder="1" applyAlignment="1">
      <alignment horizontal="center"/>
    </xf>
    <xf numFmtId="2" fontId="5" fillId="25" borderId="11" xfId="28" applyNumberFormat="1" applyFont="1" applyFill="1" applyBorder="1" applyAlignment="1">
      <alignment horizontal="center"/>
    </xf>
    <xf numFmtId="2" fontId="5" fillId="25" borderId="15" xfId="28" applyNumberFormat="1" applyFont="1" applyFill="1" applyBorder="1" applyAlignment="1">
      <alignment horizontal="center"/>
    </xf>
    <xf numFmtId="2" fontId="5" fillId="25" borderId="19" xfId="28" applyNumberFormat="1" applyFont="1" applyFill="1" applyBorder="1" applyAlignment="1">
      <alignment horizontal="center" vertical="center"/>
    </xf>
    <xf numFmtId="2" fontId="7" fillId="25" borderId="13" xfId="0" applyNumberFormat="1" applyFont="1" applyFill="1" applyBorder="1" applyAlignment="1">
      <alignment horizontal="center" vertical="center"/>
    </xf>
    <xf numFmtId="2" fontId="7" fillId="25" borderId="15" xfId="0" applyNumberFormat="1" applyFont="1" applyFill="1" applyBorder="1" applyAlignment="1">
      <alignment horizontal="center" vertical="center"/>
    </xf>
    <xf numFmtId="0" fontId="0" fillId="0" borderId="13" xfId="0" applyBorder="1"/>
    <xf numFmtId="0" fontId="7" fillId="0" borderId="40" xfId="0" applyFont="1" applyBorder="1" applyAlignment="1">
      <alignment horizontal="center"/>
    </xf>
    <xf numFmtId="0" fontId="46" fillId="31" borderId="0" xfId="59" applyFont="1" applyFill="1" applyAlignment="1">
      <alignment vertical="center"/>
    </xf>
    <xf numFmtId="0" fontId="1" fillId="31" borderId="0" xfId="59" applyFill="1"/>
    <xf numFmtId="0" fontId="1" fillId="31" borderId="0" xfId="59" applyFill="1" applyAlignment="1">
      <alignment horizontal="right"/>
    </xf>
    <xf numFmtId="0" fontId="1" fillId="30" borderId="0" xfId="59" applyFill="1"/>
    <xf numFmtId="0" fontId="41" fillId="25" borderId="0" xfId="55" applyFill="1" applyAlignment="1" applyProtection="1">
      <alignment horizontal="left"/>
    </xf>
    <xf numFmtId="0" fontId="6" fillId="0" borderId="0" xfId="59" applyFont="1" applyFill="1" applyAlignment="1">
      <alignment vertical="center"/>
    </xf>
    <xf numFmtId="1" fontId="47" fillId="30" borderId="0" xfId="59" applyNumberFormat="1" applyFont="1" applyFill="1" applyBorder="1" applyAlignment="1">
      <alignment horizontal="left" vertical="center"/>
    </xf>
    <xf numFmtId="0" fontId="41" fillId="30" borderId="0" xfId="55" applyFill="1" applyAlignment="1" applyProtection="1">
      <alignment horizontal="left" vertical="top"/>
    </xf>
    <xf numFmtId="1" fontId="31" fillId="30" borderId="0" xfId="59" applyNumberFormat="1" applyFont="1" applyFill="1" applyBorder="1" applyAlignment="1">
      <alignment horizontal="left" vertical="center"/>
    </xf>
    <xf numFmtId="0" fontId="41" fillId="30" borderId="0" xfId="55" applyNumberFormat="1" applyFill="1" applyBorder="1" applyAlignment="1">
      <alignment horizontal="left" vertical="center" wrapText="1"/>
    </xf>
    <xf numFmtId="0" fontId="48" fillId="30" borderId="0" xfId="55" applyFont="1" applyFill="1" applyAlignment="1">
      <alignment horizontal="left" indent="1"/>
    </xf>
    <xf numFmtId="0" fontId="41" fillId="30" borderId="0" xfId="55" applyFill="1" applyAlignment="1">
      <alignment horizontal="left" indent="1"/>
    </xf>
    <xf numFmtId="0" fontId="41" fillId="30" borderId="0" xfId="55" applyFill="1" applyAlignment="1">
      <alignment horizontal="left"/>
    </xf>
    <xf numFmtId="0" fontId="1" fillId="0" borderId="0" xfId="59"/>
    <xf numFmtId="0" fontId="0" fillId="25" borderId="28" xfId="0" applyFill="1" applyBorder="1" applyAlignment="1">
      <alignment horizontal="center" vertical="center"/>
    </xf>
    <xf numFmtId="0" fontId="0" fillId="28" borderId="41" xfId="0" applyFill="1" applyBorder="1" applyAlignment="1">
      <alignment horizontal="center" vertical="center"/>
    </xf>
    <xf numFmtId="43" fontId="7" fillId="25" borderId="29" xfId="0" applyNumberFormat="1" applyFont="1" applyFill="1" applyBorder="1" applyAlignment="1">
      <alignment horizontal="center" vertical="center"/>
    </xf>
    <xf numFmtId="43" fontId="0" fillId="25" borderId="42" xfId="28" applyFont="1" applyFill="1" applyBorder="1" applyAlignment="1">
      <alignment horizontal="center"/>
    </xf>
    <xf numFmtId="43" fontId="0" fillId="28" borderId="41" xfId="28" applyFont="1" applyFill="1" applyBorder="1" applyAlignment="1">
      <alignment horizontal="center"/>
    </xf>
    <xf numFmtId="43" fontId="7" fillId="25" borderId="42" xfId="28" applyFont="1" applyFill="1" applyBorder="1" applyAlignment="1">
      <alignment horizontal="center"/>
    </xf>
    <xf numFmtId="43" fontId="0" fillId="25" borderId="29" xfId="28" applyFont="1" applyFill="1" applyBorder="1" applyAlignment="1">
      <alignment horizontal="center"/>
    </xf>
    <xf numFmtId="43" fontId="0" fillId="25" borderId="43" xfId="28" applyFont="1" applyFill="1" applyBorder="1" applyAlignment="1">
      <alignment horizontal="center"/>
    </xf>
    <xf numFmtId="43" fontId="0" fillId="28" borderId="29" xfId="28" applyFont="1" applyFill="1" applyBorder="1" applyAlignment="1">
      <alignment horizontal="center"/>
    </xf>
    <xf numFmtId="43" fontId="7" fillId="25" borderId="41" xfId="28" applyFont="1" applyFill="1" applyBorder="1" applyAlignment="1">
      <alignment horizontal="center"/>
    </xf>
    <xf numFmtId="43" fontId="0" fillId="25" borderId="42" xfId="53" applyNumberFormat="1" applyFont="1" applyFill="1" applyBorder="1" applyAlignment="1">
      <alignment horizontal="center"/>
    </xf>
    <xf numFmtId="43" fontId="0" fillId="25" borderId="30" xfId="28" applyFont="1" applyFill="1" applyBorder="1" applyAlignment="1">
      <alignment horizontal="center"/>
    </xf>
    <xf numFmtId="0" fontId="7" fillId="28" borderId="41" xfId="0" applyFont="1" applyFill="1" applyBorder="1" applyAlignment="1">
      <alignment horizontal="center"/>
    </xf>
    <xf numFmtId="43" fontId="7" fillId="25" borderId="42" xfId="28" applyFont="1" applyFill="1" applyBorder="1" applyAlignment="1">
      <alignment horizontal="center" vertical="center"/>
    </xf>
    <xf numFmtId="43" fontId="0" fillId="25" borderId="41" xfId="28" applyFont="1" applyFill="1" applyBorder="1" applyAlignment="1">
      <alignment horizontal="center"/>
    </xf>
    <xf numFmtId="43" fontId="7" fillId="25" borderId="42" xfId="28" applyNumberFormat="1" applyFont="1" applyFill="1" applyBorder="1" applyAlignment="1">
      <alignment horizontal="center"/>
    </xf>
    <xf numFmtId="43" fontId="0" fillId="25" borderId="42" xfId="28" applyFont="1" applyFill="1" applyBorder="1"/>
    <xf numFmtId="43" fontId="0" fillId="25" borderId="29" xfId="28" applyFont="1" applyFill="1" applyBorder="1"/>
    <xf numFmtId="43" fontId="0" fillId="25" borderId="43" xfId="28" applyFont="1" applyFill="1" applyBorder="1"/>
    <xf numFmtId="43" fontId="0" fillId="28" borderId="29" xfId="28" applyFont="1" applyFill="1" applyBorder="1"/>
    <xf numFmtId="43" fontId="0" fillId="0" borderId="29" xfId="0" applyNumberFormat="1" applyBorder="1"/>
    <xf numFmtId="0" fontId="7" fillId="28" borderId="43" xfId="0" applyFont="1" applyFill="1" applyBorder="1" applyAlignment="1">
      <alignment horizontal="center"/>
    </xf>
    <xf numFmtId="0" fontId="24" fillId="25" borderId="0" xfId="59" applyFont="1" applyFill="1" applyAlignment="1">
      <alignment horizontal="left" wrapText="1"/>
    </xf>
    <xf numFmtId="0" fontId="41" fillId="25" borderId="0" xfId="55" applyFill="1" applyAlignment="1" applyProtection="1">
      <alignment horizontal="left"/>
    </xf>
    <xf numFmtId="0" fontId="7" fillId="29" borderId="35" xfId="0" applyFont="1" applyFill="1" applyBorder="1" applyAlignment="1">
      <alignment horizontal="center" vertical="center" wrapText="1"/>
    </xf>
    <xf numFmtId="0" fontId="7" fillId="29" borderId="36" xfId="0" applyFont="1" applyFill="1" applyBorder="1" applyAlignment="1">
      <alignment horizontal="center" vertical="center" wrapText="1"/>
    </xf>
    <xf numFmtId="0" fontId="7" fillId="29" borderId="3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5" borderId="25" xfId="0" applyFont="1" applyFill="1" applyBorder="1" applyAlignment="1">
      <alignment horizontal="center"/>
    </xf>
    <xf numFmtId="0" fontId="7" fillId="25" borderId="38" xfId="0" applyFont="1" applyFill="1" applyBorder="1" applyAlignment="1">
      <alignment horizontal="center"/>
    </xf>
    <xf numFmtId="0" fontId="7" fillId="25" borderId="39" xfId="0" applyFont="1" applyFill="1" applyBorder="1" applyAlignment="1">
      <alignment horizontal="center"/>
    </xf>
    <xf numFmtId="0" fontId="7" fillId="25" borderId="0" xfId="0" applyFont="1" applyFill="1" applyBorder="1" applyAlignment="1">
      <alignment horizontal="center"/>
    </xf>
    <xf numFmtId="0" fontId="7" fillId="25" borderId="16" xfId="0" applyFont="1" applyFill="1" applyBorder="1" applyAlignment="1">
      <alignment horizontal="center"/>
    </xf>
    <xf numFmtId="0" fontId="25" fillId="29" borderId="9" xfId="0" applyFont="1" applyFill="1" applyBorder="1" applyAlignment="1">
      <alignment horizontal="center"/>
    </xf>
    <xf numFmtId="0" fontId="7" fillId="0" borderId="0" xfId="0" applyFont="1" applyFill="1" applyBorder="1" applyAlignment="1">
      <alignment horizontal="center"/>
    </xf>
    <xf numFmtId="0" fontId="25" fillId="0" borderId="0" xfId="0" applyFont="1" applyFill="1" applyBorder="1" applyAlignment="1">
      <alignment horizontal="center"/>
    </xf>
    <xf numFmtId="0" fontId="25" fillId="0" borderId="0" xfId="0" applyFont="1" applyFill="1" applyBorder="1"/>
    <xf numFmtId="0" fontId="25" fillId="0" borderId="24" xfId="0" applyFont="1" applyBorder="1"/>
    <xf numFmtId="0" fontId="7" fillId="25" borderId="26" xfId="0" applyFont="1" applyFill="1" applyBorder="1" applyAlignment="1">
      <alignment horizontal="center"/>
    </xf>
    <xf numFmtId="0" fontId="7" fillId="25" borderId="31" xfId="0" applyFont="1" applyFill="1" applyBorder="1" applyAlignment="1">
      <alignment horizontal="center"/>
    </xf>
    <xf numFmtId="0" fontId="25" fillId="29" borderId="24" xfId="0" applyFont="1" applyFill="1" applyBorder="1" applyAlignment="1">
      <alignment horizontal="center"/>
    </xf>
    <xf numFmtId="0" fontId="7" fillId="25" borderId="20" xfId="0" applyFont="1" applyFill="1" applyBorder="1" applyAlignment="1">
      <alignment horizontal="center"/>
    </xf>
    <xf numFmtId="0" fontId="25" fillId="0" borderId="9" xfId="0" applyFont="1" applyBorder="1"/>
    <xf numFmtId="0" fontId="7" fillId="29" borderId="12" xfId="0" applyFont="1" applyFill="1" applyBorder="1" applyAlignment="1">
      <alignment horizontal="center" vertical="center" wrapText="1"/>
    </xf>
    <xf numFmtId="0" fontId="7" fillId="29" borderId="14" xfId="0" applyFont="1" applyFill="1" applyBorder="1" applyAlignment="1">
      <alignment horizontal="center" vertical="center" wrapText="1"/>
    </xf>
    <xf numFmtId="0" fontId="7" fillId="29" borderId="21" xfId="0" applyFont="1" applyFill="1" applyBorder="1" applyAlignment="1">
      <alignment horizontal="center" vertical="center" wrapText="1"/>
    </xf>
    <xf numFmtId="0" fontId="7" fillId="29" borderId="22" xfId="0" applyFont="1" applyFill="1" applyBorder="1" applyAlignment="1">
      <alignment horizontal="center" vertical="center" wrapText="1"/>
    </xf>
    <xf numFmtId="167" fontId="5" fillId="0" borderId="11" xfId="28" applyNumberFormat="1" applyFont="1" applyFill="1" applyBorder="1" applyAlignment="1">
      <alignment horizontal="center" vertical="center" wrapText="1"/>
    </xf>
    <xf numFmtId="167" fontId="5" fillId="0" borderId="19" xfId="28" applyNumberFormat="1" applyFont="1" applyFill="1" applyBorder="1" applyAlignment="1">
      <alignment horizontal="center" vertical="center" wrapText="1"/>
    </xf>
    <xf numFmtId="167" fontId="5" fillId="0" borderId="15" xfId="28" applyNumberFormat="1" applyFont="1" applyFill="1" applyBorder="1" applyAlignment="1">
      <alignment horizontal="center" vertical="center" wrapText="1"/>
    </xf>
    <xf numFmtId="0" fontId="5" fillId="29" borderId="21" xfId="0" applyFont="1" applyFill="1" applyBorder="1" applyAlignment="1">
      <alignment horizontal="center" vertical="center" wrapText="1"/>
    </xf>
    <xf numFmtId="0" fontId="5" fillId="29" borderId="23" xfId="0" applyFont="1" applyFill="1" applyBorder="1" applyAlignment="1">
      <alignment horizontal="center" vertical="center" wrapText="1"/>
    </xf>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3"/>
    <cellStyle name="Comma0" xfId="29"/>
    <cellStyle name="Cover" xfId="30"/>
    <cellStyle name="Currency0" xfId="31"/>
    <cellStyle name="Date" xfId="32"/>
    <cellStyle name="Explanatory Text" xfId="33" builtinId="53" customBuiltin="1"/>
    <cellStyle name="Fixed" xfId="34"/>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55" builtinId="8"/>
    <cellStyle name="Input" xfId="40" builtinId="20" customBuiltin="1"/>
    <cellStyle name="Linked Cell" xfId="41" builtinId="24" customBuiltin="1"/>
    <cellStyle name="Menu" xfId="42"/>
    <cellStyle name="Neutral" xfId="43" builtinId="28" customBuiltin="1"/>
    <cellStyle name="Normal" xfId="0" builtinId="0"/>
    <cellStyle name="Normal 2" xfId="54"/>
    <cellStyle name="Normal 3" xfId="57"/>
    <cellStyle name="Normal 3 2" xfId="59"/>
    <cellStyle name="Normal 4" xfId="58"/>
    <cellStyle name="Normal 5" xfId="52"/>
    <cellStyle name="Normal_renew" xfId="44"/>
    <cellStyle name="Normal_TAB7P1" xfId="56"/>
    <cellStyle name="Note" xfId="45" builtinId="10" customBuiltin="1"/>
    <cellStyle name="Output" xfId="46" builtinId="21" customBuiltin="1"/>
    <cellStyle name="Style 1" xfId="47"/>
    <cellStyle name="Title" xfId="48" builtinId="15" customBuiltin="1"/>
    <cellStyle name="Total" xfId="49" builtinId="25" customBuiltin="1"/>
    <cellStyle name="Warning Text" xfId="50" builtinId="11" customBuiltin="1"/>
    <cellStyle name="Year" xfId="51"/>
  </cellStyles>
  <dxfs count="0"/>
  <tableStyles count="0" defaultTableStyle="TableStyleMedium2" defaultPivotStyle="PivotStyleLight16"/>
  <colors>
    <mruColors>
      <color rgb="FF0AB20A"/>
      <color rgb="FF990F4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med.govt.nz/sectors-industries/energy/energy-modelling/data/renewable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6</xdr:col>
      <xdr:colOff>0</xdr:colOff>
      <xdr:row>25</xdr:row>
      <xdr:rowOff>178804</xdr:rowOff>
    </xdr:to>
    <xdr:pic>
      <xdr:nvPicPr>
        <xdr:cNvPr id="2" name="Picture 1" descr="http://wiki.creativecommons.org/images/c/cf/By_plain30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5267325"/>
          <a:ext cx="5219700" cy="35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3238500</xdr:colOff>
      <xdr:row>4</xdr:row>
      <xdr:rowOff>152400</xdr:rowOff>
    </xdr:to>
    <xdr:pic>
      <xdr:nvPicPr>
        <xdr:cNvPr id="2" name="Picture 1" descr="Description: Description: Description: MBIE-interim-logo-0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40005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33</xdr:row>
      <xdr:rowOff>114300</xdr:rowOff>
    </xdr:from>
    <xdr:to>
      <xdr:col>12</xdr:col>
      <xdr:colOff>600075</xdr:colOff>
      <xdr:row>44</xdr:row>
      <xdr:rowOff>123825</xdr:rowOff>
    </xdr:to>
    <xdr:sp macro="" textlink="">
      <xdr:nvSpPr>
        <xdr:cNvPr id="6145" name="Text Box 1"/>
        <xdr:cNvSpPr txBox="1">
          <a:spLocks noChangeArrowheads="1"/>
        </xdr:cNvSpPr>
      </xdr:nvSpPr>
      <xdr:spPr bwMode="auto">
        <a:xfrm>
          <a:off x="1619250" y="6638925"/>
          <a:ext cx="7172325" cy="1790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NZ" sz="1000" b="0" i="0" u="none" strike="noStrike" baseline="0">
              <a:solidFill>
                <a:srgbClr val="0000FF"/>
              </a:solidFill>
              <a:latin typeface="Arial"/>
              <a:cs typeface="Arial"/>
            </a:rPr>
            <a:t>Notes to Table F.1:</a:t>
          </a:r>
          <a:r>
            <a:rPr lang="en-NZ" sz="1000" b="0" i="0" u="none" strike="noStrike" baseline="0">
              <a:solidFill>
                <a:srgbClr val="000000"/>
              </a:solidFill>
              <a:latin typeface="Arial"/>
              <a:cs typeface="Arial"/>
            </a:rPr>
            <a:t> </a:t>
          </a:r>
        </a:p>
        <a:p>
          <a:pPr algn="l" rtl="0">
            <a:defRPr sz="1000"/>
          </a:pPr>
          <a:r>
            <a:rPr lang="en-NZ" sz="1000" b="0" i="0" u="none" strike="noStrike" baseline="0">
              <a:solidFill>
                <a:srgbClr val="000000"/>
              </a:solidFill>
              <a:latin typeface="Arial"/>
              <a:cs typeface="Arial"/>
            </a:rPr>
            <a:t>Electricity and Cogeneration: For all fuels Information is predominantly estimated based on the gross electrical output of plants and standard efficiencies. Some actual information is included where it is reported to the Ministry of Economic on a monthly or annual basis.</a:t>
          </a:r>
        </a:p>
        <a:p>
          <a:pPr algn="l" rtl="0">
            <a:defRPr sz="1000"/>
          </a:pPr>
          <a:endParaRPr lang="en-NZ"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000" b="0" i="0" u="none" strike="noStrike" baseline="0">
              <a:solidFill>
                <a:srgbClr val="000000"/>
              </a:solidFill>
              <a:latin typeface="Arial"/>
              <a:cs typeface="Arial"/>
            </a:rPr>
            <a:t>1) Based on the report (and associated data) </a:t>
          </a:r>
          <a:r>
            <a:rPr lang="en-NZ" sz="1000" b="0" i="1" u="none" strike="noStrike" baseline="0">
              <a:solidFill>
                <a:srgbClr val="000000"/>
              </a:solidFill>
              <a:latin typeface="Arial"/>
              <a:cs typeface="Arial"/>
            </a:rPr>
            <a:t>An Updated Assessment of Geothermal Direct Heat Use in New Zealand </a:t>
          </a:r>
          <a:r>
            <a:rPr lang="en-NZ" sz="1000" b="0" i="0" u="none" strike="noStrike" baseline="0">
              <a:solidFill>
                <a:srgbClr val="000000"/>
              </a:solidFill>
              <a:latin typeface="Arial"/>
              <a:cs typeface="Arial"/>
            </a:rPr>
            <a:t>2008, prepared by Brian White, Executive Officer of the New Zealand Geothermal Association</a:t>
          </a:r>
          <a:r>
            <a:rPr lang="en-NZ" sz="1000" b="0" i="0" u="none" strike="noStrike" baseline="0">
              <a:solidFill>
                <a:srgbClr val="000000"/>
              </a:solidFill>
              <a:latin typeface="Arial"/>
              <a:ea typeface="+mn-ea"/>
              <a:cs typeface="Arial"/>
            </a:rPr>
            <a:t>. </a:t>
          </a:r>
          <a:r>
            <a:rPr lang="en-GB" sz="1000" b="0" i="0" u="none" strike="noStrike" baseline="0">
              <a:solidFill>
                <a:srgbClr val="000000"/>
              </a:solidFill>
              <a:latin typeface="Arial"/>
              <a:ea typeface="+mn-ea"/>
              <a:cs typeface="Arial"/>
            </a:rPr>
            <a:t>2012 estimate based on regional and industrial updates.</a:t>
          </a:r>
          <a:endParaRPr lang="en-NZ" sz="1000" b="0" i="0" u="none" strike="noStrike" baseline="0">
            <a:solidFill>
              <a:srgbClr val="000000"/>
            </a:solidFill>
            <a:latin typeface="Arial"/>
            <a:ea typeface="+mn-ea"/>
            <a:cs typeface="Arial"/>
          </a:endParaRPr>
        </a:p>
        <a:p>
          <a:pPr algn="l" rtl="0">
            <a:defRPr sz="1000"/>
          </a:pPr>
          <a:r>
            <a:rPr lang="en-NZ" sz="1000" b="0" i="0" u="none" strike="noStrike" baseline="0">
              <a:solidFill>
                <a:srgbClr val="000000"/>
              </a:solidFill>
              <a:latin typeface="Arial"/>
              <a:cs typeface="Arial"/>
            </a:rPr>
            <a:t>2) </a:t>
          </a:r>
          <a:r>
            <a:rPr lang="en-GB" sz="1000" b="0" i="0" u="none" strike="noStrike" baseline="0">
              <a:solidFill>
                <a:srgbClr val="000000"/>
              </a:solidFill>
              <a:latin typeface="Arial"/>
              <a:ea typeface="+mn-ea"/>
              <a:cs typeface="Arial"/>
            </a:rPr>
            <a:t>Industrial use is estimated using information from the Heat Plant Database 2008, prepared by East Harbour Management Services on behalf of the Bioenergy Association of New Zealand (BANZ), in conjunction with the Energy Efficiency and Conservation Authority (EECA) and the Ministry of Economic Development. Residential use is estimated based on Census data.</a:t>
          </a:r>
          <a:endParaRPr lang="en-NZ" sz="1000" b="0" i="0" u="none" strike="noStrike" baseline="0">
            <a:solidFill>
              <a:srgbClr val="000000"/>
            </a:solidFill>
            <a:latin typeface="Arial"/>
            <a:ea typeface="+mn-ea"/>
            <a:cs typeface="Arial"/>
          </a:endParaRPr>
        </a:p>
        <a:p>
          <a:pPr algn="l" rtl="0">
            <a:defRPr sz="1000"/>
          </a:pPr>
          <a:endParaRPr lang="en-NZ"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18</xdr:row>
      <xdr:rowOff>28575</xdr:rowOff>
    </xdr:from>
    <xdr:to>
      <xdr:col>7</xdr:col>
      <xdr:colOff>0</xdr:colOff>
      <xdr:row>24</xdr:row>
      <xdr:rowOff>104775</xdr:rowOff>
    </xdr:to>
    <xdr:sp macro="" textlink="">
      <xdr:nvSpPr>
        <xdr:cNvPr id="7170" name="Text Box 2"/>
        <xdr:cNvSpPr txBox="1">
          <a:spLocks noChangeArrowheads="1"/>
        </xdr:cNvSpPr>
      </xdr:nvSpPr>
      <xdr:spPr bwMode="auto">
        <a:xfrm>
          <a:off x="990600" y="3200400"/>
          <a:ext cx="4733925" cy="1104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NZ" sz="1000" b="0" i="0" u="none" strike="noStrike" baseline="0">
              <a:solidFill>
                <a:srgbClr val="000000"/>
              </a:solidFill>
              <a:latin typeface="Arial"/>
              <a:cs typeface="Arial"/>
            </a:rPr>
            <a:t>Notes to Table F.3:</a:t>
          </a:r>
        </a:p>
        <a:p>
          <a:pPr algn="l" rtl="0">
            <a:defRPr sz="1000"/>
          </a:pPr>
          <a:endParaRPr lang="en-NZ" sz="1000" b="0" i="0" u="none" strike="noStrike" baseline="0">
            <a:solidFill>
              <a:srgbClr val="000000"/>
            </a:solidFill>
            <a:latin typeface="Arial"/>
            <a:cs typeface="Arial"/>
          </a:endParaRPr>
        </a:p>
        <a:p>
          <a:pPr algn="l" rtl="0">
            <a:defRPr sz="1000"/>
          </a:pPr>
          <a:r>
            <a:rPr lang="en-NZ" sz="1000" b="0" i="0" u="none" strike="noStrike" baseline="0">
              <a:solidFill>
                <a:srgbClr val="000000"/>
              </a:solidFill>
              <a:latin typeface="Arial"/>
              <a:cs typeface="Arial"/>
            </a:rPr>
            <a:t>1) 2009 - 2013 figures are based on information collected under the Petroleum or Engine Fuel Monitoring Levy. Information for 2007 and 2008 is estimated by the Energy Efficiency and Conservation Authority.</a:t>
          </a:r>
        </a:p>
        <a:p>
          <a:pPr algn="l" rtl="0">
            <a:defRPr sz="1000"/>
          </a:pPr>
          <a:r>
            <a:rPr lang="en-NZ" sz="1000" b="0" i="0" u="none" strike="noStrike" baseline="0">
              <a:solidFill>
                <a:srgbClr val="000000"/>
              </a:solidFill>
              <a:latin typeface="Arial"/>
              <a:cs typeface="Arial"/>
            </a:rPr>
            <a:t>2) GCV = Gross Calorific Value. ML = Million Litres.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9</xdr:row>
      <xdr:rowOff>95250</xdr:rowOff>
    </xdr:from>
    <xdr:to>
      <xdr:col>5</xdr:col>
      <xdr:colOff>400050</xdr:colOff>
      <xdr:row>20</xdr:row>
      <xdr:rowOff>76200</xdr:rowOff>
    </xdr:to>
    <xdr:sp macro="" textlink="">
      <xdr:nvSpPr>
        <xdr:cNvPr id="2054" name="Text Box 6"/>
        <xdr:cNvSpPr txBox="1">
          <a:spLocks noChangeArrowheads="1"/>
        </xdr:cNvSpPr>
      </xdr:nvSpPr>
      <xdr:spPr bwMode="auto">
        <a:xfrm>
          <a:off x="2933700" y="2333625"/>
          <a:ext cx="5572125" cy="1762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NZ" sz="1000" b="0" i="0" u="none" strike="noStrike" baseline="0">
              <a:solidFill>
                <a:srgbClr val="0000FF"/>
              </a:solidFill>
              <a:latin typeface="Arial"/>
              <a:cs typeface="Arial"/>
            </a:rPr>
            <a:t>Notes to Table F.4:</a:t>
          </a:r>
          <a:endParaRPr lang="en-NZ" sz="1000" b="0" i="0" u="none" strike="noStrike" baseline="0">
            <a:solidFill>
              <a:srgbClr val="000000"/>
            </a:solidFill>
            <a:latin typeface="Arial"/>
            <a:cs typeface="Arial"/>
          </a:endParaRPr>
        </a:p>
        <a:p>
          <a:pPr algn="l" rtl="0">
            <a:defRPr sz="1000"/>
          </a:pPr>
          <a:endParaRPr lang="en-NZ" sz="1000" b="0" i="0" u="none" strike="noStrike" baseline="0">
            <a:solidFill>
              <a:srgbClr val="000000"/>
            </a:solidFill>
            <a:latin typeface="Arial"/>
            <a:cs typeface="Arial"/>
          </a:endParaRPr>
        </a:p>
        <a:p>
          <a:pPr algn="l" rtl="0">
            <a:defRPr sz="1000"/>
          </a:pPr>
          <a:r>
            <a:rPr lang="en-NZ" sz="1000" b="0" i="0" u="none" strike="noStrike" baseline="0">
              <a:solidFill>
                <a:srgbClr val="000000"/>
              </a:solidFill>
              <a:latin typeface="Arial"/>
              <a:cs typeface="Arial"/>
            </a:rPr>
            <a:t>1) Based on the report and associated data - </a:t>
          </a:r>
          <a:r>
            <a:rPr lang="en-NZ" sz="1000" b="0" i="1" u="none" strike="noStrike" baseline="0">
              <a:solidFill>
                <a:srgbClr val="000000"/>
              </a:solidFill>
              <a:latin typeface="Arial"/>
              <a:cs typeface="Arial"/>
            </a:rPr>
            <a:t>An Updated Assessment of Geothermal Direct Heat Use in New Zealand</a:t>
          </a:r>
          <a:r>
            <a:rPr lang="en-NZ" sz="1000" b="0" i="0" u="none" strike="noStrike" baseline="0">
              <a:solidFill>
                <a:srgbClr val="000000"/>
              </a:solidFill>
              <a:latin typeface="Arial"/>
              <a:cs typeface="Arial"/>
            </a:rPr>
            <a:t>, prepared by Brian White, Executive Officer of the New Zealand Geothermal Association.</a:t>
          </a:r>
        </a:p>
        <a:p>
          <a:pPr marL="0" marR="0" indent="0" algn="l" defTabSz="914400" rtl="0" eaLnBrk="1" fontAlgn="auto" latinLnBrk="0" hangingPunct="1">
            <a:lnSpc>
              <a:spcPct val="100000"/>
            </a:lnSpc>
            <a:spcBef>
              <a:spcPts val="0"/>
            </a:spcBef>
            <a:spcAft>
              <a:spcPts val="0"/>
            </a:spcAft>
            <a:buClrTx/>
            <a:buSzTx/>
            <a:buFontTx/>
            <a:buNone/>
            <a:tabLst/>
            <a:defRPr sz="1000"/>
          </a:pPr>
          <a:r>
            <a:rPr lang="en-NZ" sz="1000" b="0" i="0" u="none" strike="noStrike" baseline="0">
              <a:solidFill>
                <a:srgbClr val="000000"/>
              </a:solidFill>
              <a:latin typeface="Arial"/>
              <a:cs typeface="Arial"/>
            </a:rPr>
            <a:t>2) Industrial use estimated using information from the Heat Plant Database 2008, </a:t>
          </a:r>
          <a:r>
            <a:rPr lang="en-GB" sz="1000" b="0" i="0" u="none" strike="noStrike" baseline="0">
              <a:solidFill>
                <a:srgbClr val="000000"/>
              </a:solidFill>
              <a:latin typeface="Arial"/>
              <a:ea typeface="+mn-ea"/>
              <a:cs typeface="Arial"/>
            </a:rPr>
            <a:t>with production data for wood products from Statistics New Zealand.  Residential use is estimated based on the ‘Household Energy End-use Project’ carried out by BRANZ, along with Census data</a:t>
          </a:r>
          <a:r>
            <a:rPr lang="en-NZ" sz="1000" b="0" i="0" u="none" strike="noStrike" baseline="0">
              <a:solidFill>
                <a:srgbClr val="000000"/>
              </a:solidFill>
              <a:latin typeface="Arial"/>
              <a:ea typeface="+mn-ea"/>
              <a:cs typeface="Aria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amp;N\Networks\Energy%20Information%20&amp;%20Modelling\Energy%20Information\Data\Electricity\Cap_Gen%20(MYE%20&amp;%20DY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mp;N/Networks/Energy%20Information%20&amp;%20Modelling/Energy%20Information/Data/Electricity/Cap_Gen%20(MYE%20&amp;%20DY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20Documents\DATA\Edf(Commercial%20in%20Confidence)\EDFJuly2001\USER\EMSUDATA\IEA\SLT94.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T94"/>
    </sheetNames>
    <definedNames>
      <definedName name="Print_it"/>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ergyinfo@med.govt.nz" TargetMode="External"/><Relationship Id="rId2" Type="http://schemas.openxmlformats.org/officeDocument/2006/relationships/hyperlink" Target="http://www.mbie.govt.nz/info-services/sectors-industries/energy/data-modelling/publications/energy-in-new-zealand" TargetMode="External"/><Relationship Id="rId1" Type="http://schemas.openxmlformats.org/officeDocument/2006/relationships/hyperlink" Target="mailto:energyinfo@med.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27"/>
  <sheetViews>
    <sheetView workbookViewId="0">
      <selection activeCell="I23" sqref="I23"/>
    </sheetView>
  </sheetViews>
  <sheetFormatPr defaultRowHeight="14.25" x14ac:dyDescent="0.2"/>
  <cols>
    <col min="1" max="1" width="4.42578125" style="180" customWidth="1"/>
    <col min="2" max="2" width="37.140625" style="180" customWidth="1"/>
    <col min="3" max="16384" width="9.140625" style="180"/>
  </cols>
  <sheetData>
    <row r="1" spans="2:8" s="178" customFormat="1" ht="41.25" customHeight="1" x14ac:dyDescent="0.2">
      <c r="B1" s="177" t="s">
        <v>55</v>
      </c>
      <c r="D1" s="177"/>
      <c r="E1" s="177"/>
      <c r="F1" s="179"/>
      <c r="G1" s="179"/>
      <c r="H1" s="179"/>
    </row>
    <row r="2" spans="2:8" ht="47.25" customHeight="1" x14ac:dyDescent="0.2">
      <c r="B2" s="213" t="s">
        <v>56</v>
      </c>
      <c r="C2" s="213"/>
      <c r="D2" s="213"/>
    </row>
    <row r="3" spans="2:8" x14ac:dyDescent="0.2">
      <c r="B3" s="214" t="s">
        <v>57</v>
      </c>
      <c r="C3" s="214"/>
      <c r="D3" s="214"/>
    </row>
    <row r="4" spans="2:8" x14ac:dyDescent="0.2">
      <c r="B4" s="181"/>
      <c r="C4" s="181"/>
      <c r="D4" s="181"/>
    </row>
    <row r="5" spans="2:8" ht="15.75" x14ac:dyDescent="0.2">
      <c r="B5" s="182" t="s">
        <v>58</v>
      </c>
      <c r="C5" s="181"/>
      <c r="D5" s="181"/>
    </row>
    <row r="6" spans="2:8" x14ac:dyDescent="0.2">
      <c r="B6" s="183" t="s">
        <v>59</v>
      </c>
      <c r="C6" s="181"/>
      <c r="D6" s="181"/>
    </row>
    <row r="7" spans="2:8" x14ac:dyDescent="0.2">
      <c r="B7" s="184" t="s">
        <v>60</v>
      </c>
      <c r="C7" s="181"/>
      <c r="D7" s="181"/>
    </row>
    <row r="8" spans="2:8" ht="21" x14ac:dyDescent="0.2">
      <c r="B8" s="185"/>
    </row>
    <row r="9" spans="2:8" x14ac:dyDescent="0.2">
      <c r="B9" s="186" t="s">
        <v>61</v>
      </c>
    </row>
    <row r="10" spans="2:8" x14ac:dyDescent="0.2">
      <c r="B10" s="187" t="s">
        <v>62</v>
      </c>
    </row>
    <row r="11" spans="2:8" ht="18.75" customHeight="1" x14ac:dyDescent="0.2">
      <c r="B11" s="185"/>
    </row>
    <row r="12" spans="2:8" x14ac:dyDescent="0.2">
      <c r="B12" s="186" t="s">
        <v>63</v>
      </c>
    </row>
    <row r="13" spans="2:8" x14ac:dyDescent="0.2">
      <c r="B13" s="187" t="s">
        <v>64</v>
      </c>
    </row>
    <row r="14" spans="2:8" x14ac:dyDescent="0.2">
      <c r="B14" s="188"/>
    </row>
    <row r="15" spans="2:8" x14ac:dyDescent="0.2">
      <c r="B15" s="189" t="s">
        <v>65</v>
      </c>
    </row>
    <row r="16" spans="2:8" x14ac:dyDescent="0.2">
      <c r="B16" s="187" t="s">
        <v>66</v>
      </c>
    </row>
    <row r="17" spans="2:2" x14ac:dyDescent="0.2">
      <c r="B17" s="187"/>
    </row>
    <row r="18" spans="2:2" x14ac:dyDescent="0.2">
      <c r="B18" s="189" t="s">
        <v>67</v>
      </c>
    </row>
    <row r="19" spans="2:2" x14ac:dyDescent="0.2">
      <c r="B19" s="187" t="s">
        <v>71</v>
      </c>
    </row>
    <row r="20" spans="2:2" x14ac:dyDescent="0.2">
      <c r="B20" s="187"/>
    </row>
    <row r="21" spans="2:2" x14ac:dyDescent="0.2">
      <c r="B21" s="189" t="s">
        <v>68</v>
      </c>
    </row>
    <row r="22" spans="2:2" x14ac:dyDescent="0.2">
      <c r="B22" s="187" t="s">
        <v>72</v>
      </c>
    </row>
    <row r="23" spans="2:2" x14ac:dyDescent="0.2">
      <c r="B23" s="187"/>
    </row>
    <row r="24" spans="2:2" x14ac:dyDescent="0.2">
      <c r="B24" s="188"/>
    </row>
    <row r="25" spans="2:2" x14ac:dyDescent="0.2">
      <c r="B25" s="190"/>
    </row>
    <row r="26" spans="2:2" x14ac:dyDescent="0.2">
      <c r="B26" s="188"/>
    </row>
    <row r="27" spans="2:2" x14ac:dyDescent="0.2">
      <c r="B27" s="188"/>
    </row>
  </sheetData>
  <mergeCells count="2">
    <mergeCell ref="B2:D2"/>
    <mergeCell ref="B3:D3"/>
  </mergeCells>
  <hyperlinks>
    <hyperlink ref="B12" location="'Table 1'!A1" display="Table 1"/>
    <hyperlink ref="B15" location="'Table 2'!A1" display="Table 2"/>
    <hyperlink ref="B18" location="'Table 3'!A1" display="Table 3"/>
    <hyperlink ref="B21" location="'Table 4'!A1" display="Table 4"/>
    <hyperlink ref="B9" location="Charts!A1" display="Charts"/>
    <hyperlink ref="B3" r:id="rId1" display="energyinfo@med.govt.nz"/>
    <hyperlink ref="B7" r:id="rId2"/>
    <hyperlink ref="B3:D3" r:id="rId3" display="energyinfo@mbie.govt.nz"/>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K86"/>
  <sheetViews>
    <sheetView tabSelected="1" zoomScale="85" zoomScaleNormal="85" workbookViewId="0">
      <pane xSplit="1" topLeftCell="G1" activePane="topRight" state="frozen"/>
      <selection activeCell="B1" sqref="B1"/>
      <selection pane="topRight" activeCell="AC36" sqref="AC36"/>
    </sheetView>
  </sheetViews>
  <sheetFormatPr defaultRowHeight="15" x14ac:dyDescent="0.25"/>
  <cols>
    <col min="1" max="1" width="59" style="154" customWidth="1"/>
    <col min="2" max="25" width="10.42578125" style="110" bestFit="1" customWidth="1"/>
    <col min="26" max="26" width="11.7109375" style="110" bestFit="1" customWidth="1"/>
    <col min="27" max="27" width="11" style="110" bestFit="1" customWidth="1"/>
    <col min="28" max="32" width="10.42578125" style="110" bestFit="1" customWidth="1"/>
    <col min="33" max="33" width="12.7109375" style="110" bestFit="1" customWidth="1"/>
    <col min="34" max="43" width="10.42578125" style="110" bestFit="1" customWidth="1"/>
    <col min="44" max="44" width="10.5703125" style="110" bestFit="1" customWidth="1"/>
    <col min="45" max="51" width="10.42578125" style="110" bestFit="1" customWidth="1"/>
    <col min="52" max="52" width="10.5703125" style="110" bestFit="1" customWidth="1"/>
    <col min="53" max="55" width="10.42578125" style="110" bestFit="1" customWidth="1"/>
    <col min="56" max="56" width="10.5703125" style="110" bestFit="1" customWidth="1"/>
    <col min="57" max="58" width="10.42578125" style="110" bestFit="1" customWidth="1"/>
    <col min="59" max="61" width="10.5703125" style="110" bestFit="1" customWidth="1"/>
    <col min="62" max="62" width="10.42578125" style="110" bestFit="1" customWidth="1"/>
    <col min="63" max="65" width="10.5703125" style="110" bestFit="1" customWidth="1"/>
    <col min="66" max="66" width="10.42578125" style="110" bestFit="1" customWidth="1"/>
    <col min="67" max="69" width="10.5703125" style="110" bestFit="1" customWidth="1"/>
    <col min="70" max="70" width="10.42578125" style="110" bestFit="1" customWidth="1"/>
    <col min="71" max="77" width="10.5703125" style="110" bestFit="1" customWidth="1"/>
    <col min="78" max="78" width="10.42578125" style="110" bestFit="1" customWidth="1"/>
    <col min="79" max="87" width="10.5703125" style="110" bestFit="1" customWidth="1"/>
    <col min="88" max="16384" width="9.140625" style="110"/>
  </cols>
  <sheetData>
    <row r="1" spans="1:89" x14ac:dyDescent="0.25">
      <c r="A1" s="110"/>
    </row>
    <row r="7" spans="1:89" ht="42" x14ac:dyDescent="0.35">
      <c r="A7" s="111" t="s">
        <v>39</v>
      </c>
    </row>
    <row r="8" spans="1:89" ht="14.25" customHeight="1" x14ac:dyDescent="0.25">
      <c r="A8" s="112" t="s">
        <v>40</v>
      </c>
    </row>
    <row r="9" spans="1:89" s="113" customFormat="1" x14ac:dyDescent="0.25">
      <c r="A9" s="114" t="s">
        <v>41</v>
      </c>
      <c r="B9" s="115">
        <v>1990</v>
      </c>
      <c r="C9" s="115">
        <v>1991</v>
      </c>
      <c r="D9" s="115">
        <v>1992</v>
      </c>
      <c r="E9" s="115">
        <v>1993</v>
      </c>
      <c r="F9" s="115">
        <v>1994</v>
      </c>
      <c r="G9" s="115">
        <v>1995</v>
      </c>
      <c r="H9" s="115">
        <v>1996</v>
      </c>
      <c r="I9" s="115">
        <v>1997</v>
      </c>
      <c r="J9" s="115">
        <v>1998</v>
      </c>
      <c r="K9" s="115">
        <v>1999</v>
      </c>
      <c r="L9" s="115">
        <v>2000</v>
      </c>
      <c r="M9" s="115">
        <v>2001</v>
      </c>
      <c r="N9" s="115">
        <v>2002</v>
      </c>
      <c r="O9" s="115">
        <v>2003</v>
      </c>
      <c r="P9" s="115">
        <v>2004</v>
      </c>
      <c r="Q9" s="115">
        <v>2005</v>
      </c>
      <c r="R9" s="115">
        <v>2006</v>
      </c>
      <c r="S9" s="115">
        <v>2007</v>
      </c>
      <c r="T9" s="115">
        <v>2008</v>
      </c>
      <c r="U9" s="115">
        <v>2009</v>
      </c>
      <c r="V9" s="115">
        <v>2010</v>
      </c>
      <c r="W9" s="115">
        <v>2011</v>
      </c>
      <c r="X9" s="115">
        <v>2012</v>
      </c>
      <c r="Y9" s="115">
        <v>2013</v>
      </c>
      <c r="Z9" s="115">
        <v>2014</v>
      </c>
      <c r="AA9" s="115">
        <v>2015</v>
      </c>
      <c r="AB9" s="115">
        <v>2016</v>
      </c>
      <c r="AC9" s="115">
        <v>2017</v>
      </c>
      <c r="AD9" s="115"/>
      <c r="AE9" s="115"/>
      <c r="AF9" s="115"/>
      <c r="AG9" s="115"/>
      <c r="AH9" s="115"/>
      <c r="AI9" s="115"/>
      <c r="AJ9" s="115"/>
      <c r="AK9" s="115"/>
      <c r="AL9" s="115"/>
      <c r="AM9" s="115"/>
      <c r="AN9" s="115"/>
      <c r="AO9" s="115"/>
      <c r="AP9" s="115"/>
      <c r="AQ9" s="115"/>
      <c r="AR9" s="115"/>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row>
    <row r="10" spans="1:89" x14ac:dyDescent="0.25">
      <c r="A10" s="11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row>
    <row r="11" spans="1:89" s="119" customFormat="1" x14ac:dyDescent="0.25">
      <c r="A11" s="112" t="s">
        <v>19</v>
      </c>
      <c r="B11" s="120">
        <f t="shared" ref="B11:AB11" si="0">SUM(B13:B21)</f>
        <v>186.04553171899985</v>
      </c>
      <c r="C11" s="120">
        <f t="shared" si="0"/>
        <v>189.09282802081859</v>
      </c>
      <c r="D11" s="120">
        <f t="shared" si="0"/>
        <v>182.13513338605679</v>
      </c>
      <c r="E11" s="120">
        <f t="shared" si="0"/>
        <v>196.2590861729644</v>
      </c>
      <c r="F11" s="120">
        <f t="shared" si="0"/>
        <v>202.39984831085843</v>
      </c>
      <c r="G11" s="120">
        <f t="shared" si="0"/>
        <v>208.95030926304975</v>
      </c>
      <c r="H11" s="120">
        <f t="shared" si="0"/>
        <v>203.18658992714788</v>
      </c>
      <c r="I11" s="120">
        <f t="shared" si="0"/>
        <v>197.33167299360406</v>
      </c>
      <c r="J11" s="120">
        <f t="shared" si="0"/>
        <v>211.52891936609606</v>
      </c>
      <c r="K11" s="120">
        <f t="shared" si="0"/>
        <v>212.52442501211812</v>
      </c>
      <c r="L11" s="120">
        <f t="shared" si="0"/>
        <v>230.3626976320935</v>
      </c>
      <c r="M11" s="120">
        <f t="shared" si="0"/>
        <v>214.23083206083288</v>
      </c>
      <c r="N11" s="120">
        <f t="shared" si="0"/>
        <v>228.64818751946578</v>
      </c>
      <c r="O11" s="120">
        <f t="shared" si="0"/>
        <v>224.36965988477806</v>
      </c>
      <c r="P11" s="120">
        <f t="shared" si="0"/>
        <v>244.64656430741303</v>
      </c>
      <c r="Q11" s="120">
        <f t="shared" si="0"/>
        <v>239.01361334886397</v>
      </c>
      <c r="R11" s="120">
        <f t="shared" si="0"/>
        <v>243.09279022753117</v>
      </c>
      <c r="S11" s="120">
        <f t="shared" si="0"/>
        <v>245.64925699632326</v>
      </c>
      <c r="T11" s="120">
        <f t="shared" si="0"/>
        <v>253.23364982089367</v>
      </c>
      <c r="U11" s="120">
        <f t="shared" si="0"/>
        <v>274.45060011596502</v>
      </c>
      <c r="V11" s="120">
        <f t="shared" si="0"/>
        <v>311.75302582828215</v>
      </c>
      <c r="W11" s="120">
        <f t="shared" si="0"/>
        <v>321.55003901980331</v>
      </c>
      <c r="X11" s="120">
        <f t="shared" si="0"/>
        <v>315.62919844771733</v>
      </c>
      <c r="Y11" s="120">
        <f t="shared" si="0"/>
        <v>327.14406837882092</v>
      </c>
      <c r="Z11" s="120">
        <f t="shared" si="0"/>
        <v>355.53697729166799</v>
      </c>
      <c r="AA11" s="120">
        <f t="shared" si="0"/>
        <v>365.19883892736146</v>
      </c>
      <c r="AB11" s="120">
        <f t="shared" si="0"/>
        <v>367.49140258295353</v>
      </c>
      <c r="AC11" s="120">
        <f>SUM(AC13:AC21)</f>
        <v>369.06030699649398</v>
      </c>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row>
    <row r="12" spans="1:89" x14ac:dyDescent="0.25">
      <c r="A12" s="122" t="s">
        <v>9</v>
      </c>
      <c r="B12" s="123">
        <f>SUM(B13:B19)</f>
        <v>186.04553171899985</v>
      </c>
      <c r="C12" s="123">
        <f t="shared" ref="C12:AC12" si="1">SUM(C13:C19)</f>
        <v>189.09282802081859</v>
      </c>
      <c r="D12" s="123">
        <f t="shared" si="1"/>
        <v>182.13513338605679</v>
      </c>
      <c r="E12" s="123">
        <f t="shared" si="1"/>
        <v>196.2590861729644</v>
      </c>
      <c r="F12" s="123">
        <f t="shared" si="1"/>
        <v>202.39984831085843</v>
      </c>
      <c r="G12" s="123">
        <f t="shared" si="1"/>
        <v>208.95030926304975</v>
      </c>
      <c r="H12" s="123">
        <f t="shared" si="1"/>
        <v>203.18658992714788</v>
      </c>
      <c r="I12" s="123">
        <f t="shared" si="1"/>
        <v>197.33167299360406</v>
      </c>
      <c r="J12" s="123">
        <f t="shared" si="1"/>
        <v>211.52891936609606</v>
      </c>
      <c r="K12" s="123">
        <f t="shared" si="1"/>
        <v>212.52442501211812</v>
      </c>
      <c r="L12" s="123">
        <f t="shared" si="1"/>
        <v>230.3626976320935</v>
      </c>
      <c r="M12" s="123">
        <f t="shared" si="1"/>
        <v>214.23083206083288</v>
      </c>
      <c r="N12" s="123">
        <f t="shared" si="1"/>
        <v>228.64818751946578</v>
      </c>
      <c r="O12" s="123">
        <f t="shared" si="1"/>
        <v>224.36965988477806</v>
      </c>
      <c r="P12" s="123">
        <f t="shared" si="1"/>
        <v>244.64656430741303</v>
      </c>
      <c r="Q12" s="123">
        <f t="shared" si="1"/>
        <v>239.01361334886397</v>
      </c>
      <c r="R12" s="123">
        <f t="shared" si="1"/>
        <v>243.09279022753117</v>
      </c>
      <c r="S12" s="123">
        <f t="shared" si="1"/>
        <v>245.64925699632326</v>
      </c>
      <c r="T12" s="123">
        <f t="shared" si="1"/>
        <v>253.18937073344119</v>
      </c>
      <c r="U12" s="123">
        <f t="shared" si="1"/>
        <v>274.45060011596502</v>
      </c>
      <c r="V12" s="123">
        <f t="shared" si="1"/>
        <v>311.69733382806493</v>
      </c>
      <c r="W12" s="123">
        <f t="shared" si="1"/>
        <v>321.49807174281602</v>
      </c>
      <c r="X12" s="123">
        <f t="shared" si="1"/>
        <v>315.53019990479595</v>
      </c>
      <c r="Y12" s="123">
        <f t="shared" si="1"/>
        <v>327.11256355889731</v>
      </c>
      <c r="Z12" s="123">
        <f t="shared" si="1"/>
        <v>355.50106170231436</v>
      </c>
      <c r="AA12" s="123">
        <f t="shared" si="1"/>
        <v>365.15945337603068</v>
      </c>
      <c r="AB12" s="123">
        <f t="shared" si="1"/>
        <v>367.49140258295353</v>
      </c>
      <c r="AC12" s="123">
        <f t="shared" si="1"/>
        <v>369.04108874554339</v>
      </c>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row>
    <row r="13" spans="1:89" x14ac:dyDescent="0.25">
      <c r="A13" s="124" t="s">
        <v>10</v>
      </c>
      <c r="B13" s="125">
        <v>83.458742802398859</v>
      </c>
      <c r="C13" s="125">
        <v>82.411828019866221</v>
      </c>
      <c r="D13" s="125">
        <v>75.926019292185373</v>
      </c>
      <c r="E13" s="125">
        <v>84.565956812904204</v>
      </c>
      <c r="F13" s="125">
        <v>93.004187700693976</v>
      </c>
      <c r="G13" s="125">
        <v>99.115220922917558</v>
      </c>
      <c r="H13" s="125">
        <v>94.249119508652399</v>
      </c>
      <c r="I13" s="125">
        <v>83.721023423999995</v>
      </c>
      <c r="J13" s="125">
        <v>91.140459587999999</v>
      </c>
      <c r="K13" s="125">
        <v>82.502047152000003</v>
      </c>
      <c r="L13" s="125">
        <v>87.957119771999999</v>
      </c>
      <c r="M13" s="125">
        <v>78.044402052000009</v>
      </c>
      <c r="N13" s="125">
        <v>89.533937655367183</v>
      </c>
      <c r="O13" s="125">
        <v>85.03356397390921</v>
      </c>
      <c r="P13" s="125">
        <v>98.05450607238599</v>
      </c>
      <c r="Q13" s="125">
        <v>83.970797291387967</v>
      </c>
      <c r="R13" s="125">
        <v>84.855102055703981</v>
      </c>
      <c r="S13" s="125">
        <v>85.097286816624006</v>
      </c>
      <c r="T13" s="125">
        <v>80.442371039751905</v>
      </c>
      <c r="U13" s="125">
        <v>87.174077154262704</v>
      </c>
      <c r="V13" s="125">
        <v>89.047322357568277</v>
      </c>
      <c r="W13" s="125">
        <v>90.426092063665294</v>
      </c>
      <c r="X13" s="125">
        <v>82.45604387683062</v>
      </c>
      <c r="Y13" s="125">
        <v>82.979692956741616</v>
      </c>
      <c r="Z13" s="125">
        <v>87.581337333254453</v>
      </c>
      <c r="AA13" s="125">
        <v>88.331705657636704</v>
      </c>
      <c r="AB13" s="125">
        <v>93.318641788383985</v>
      </c>
      <c r="AC13" s="125">
        <v>90.659003745571454</v>
      </c>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18"/>
      <c r="CK13" s="118"/>
    </row>
    <row r="14" spans="1:89" x14ac:dyDescent="0.25">
      <c r="A14" s="127" t="s">
        <v>13</v>
      </c>
      <c r="B14" s="125">
        <v>62.486242867190278</v>
      </c>
      <c r="C14" s="125">
        <v>65.601305906695828</v>
      </c>
      <c r="D14" s="125">
        <v>65.09926946458117</v>
      </c>
      <c r="E14" s="125">
        <v>68.428350676321102</v>
      </c>
      <c r="F14" s="125">
        <v>63.986717553165725</v>
      </c>
      <c r="G14" s="125">
        <v>63.070181052909561</v>
      </c>
      <c r="H14" s="125">
        <v>64.137192249983414</v>
      </c>
      <c r="I14" s="125">
        <v>66.618628125865541</v>
      </c>
      <c r="J14" s="125">
        <v>70.541130511210994</v>
      </c>
      <c r="K14" s="125">
        <v>74.838463275582797</v>
      </c>
      <c r="L14" s="125">
        <v>82.014004922991035</v>
      </c>
      <c r="M14" s="125">
        <v>76.312178701708291</v>
      </c>
      <c r="N14" s="125">
        <v>74.465027565627452</v>
      </c>
      <c r="O14" s="125">
        <v>74.039181899659766</v>
      </c>
      <c r="P14" s="125">
        <v>75.683058749116512</v>
      </c>
      <c r="Q14" s="125">
        <v>83.349728748111076</v>
      </c>
      <c r="R14" s="125">
        <v>86.680691755722833</v>
      </c>
      <c r="S14" s="125">
        <v>90.684025120028721</v>
      </c>
      <c r="T14" s="125">
        <v>106.85660511672637</v>
      </c>
      <c r="U14" s="125">
        <v>124.10735312869296</v>
      </c>
      <c r="V14" s="125">
        <v>152.18527949514288</v>
      </c>
      <c r="W14" s="125">
        <v>158.67412778692577</v>
      </c>
      <c r="X14" s="125">
        <v>160.6804747449674</v>
      </c>
      <c r="Y14" s="125">
        <v>175.17919260874217</v>
      </c>
      <c r="Z14" s="125">
        <v>197.49437609422216</v>
      </c>
      <c r="AA14" s="125">
        <v>205.05591789245258</v>
      </c>
      <c r="AB14" s="125">
        <v>202.77263032208927</v>
      </c>
      <c r="AC14" s="125">
        <v>204.47931935029925</v>
      </c>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row>
    <row r="15" spans="1:89" x14ac:dyDescent="0.25">
      <c r="A15" s="127" t="s">
        <v>14</v>
      </c>
      <c r="B15" s="125">
        <v>0</v>
      </c>
      <c r="C15" s="125">
        <v>0</v>
      </c>
      <c r="D15" s="125">
        <v>0</v>
      </c>
      <c r="E15" s="125">
        <v>0</v>
      </c>
      <c r="F15" s="125">
        <v>0</v>
      </c>
      <c r="G15" s="125">
        <v>0</v>
      </c>
      <c r="H15" s="125">
        <v>0</v>
      </c>
      <c r="I15" s="125">
        <v>0</v>
      </c>
      <c r="J15" s="125">
        <v>0</v>
      </c>
      <c r="K15" s="125">
        <v>0</v>
      </c>
      <c r="L15" s="125">
        <v>0</v>
      </c>
      <c r="M15" s="125">
        <v>0</v>
      </c>
      <c r="N15" s="125">
        <v>0.16</v>
      </c>
      <c r="O15" s="125">
        <v>0.19</v>
      </c>
      <c r="P15" s="125">
        <v>0.21000000000000002</v>
      </c>
      <c r="Q15" s="125">
        <v>0.24</v>
      </c>
      <c r="R15" s="125">
        <v>0.26</v>
      </c>
      <c r="S15" s="125">
        <v>0.31213860800932325</v>
      </c>
      <c r="T15" s="125">
        <v>0.33231581396566368</v>
      </c>
      <c r="U15" s="125">
        <v>0.35279427004778297</v>
      </c>
      <c r="V15" s="125">
        <v>0.36664485863821727</v>
      </c>
      <c r="W15" s="125">
        <v>0.37870809437626018</v>
      </c>
      <c r="X15" s="125">
        <v>0.38118897776502697</v>
      </c>
      <c r="Y15" s="125">
        <v>0.38930750050525675</v>
      </c>
      <c r="Z15" s="125">
        <v>0.42862272275199997</v>
      </c>
      <c r="AA15" s="125">
        <v>0.49065099865600004</v>
      </c>
      <c r="AB15" s="125">
        <v>0.56140149452800003</v>
      </c>
      <c r="AC15" s="125">
        <v>0.630451425856</v>
      </c>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row>
    <row r="16" spans="1:89" x14ac:dyDescent="0.25">
      <c r="A16" s="127" t="s">
        <v>11</v>
      </c>
      <c r="B16" s="125">
        <v>0</v>
      </c>
      <c r="C16" s="125">
        <v>0</v>
      </c>
      <c r="D16" s="125">
        <v>2.487024E-3</v>
      </c>
      <c r="E16" s="125">
        <v>3.5487360000000003E-3</v>
      </c>
      <c r="F16" s="125">
        <v>3.6360000000000003E-3</v>
      </c>
      <c r="G16" s="125">
        <v>3.6360000000000003E-3</v>
      </c>
      <c r="H16" s="125">
        <v>2.9971548000000001E-2</v>
      </c>
      <c r="I16" s="125">
        <v>4.8931906319999996E-2</v>
      </c>
      <c r="J16" s="125">
        <v>7.9442964000000005E-2</v>
      </c>
      <c r="K16" s="125">
        <v>0.14036050799999999</v>
      </c>
      <c r="L16" s="125">
        <v>0.43270581599999997</v>
      </c>
      <c r="M16" s="125">
        <v>0.50030632799999997</v>
      </c>
      <c r="N16" s="125">
        <v>0.55968340060800026</v>
      </c>
      <c r="O16" s="125">
        <v>0.52749463798800034</v>
      </c>
      <c r="P16" s="125">
        <v>1.3014014995619996</v>
      </c>
      <c r="Q16" s="125">
        <v>2.2115682828719994</v>
      </c>
      <c r="R16" s="125">
        <v>2.2397563357847998</v>
      </c>
      <c r="S16" s="125">
        <v>3.3472340322119996</v>
      </c>
      <c r="T16" s="125">
        <v>3.8100678647726705</v>
      </c>
      <c r="U16" s="125">
        <v>5.3147283582653646</v>
      </c>
      <c r="V16" s="125">
        <v>5.893204804420674</v>
      </c>
      <c r="W16" s="125">
        <v>7.0452855706513429</v>
      </c>
      <c r="X16" s="125">
        <v>7.484383326400005</v>
      </c>
      <c r="Y16" s="125">
        <v>7.2780031184655742</v>
      </c>
      <c r="Z16" s="125">
        <v>7.959339080118589</v>
      </c>
      <c r="AA16" s="125">
        <v>8.4723843080510743</v>
      </c>
      <c r="AB16" s="125">
        <v>8.3023865797895606</v>
      </c>
      <c r="AC16" s="125">
        <v>7.7075258423376063</v>
      </c>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row>
    <row r="17" spans="1:87" x14ac:dyDescent="0.25">
      <c r="A17" s="127" t="s">
        <v>17</v>
      </c>
      <c r="B17" s="125">
        <v>1.7757554751758797</v>
      </c>
      <c r="C17" s="125">
        <v>2.0551060798659968</v>
      </c>
      <c r="D17" s="125">
        <v>2.1097942493802346</v>
      </c>
      <c r="E17" s="125">
        <v>2.1082940400000001</v>
      </c>
      <c r="F17" s="125">
        <v>2.1949640400000003</v>
      </c>
      <c r="G17" s="125">
        <v>2.3236320527638195</v>
      </c>
      <c r="H17" s="125">
        <v>1.9855363784431945</v>
      </c>
      <c r="I17" s="125">
        <v>1.9069207394053511</v>
      </c>
      <c r="J17" s="125">
        <v>1.8724939811521879</v>
      </c>
      <c r="K17" s="125">
        <v>1.6805105600000001</v>
      </c>
      <c r="L17" s="125">
        <v>1.52002104</v>
      </c>
      <c r="M17" s="125">
        <v>1.52556084</v>
      </c>
      <c r="N17" s="125">
        <v>1.9212321065199993</v>
      </c>
      <c r="O17" s="125">
        <v>2.3788436948400005</v>
      </c>
      <c r="P17" s="125">
        <v>2.5467175733599996</v>
      </c>
      <c r="Q17" s="125">
        <v>2.7116928294400005</v>
      </c>
      <c r="R17" s="125">
        <v>3.1104903483199999</v>
      </c>
      <c r="S17" s="125">
        <v>3.0325425782800002</v>
      </c>
      <c r="T17" s="125">
        <v>2.9317671288699998</v>
      </c>
      <c r="U17" s="125">
        <v>3.0913567022499997</v>
      </c>
      <c r="V17" s="125">
        <v>3.1230359646610006</v>
      </c>
      <c r="W17" s="125">
        <v>3.1325199372669994</v>
      </c>
      <c r="X17" s="125">
        <v>3.039365331272343</v>
      </c>
      <c r="Y17" s="125">
        <v>2.9327459190557859</v>
      </c>
      <c r="Z17" s="125">
        <v>3.2552199877718131</v>
      </c>
      <c r="AA17" s="125">
        <v>3.4629250590157001</v>
      </c>
      <c r="AB17" s="125">
        <v>3.6698294453995501</v>
      </c>
      <c r="AC17" s="125">
        <v>3.6598676729833972</v>
      </c>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row>
    <row r="18" spans="1:87" ht="18.75" customHeight="1" x14ac:dyDescent="0.25">
      <c r="A18" s="127" t="s">
        <v>42</v>
      </c>
      <c r="B18" s="125">
        <v>38.324790574234832</v>
      </c>
      <c r="C18" s="125">
        <v>39.024588014390552</v>
      </c>
      <c r="D18" s="125">
        <v>38.99756335591001</v>
      </c>
      <c r="E18" s="125">
        <v>41.152935907739085</v>
      </c>
      <c r="F18" s="125">
        <v>43.210343016998735</v>
      </c>
      <c r="G18" s="125">
        <v>44.437639234458793</v>
      </c>
      <c r="H18" s="125">
        <v>42.78477024206888</v>
      </c>
      <c r="I18" s="125">
        <v>45.036168798013122</v>
      </c>
      <c r="J18" s="125">
        <v>47.895392321732849</v>
      </c>
      <c r="K18" s="125">
        <v>53.363043516535356</v>
      </c>
      <c r="L18" s="125">
        <v>58.438846081102454</v>
      </c>
      <c r="M18" s="125">
        <v>57.848384139124576</v>
      </c>
      <c r="N18" s="125">
        <v>62.008306791343131</v>
      </c>
      <c r="O18" s="125">
        <v>62.200575678381085</v>
      </c>
      <c r="P18" s="125">
        <v>66.850880412988516</v>
      </c>
      <c r="Q18" s="125">
        <v>66.529826197052898</v>
      </c>
      <c r="R18" s="125">
        <v>65.946749731999574</v>
      </c>
      <c r="S18" s="125">
        <v>63.127009841169226</v>
      </c>
      <c r="T18" s="125">
        <v>58.771722856807052</v>
      </c>
      <c r="U18" s="125">
        <v>54.283432674032255</v>
      </c>
      <c r="V18" s="125">
        <v>60.953016927491134</v>
      </c>
      <c r="W18" s="125">
        <v>61.646644745917676</v>
      </c>
      <c r="X18" s="125">
        <v>61.31181684048191</v>
      </c>
      <c r="Y18" s="125">
        <v>58.229088607268501</v>
      </c>
      <c r="Z18" s="125">
        <v>58.674550148348999</v>
      </c>
      <c r="AA18" s="125">
        <v>59.25921807894948</v>
      </c>
      <c r="AB18" s="125">
        <v>58.736751136463106</v>
      </c>
      <c r="AC18" s="125">
        <v>61.822716338896264</v>
      </c>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row>
    <row r="19" spans="1:87" ht="18.75" customHeight="1" x14ac:dyDescent="0.25">
      <c r="A19" s="127" t="s">
        <v>43</v>
      </c>
      <c r="B19" s="125"/>
      <c r="C19" s="125"/>
      <c r="D19" s="125"/>
      <c r="E19" s="125"/>
      <c r="F19" s="125"/>
      <c r="G19" s="125"/>
      <c r="H19" s="125"/>
      <c r="I19" s="125"/>
      <c r="J19" s="125"/>
      <c r="K19" s="125"/>
      <c r="L19" s="125"/>
      <c r="M19" s="125"/>
      <c r="N19" s="125"/>
      <c r="O19" s="125"/>
      <c r="P19" s="125"/>
      <c r="Q19" s="125"/>
      <c r="R19" s="125"/>
      <c r="S19" s="125">
        <f>S34-S21</f>
        <v>4.9020000000000001E-2</v>
      </c>
      <c r="T19" s="125">
        <f>T34-T21</f>
        <v>4.4520912547528518E-2</v>
      </c>
      <c r="U19" s="125">
        <f>U34-U21</f>
        <v>0.1268578284139</v>
      </c>
      <c r="V19" s="125">
        <f>V34-V21</f>
        <v>0.12882942014277984</v>
      </c>
      <c r="W19" s="125">
        <f>W34-W21</f>
        <v>0.19469354401271391</v>
      </c>
      <c r="X19" s="125">
        <f>X34-X21</f>
        <v>0.17692680707862674</v>
      </c>
      <c r="Y19" s="125">
        <f>Y34-Y21</f>
        <v>0.1245328481184157</v>
      </c>
      <c r="Z19" s="125">
        <f>Z34-Z21</f>
        <v>0.10761633584638786</v>
      </c>
      <c r="AA19" s="125">
        <f>AA34-AA21</f>
        <v>8.6651381269201522E-2</v>
      </c>
      <c r="AB19" s="125">
        <f>AB34-AB21</f>
        <v>0.1297618163</v>
      </c>
      <c r="AC19" s="125">
        <f>AC34-AC21</f>
        <v>8.2204369599429672E-2</v>
      </c>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row>
    <row r="20" spans="1:87" ht="12" customHeight="1" x14ac:dyDescent="0.25">
      <c r="A20" s="122" t="s">
        <v>34</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row>
    <row r="21" spans="1:87" ht="16.5" customHeight="1" x14ac:dyDescent="0.25">
      <c r="A21" s="127" t="s">
        <v>43</v>
      </c>
      <c r="B21" s="125"/>
      <c r="C21" s="125"/>
      <c r="D21" s="125"/>
      <c r="E21" s="125"/>
      <c r="F21" s="125"/>
      <c r="G21" s="125"/>
      <c r="H21" s="125"/>
      <c r="I21" s="125"/>
      <c r="J21" s="125"/>
      <c r="K21" s="125"/>
      <c r="L21" s="125"/>
      <c r="M21" s="125"/>
      <c r="N21" s="125"/>
      <c r="O21" s="125"/>
      <c r="P21" s="125"/>
      <c r="Q21" s="125"/>
      <c r="R21" s="125"/>
      <c r="S21" s="134">
        <v>0</v>
      </c>
      <c r="T21" s="134">
        <v>4.4279087452471486E-2</v>
      </c>
      <c r="U21" s="134">
        <v>0</v>
      </c>
      <c r="V21" s="134">
        <v>5.5692000217220178E-2</v>
      </c>
      <c r="W21" s="134">
        <v>5.1967276987286121E-2</v>
      </c>
      <c r="X21" s="134">
        <v>9.8998542921373264E-2</v>
      </c>
      <c r="Y21" s="134">
        <v>3.1504819923584317E-2</v>
      </c>
      <c r="Z21" s="134">
        <v>3.5915589353612165E-2</v>
      </c>
      <c r="AA21" s="134">
        <v>3.9385551330798484E-2</v>
      </c>
      <c r="AB21" s="134">
        <v>0</v>
      </c>
      <c r="AC21" s="134">
        <v>1.9218250950570344E-2</v>
      </c>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row>
    <row r="22" spans="1:87" ht="16.5" customHeight="1" x14ac:dyDescent="0.25">
      <c r="A22" s="130" t="s">
        <v>44</v>
      </c>
      <c r="B22" s="129">
        <v>0.34837458686124634</v>
      </c>
      <c r="C22" s="129">
        <v>0.340561803655965</v>
      </c>
      <c r="D22" s="129">
        <v>0.32704909339147537</v>
      </c>
      <c r="E22" s="129">
        <v>0.33886423216470768</v>
      </c>
      <c r="F22" s="129">
        <v>0.33410528073812046</v>
      </c>
      <c r="G22" s="129">
        <v>0.34608169740929773</v>
      </c>
      <c r="H22" s="129">
        <v>0.32892415162281319</v>
      </c>
      <c r="I22" s="129">
        <v>0.30438013052768159</v>
      </c>
      <c r="J22" s="129">
        <v>0.32682125214086105</v>
      </c>
      <c r="K22" s="129">
        <v>0.30680184793559467</v>
      </c>
      <c r="L22" s="129">
        <v>0.31913433008463599</v>
      </c>
      <c r="M22" s="129">
        <v>0.29437091629968143</v>
      </c>
      <c r="N22" s="129">
        <v>0.29557465147194728</v>
      </c>
      <c r="O22" s="129">
        <v>0.29357129075236593</v>
      </c>
      <c r="P22" s="129">
        <v>0.31104776054275757</v>
      </c>
      <c r="Q22" s="129">
        <v>0.30988804111311613</v>
      </c>
      <c r="R22" s="129">
        <v>0.31569870994228538</v>
      </c>
      <c r="S22" s="129">
        <v>0.31788983266365167</v>
      </c>
      <c r="T22" s="129">
        <v>0.32216211426267072</v>
      </c>
      <c r="U22" s="129">
        <v>0.35335346511212173</v>
      </c>
      <c r="V22" s="129">
        <v>0.38194081044184025</v>
      </c>
      <c r="W22" s="129">
        <v>0.39178552107314579</v>
      </c>
      <c r="X22" s="129">
        <v>0.37544024663606179</v>
      </c>
      <c r="Y22" s="129">
        <v>0.38156657262051497</v>
      </c>
      <c r="Z22" s="129">
        <v>0.39373029441018459</v>
      </c>
      <c r="AA22" s="129">
        <v>0.40237191733600924</v>
      </c>
      <c r="AB22" s="129">
        <v>0.40549667599228778</v>
      </c>
      <c r="AC22" s="129">
        <v>0.4192949691823934</v>
      </c>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row>
    <row r="23" spans="1:87" ht="18.75" customHeight="1" x14ac:dyDescent="0.25">
      <c r="A23" s="131"/>
      <c r="B23" s="125"/>
      <c r="C23" s="125"/>
      <c r="D23" s="125"/>
      <c r="E23" s="125"/>
      <c r="F23" s="125"/>
      <c r="G23" s="125"/>
      <c r="H23" s="125"/>
      <c r="I23" s="125"/>
      <c r="J23" s="125"/>
      <c r="K23" s="125"/>
      <c r="L23" s="125"/>
      <c r="M23" s="125"/>
      <c r="N23" s="125"/>
      <c r="O23" s="125"/>
      <c r="P23" s="125"/>
      <c r="Q23" s="125"/>
      <c r="R23" s="125"/>
      <c r="S23" s="125"/>
      <c r="T23" s="125"/>
      <c r="U23" s="125"/>
      <c r="V23" s="125"/>
      <c r="W23" s="126"/>
      <c r="X23" s="126"/>
      <c r="Y23" s="126"/>
      <c r="Z23" s="123"/>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row>
    <row r="24" spans="1:87" s="119" customFormat="1" x14ac:dyDescent="0.25">
      <c r="A24" s="112" t="s">
        <v>5</v>
      </c>
      <c r="B24" s="120">
        <f t="shared" ref="B24:AB24" si="2">SUM(B25:B34)+B34</f>
        <v>145.03495997954172</v>
      </c>
      <c r="C24" s="120">
        <f t="shared" si="2"/>
        <v>147.36539233986619</v>
      </c>
      <c r="D24" s="120">
        <f t="shared" si="2"/>
        <v>140.32298923618544</v>
      </c>
      <c r="E24" s="120">
        <f t="shared" si="2"/>
        <v>152.07602646890419</v>
      </c>
      <c r="F24" s="120">
        <f t="shared" si="2"/>
        <v>156.027583620694</v>
      </c>
      <c r="G24" s="120">
        <f t="shared" si="2"/>
        <v>161.38757137789</v>
      </c>
      <c r="H24" s="120">
        <f t="shared" si="2"/>
        <v>156.88736767908185</v>
      </c>
      <c r="I24" s="120">
        <f t="shared" si="2"/>
        <v>148.77932889031996</v>
      </c>
      <c r="J24" s="120">
        <f t="shared" si="2"/>
        <v>161.54761264329665</v>
      </c>
      <c r="K24" s="120">
        <f t="shared" si="2"/>
        <v>156.41093651709028</v>
      </c>
      <c r="L24" s="120">
        <f t="shared" si="2"/>
        <v>169.81463754908282</v>
      </c>
      <c r="M24" s="120">
        <f t="shared" si="2"/>
        <v>152.67255651887041</v>
      </c>
      <c r="N24" s="120">
        <f t="shared" si="2"/>
        <v>160.22467239243767</v>
      </c>
      <c r="O24" s="120">
        <f t="shared" si="2"/>
        <v>155.09338489361326</v>
      </c>
      <c r="P24" s="120">
        <f t="shared" si="2"/>
        <v>171.18413929733441</v>
      </c>
      <c r="Q24" s="120">
        <f t="shared" si="2"/>
        <v>166.04536612349276</v>
      </c>
      <c r="R24" s="120">
        <f t="shared" si="2"/>
        <v>171.02262489281696</v>
      </c>
      <c r="S24" s="120">
        <f t="shared" si="2"/>
        <v>176.72070663568437</v>
      </c>
      <c r="T24" s="120">
        <f t="shared" si="2"/>
        <v>189.11609441511001</v>
      </c>
      <c r="U24" s="120">
        <f t="shared" si="2"/>
        <v>214.75465584636865</v>
      </c>
      <c r="V24" s="120">
        <f t="shared" si="2"/>
        <v>246.15123149305256</v>
      </c>
      <c r="W24" s="120">
        <f t="shared" si="2"/>
        <v>255.84005436282567</v>
      </c>
      <c r="X24" s="120">
        <f t="shared" si="2"/>
        <v>250.26590058343763</v>
      </c>
      <c r="Y24" s="120">
        <f t="shared" si="2"/>
        <v>265.6761327192383</v>
      </c>
      <c r="Z24" s="120">
        <f t="shared" si="2"/>
        <v>293.03450535855887</v>
      </c>
      <c r="AA24" s="120">
        <f t="shared" si="2"/>
        <v>301.86402060390748</v>
      </c>
      <c r="AB24" s="120">
        <f t="shared" si="2"/>
        <v>304.54881307394913</v>
      </c>
      <c r="AC24" s="120">
        <f>SUM(AC25:AC34)+AC34</f>
        <v>302.61330734979219</v>
      </c>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row>
    <row r="25" spans="1:87" x14ac:dyDescent="0.25">
      <c r="A25" s="124" t="s">
        <v>10</v>
      </c>
      <c r="B25" s="134">
        <v>83.458742802398859</v>
      </c>
      <c r="C25" s="134">
        <v>82.411828019866221</v>
      </c>
      <c r="D25" s="134">
        <v>75.926019292185373</v>
      </c>
      <c r="E25" s="134">
        <v>84.565956812904204</v>
      </c>
      <c r="F25" s="134">
        <v>93.004187700693976</v>
      </c>
      <c r="G25" s="134">
        <v>99.115220922917558</v>
      </c>
      <c r="H25" s="134">
        <v>94.249119508652399</v>
      </c>
      <c r="I25" s="134">
        <v>83.721023423999995</v>
      </c>
      <c r="J25" s="134">
        <v>91.140459587999999</v>
      </c>
      <c r="K25" s="134">
        <v>82.502047152000003</v>
      </c>
      <c r="L25" s="134">
        <v>87.957119771999999</v>
      </c>
      <c r="M25" s="134">
        <v>78.044402052000009</v>
      </c>
      <c r="N25" s="134">
        <v>89.533937655367183</v>
      </c>
      <c r="O25" s="134">
        <v>85.03356397390921</v>
      </c>
      <c r="P25" s="134">
        <v>98.05450607238599</v>
      </c>
      <c r="Q25" s="134">
        <v>83.970797291387967</v>
      </c>
      <c r="R25" s="134">
        <v>84.855102055703981</v>
      </c>
      <c r="S25" s="134">
        <v>85.097286816624006</v>
      </c>
      <c r="T25" s="134">
        <v>80.442371039751905</v>
      </c>
      <c r="U25" s="134">
        <v>87.174077154262704</v>
      </c>
      <c r="V25" s="134">
        <v>89.047322357568277</v>
      </c>
      <c r="W25" s="134">
        <v>90.426092063665294</v>
      </c>
      <c r="X25" s="134">
        <v>82.45604387683062</v>
      </c>
      <c r="Y25" s="134">
        <v>82.979692956741616</v>
      </c>
      <c r="Z25" s="134">
        <v>87.581337333254453</v>
      </c>
      <c r="AA25" s="134">
        <v>88.331705657636704</v>
      </c>
      <c r="AB25" s="134">
        <v>93.318641788383985</v>
      </c>
      <c r="AC25" s="134">
        <v>90.659003745571454</v>
      </c>
      <c r="AD25" s="135"/>
      <c r="AE25" s="135"/>
      <c r="AF25" s="135"/>
      <c r="AG25" s="136"/>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row>
    <row r="26" spans="1:87" x14ac:dyDescent="0.25">
      <c r="A26" s="127" t="s">
        <v>13</v>
      </c>
      <c r="B26" s="134">
        <v>53.339502857142861</v>
      </c>
      <c r="C26" s="134">
        <v>56.451061999999993</v>
      </c>
      <c r="D26" s="134">
        <v>55.838823000000005</v>
      </c>
      <c r="E26" s="134">
        <v>58.950861000000003</v>
      </c>
      <c r="F26" s="134">
        <v>54.377430000000004</v>
      </c>
      <c r="G26" s="134">
        <v>53.499827074972451</v>
      </c>
      <c r="H26" s="134">
        <v>54.563159795027545</v>
      </c>
      <c r="I26" s="134">
        <v>57.053758160000001</v>
      </c>
      <c r="J26" s="134">
        <v>60.943921119999999</v>
      </c>
      <c r="K26" s="134">
        <v>65.157678400000009</v>
      </c>
      <c r="L26" s="134">
        <v>72.512114880000013</v>
      </c>
      <c r="M26" s="134">
        <v>66.460026079999992</v>
      </c>
      <c r="N26" s="134">
        <v>63.955141709809169</v>
      </c>
      <c r="O26" s="134">
        <v>63.500478680045248</v>
      </c>
      <c r="P26" s="134">
        <v>64.796915319349509</v>
      </c>
      <c r="Q26" s="134">
        <v>72.100944799792785</v>
      </c>
      <c r="R26" s="134">
        <v>75.646166372208199</v>
      </c>
      <c r="S26" s="134">
        <v>79.839221014159023</v>
      </c>
      <c r="T26" s="134">
        <v>96.295960681349783</v>
      </c>
      <c r="U26" s="134">
        <v>113.02054438207499</v>
      </c>
      <c r="V26" s="134">
        <v>141.66549699510438</v>
      </c>
      <c r="W26" s="134">
        <v>148.61770251700577</v>
      </c>
      <c r="X26" s="134">
        <v>150.62060087770965</v>
      </c>
      <c r="Y26" s="134">
        <v>165.84944197828003</v>
      </c>
      <c r="Z26" s="134">
        <v>187.48100383512798</v>
      </c>
      <c r="AA26" s="134">
        <v>194.76407130513599</v>
      </c>
      <c r="AB26" s="134">
        <v>192.48757902980802</v>
      </c>
      <c r="AC26" s="134">
        <v>194.29797921941122</v>
      </c>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row>
    <row r="27" spans="1:87" x14ac:dyDescent="0.25">
      <c r="A27" s="127" t="s">
        <v>11</v>
      </c>
      <c r="B27" s="134">
        <v>0</v>
      </c>
      <c r="C27" s="134">
        <v>0</v>
      </c>
      <c r="D27" s="134">
        <v>2.487024E-3</v>
      </c>
      <c r="E27" s="134">
        <v>3.5487360000000003E-3</v>
      </c>
      <c r="F27" s="134">
        <v>3.6360000000000003E-3</v>
      </c>
      <c r="G27" s="134">
        <v>3.6360000000000003E-3</v>
      </c>
      <c r="H27" s="134">
        <v>2.9971548000000001E-2</v>
      </c>
      <c r="I27" s="134">
        <v>4.8931906319999996E-2</v>
      </c>
      <c r="J27" s="134">
        <v>7.9442964000000005E-2</v>
      </c>
      <c r="K27" s="134">
        <v>0.14036050799999999</v>
      </c>
      <c r="L27" s="134">
        <v>0.43270581599999997</v>
      </c>
      <c r="M27" s="134">
        <v>0.50030632799999997</v>
      </c>
      <c r="N27" s="134">
        <v>0.55968340060800026</v>
      </c>
      <c r="O27" s="134">
        <v>0.52749463798800034</v>
      </c>
      <c r="P27" s="134">
        <v>1.3014014995619996</v>
      </c>
      <c r="Q27" s="134">
        <v>2.2115682828719994</v>
      </c>
      <c r="R27" s="134">
        <v>2.2397563357847998</v>
      </c>
      <c r="S27" s="134">
        <v>3.3472340322119996</v>
      </c>
      <c r="T27" s="134">
        <v>3.8100678647726705</v>
      </c>
      <c r="U27" s="134">
        <v>5.3147283582653646</v>
      </c>
      <c r="V27" s="134">
        <v>5.893204804420674</v>
      </c>
      <c r="W27" s="134">
        <v>7.0452855706513429</v>
      </c>
      <c r="X27" s="134">
        <v>7.484383326400005</v>
      </c>
      <c r="Y27" s="134">
        <v>7.2780031184655742</v>
      </c>
      <c r="Z27" s="134">
        <v>7.959339080118589</v>
      </c>
      <c r="AA27" s="134">
        <v>8.4723843080510743</v>
      </c>
      <c r="AB27" s="134">
        <v>8.3023865797895606</v>
      </c>
      <c r="AC27" s="134">
        <v>7.7075258423376063</v>
      </c>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row>
    <row r="28" spans="1:87" x14ac:dyDescent="0.25">
      <c r="A28" s="127" t="s">
        <v>17</v>
      </c>
      <c r="B28" s="134">
        <v>0.31894560000000005</v>
      </c>
      <c r="C28" s="134">
        <v>0.58473360000000008</v>
      </c>
      <c r="D28" s="134">
        <v>0.6378912000000001</v>
      </c>
      <c r="E28" s="134">
        <v>0.6378912000000001</v>
      </c>
      <c r="F28" s="134">
        <v>0.6378912000000001</v>
      </c>
      <c r="G28" s="134">
        <v>0.73892916000000008</v>
      </c>
      <c r="H28" s="134">
        <v>0.86396508000000005</v>
      </c>
      <c r="I28" s="134">
        <v>1.0129347599999998</v>
      </c>
      <c r="J28" s="134">
        <v>0.8426506800000001</v>
      </c>
      <c r="K28" s="134">
        <v>0.92844756000000006</v>
      </c>
      <c r="L28" s="134">
        <v>0.9178674</v>
      </c>
      <c r="M28" s="134">
        <v>0.86465844000000003</v>
      </c>
      <c r="N28" s="134">
        <v>0.97928063207999938</v>
      </c>
      <c r="O28" s="134">
        <v>1.3030682089200005</v>
      </c>
      <c r="P28" s="134">
        <v>1.5452524754399999</v>
      </c>
      <c r="Q28" s="134">
        <v>1.6169820825600001</v>
      </c>
      <c r="R28" s="134">
        <v>1.8715808443200002</v>
      </c>
      <c r="S28" s="134">
        <v>1.8502182172800001</v>
      </c>
      <c r="T28" s="134">
        <v>1.7928243449699999</v>
      </c>
      <c r="U28" s="134">
        <v>1.88660002665</v>
      </c>
      <c r="V28" s="134">
        <v>1.9497086590710002</v>
      </c>
      <c r="W28" s="134">
        <v>2.0378757215369996</v>
      </c>
      <c r="X28" s="134">
        <v>1.96498056117</v>
      </c>
      <c r="Y28" s="134">
        <v>1.8180327635489999</v>
      </c>
      <c r="Z28" s="134">
        <v>2.1162496555587</v>
      </c>
      <c r="AA28" s="134">
        <v>2.2535009792157004</v>
      </c>
      <c r="AB28" s="134">
        <v>2.3303345605995505</v>
      </c>
      <c r="AC28" s="134">
        <v>2.446703788812381</v>
      </c>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row>
    <row r="29" spans="1:87" x14ac:dyDescent="0.25">
      <c r="A29" s="127" t="s">
        <v>14</v>
      </c>
      <c r="B29" s="134"/>
      <c r="C29" s="134"/>
      <c r="D29" s="134"/>
      <c r="E29" s="134"/>
      <c r="F29" s="134"/>
      <c r="G29" s="134"/>
      <c r="H29" s="134"/>
      <c r="I29" s="134"/>
      <c r="J29" s="134"/>
      <c r="K29" s="134"/>
      <c r="L29" s="134"/>
      <c r="M29" s="134"/>
      <c r="N29" s="134"/>
      <c r="O29" s="134"/>
      <c r="P29" s="134"/>
      <c r="Q29" s="134"/>
      <c r="R29" s="134">
        <v>0</v>
      </c>
      <c r="S29" s="134">
        <v>1.2138608009323187E-2</v>
      </c>
      <c r="T29" s="134">
        <v>1.2315813965663672E-2</v>
      </c>
      <c r="U29" s="134">
        <v>1.2794270047782979E-2</v>
      </c>
      <c r="V29" s="134">
        <v>1.3644858638217306E-2</v>
      </c>
      <c r="W29" s="134">
        <v>1.4708094376260215E-2</v>
      </c>
      <c r="X29" s="134">
        <v>1.7188977765026994E-2</v>
      </c>
      <c r="Y29" s="134">
        <v>2.5307500505256753E-2</v>
      </c>
      <c r="Z29" s="134">
        <v>6.4622722752000011E-2</v>
      </c>
      <c r="AA29" s="134">
        <v>0.12665099865600002</v>
      </c>
      <c r="AB29" s="134">
        <v>0.19740149452800004</v>
      </c>
      <c r="AC29" s="134">
        <v>0.26645142585600001</v>
      </c>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row>
    <row r="30" spans="1:87" x14ac:dyDescent="0.25">
      <c r="A30" s="127" t="s">
        <v>13</v>
      </c>
      <c r="B30" s="134">
        <v>1.3737599999999988</v>
      </c>
      <c r="C30" s="134">
        <v>1.3737600000000101</v>
      </c>
      <c r="D30" s="134">
        <v>1.3737600000000245</v>
      </c>
      <c r="E30" s="134">
        <v>1.3737599999999883</v>
      </c>
      <c r="F30" s="134">
        <v>1.373759999999987</v>
      </c>
      <c r="G30" s="134">
        <v>1.3737599999999985</v>
      </c>
      <c r="H30" s="134">
        <v>1.3967323199999957</v>
      </c>
      <c r="I30" s="134">
        <v>1.3621084800000003</v>
      </c>
      <c r="J30" s="134">
        <v>1.3916443200000002</v>
      </c>
      <c r="K30" s="134">
        <v>1.3299268799999999</v>
      </c>
      <c r="L30" s="134">
        <v>1.0000464</v>
      </c>
      <c r="M30" s="134">
        <v>1.3024008</v>
      </c>
      <c r="N30" s="134">
        <v>1.2479846400000001</v>
      </c>
      <c r="O30" s="134">
        <v>1.1336972012307691</v>
      </c>
      <c r="P30" s="134">
        <v>1.2098888270769232</v>
      </c>
      <c r="Q30" s="134">
        <v>1.4915980799999997</v>
      </c>
      <c r="R30" s="134">
        <v>1.3291891200000001</v>
      </c>
      <c r="S30" s="134">
        <v>1.2479846400000001</v>
      </c>
      <c r="T30" s="134">
        <v>1.2479846400000001</v>
      </c>
      <c r="U30" s="134">
        <v>1.2911245199999999</v>
      </c>
      <c r="V30" s="134">
        <v>1.30550448</v>
      </c>
      <c r="W30" s="134">
        <v>1.35484084758</v>
      </c>
      <c r="X30" s="134">
        <v>1.37128630344</v>
      </c>
      <c r="Y30" s="134">
        <v>1.6208265733800002</v>
      </c>
      <c r="Z30" s="134">
        <v>1.70747170584</v>
      </c>
      <c r="AA30" s="134">
        <v>1.9248031199999998</v>
      </c>
      <c r="AB30" s="134">
        <v>1.99686192</v>
      </c>
      <c r="AC30" s="134">
        <v>1.99686192</v>
      </c>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row>
    <row r="31" spans="1:87" x14ac:dyDescent="0.25">
      <c r="A31" s="139" t="s">
        <v>45</v>
      </c>
      <c r="B31" s="140">
        <v>0</v>
      </c>
      <c r="C31" s="140">
        <v>0</v>
      </c>
      <c r="D31" s="140">
        <v>0</v>
      </c>
      <c r="E31" s="140">
        <v>0</v>
      </c>
      <c r="F31" s="140">
        <v>0</v>
      </c>
      <c r="G31" s="140">
        <v>0</v>
      </c>
      <c r="H31" s="140">
        <v>0</v>
      </c>
      <c r="I31" s="140">
        <v>0</v>
      </c>
      <c r="J31" s="140">
        <v>0</v>
      </c>
      <c r="K31" s="140">
        <v>0</v>
      </c>
      <c r="L31" s="140">
        <v>0</v>
      </c>
      <c r="M31" s="140">
        <v>0</v>
      </c>
      <c r="N31" s="140">
        <v>0</v>
      </c>
      <c r="O31" s="140">
        <v>0</v>
      </c>
      <c r="P31" s="140">
        <v>0</v>
      </c>
      <c r="Q31" s="140">
        <v>0</v>
      </c>
      <c r="R31" s="140">
        <v>0</v>
      </c>
      <c r="S31" s="140">
        <v>1.1363399999999999E-2</v>
      </c>
      <c r="T31" s="140">
        <v>2.0158800000000001E-2</v>
      </c>
      <c r="U31" s="140">
        <v>2.0865000000000002E-2</v>
      </c>
      <c r="V31" s="140">
        <v>2.5310850000000003E-2</v>
      </c>
      <c r="W31" s="140">
        <v>2.4521189999999998E-2</v>
      </c>
      <c r="X31" s="140">
        <v>1.1710253340000001E-2</v>
      </c>
      <c r="Y31" s="140">
        <v>1.066511907E-2</v>
      </c>
      <c r="Z31" s="140">
        <v>1.4943201630000003E-2</v>
      </c>
      <c r="AA31" s="140">
        <v>3.2063406000000003E-2</v>
      </c>
      <c r="AB31" s="140">
        <v>4.15153152E-2</v>
      </c>
      <c r="AC31" s="140">
        <v>4.2885600000000003E-2</v>
      </c>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row>
    <row r="32" spans="1:87" x14ac:dyDescent="0.25">
      <c r="A32" s="139" t="s">
        <v>46</v>
      </c>
      <c r="B32" s="140">
        <v>1.3601412000000002</v>
      </c>
      <c r="C32" s="140">
        <v>1.3601412000000002</v>
      </c>
      <c r="D32" s="140">
        <v>1.3601412000000002</v>
      </c>
      <c r="E32" s="140">
        <v>1.3601412000000002</v>
      </c>
      <c r="F32" s="140">
        <v>1.4468112</v>
      </c>
      <c r="G32" s="140">
        <v>1.4723307000000001</v>
      </c>
      <c r="H32" s="140">
        <v>1.0084955880914357</v>
      </c>
      <c r="I32" s="140">
        <v>0.77682000000000018</v>
      </c>
      <c r="J32" s="140">
        <v>0.91259401200000012</v>
      </c>
      <c r="K32" s="140">
        <v>0.56180136000000003</v>
      </c>
      <c r="L32" s="140">
        <v>0.40189200000000003</v>
      </c>
      <c r="M32" s="140">
        <v>0.43064076000000007</v>
      </c>
      <c r="N32" s="140">
        <v>0.70168983443999999</v>
      </c>
      <c r="O32" s="140">
        <v>0.84551384592000001</v>
      </c>
      <c r="P32" s="140">
        <v>0.84120345792000006</v>
      </c>
      <c r="Q32" s="140">
        <v>0.82444910688000006</v>
      </c>
      <c r="R32" s="140">
        <v>0.92864786399999999</v>
      </c>
      <c r="S32" s="140">
        <v>0.840699321</v>
      </c>
      <c r="T32" s="140">
        <v>0.78852234390000009</v>
      </c>
      <c r="U32" s="140">
        <v>0.85363003560000006</v>
      </c>
      <c r="V32" s="140">
        <v>0.81775481559000007</v>
      </c>
      <c r="W32" s="140">
        <v>0.73986138573000004</v>
      </c>
      <c r="X32" s="140">
        <v>0.73241287676234323</v>
      </c>
      <c r="Y32" s="140">
        <v>0.77378639643678604</v>
      </c>
      <c r="Z32" s="140">
        <v>0.79376549058311285</v>
      </c>
      <c r="AA32" s="140">
        <v>0.84709903379999996</v>
      </c>
      <c r="AB32" s="140">
        <v>0.96771792960000014</v>
      </c>
      <c r="AC32" s="140">
        <v>0.84001664417101651</v>
      </c>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row>
    <row r="33" spans="1:87" x14ac:dyDescent="0.25">
      <c r="A33" s="127" t="s">
        <v>42</v>
      </c>
      <c r="B33" s="134">
        <v>5.1838675200000006</v>
      </c>
      <c r="C33" s="134">
        <v>5.1838675200000006</v>
      </c>
      <c r="D33" s="134">
        <v>5.1838675200000006</v>
      </c>
      <c r="E33" s="134">
        <v>5.1838675200000006</v>
      </c>
      <c r="F33" s="134">
        <v>5.1838675200000006</v>
      </c>
      <c r="G33" s="134">
        <v>5.1838675200000006</v>
      </c>
      <c r="H33" s="134">
        <v>4.7759238393104928</v>
      </c>
      <c r="I33" s="134">
        <v>4.8037521600000002</v>
      </c>
      <c r="J33" s="134">
        <v>6.2368999592966263</v>
      </c>
      <c r="K33" s="134">
        <v>5.7906746570903014</v>
      </c>
      <c r="L33" s="134">
        <v>6.5928912810827862</v>
      </c>
      <c r="M33" s="134">
        <v>5.0701220588704672</v>
      </c>
      <c r="N33" s="134">
        <v>3.2469545201333334</v>
      </c>
      <c r="O33" s="134">
        <v>2.7495683456000002</v>
      </c>
      <c r="P33" s="134">
        <v>3.4349716456000001</v>
      </c>
      <c r="Q33" s="134">
        <v>3.8290264799999996</v>
      </c>
      <c r="R33" s="134">
        <v>4.1521823007999998</v>
      </c>
      <c r="S33" s="134">
        <v>4.3765205864000007</v>
      </c>
      <c r="T33" s="134">
        <v>4.5282888864000004</v>
      </c>
      <c r="U33" s="134">
        <v>4.9265764426400001</v>
      </c>
      <c r="V33" s="134">
        <v>5.0642408319400003</v>
      </c>
      <c r="W33" s="134">
        <v>5.0858453302800006</v>
      </c>
      <c r="X33" s="134">
        <v>5.0554428300200005</v>
      </c>
      <c r="Y33" s="134">
        <v>5.0083009767259998</v>
      </c>
      <c r="Z33" s="134">
        <v>5.0287084832940003</v>
      </c>
      <c r="AA33" s="134">
        <v>4.8596679302119998</v>
      </c>
      <c r="AB33" s="134">
        <v>4.6468508234400003</v>
      </c>
      <c r="AC33" s="134">
        <v>4.153033922532444</v>
      </c>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row>
    <row r="34" spans="1:87" s="133" customFormat="1" ht="17.25" x14ac:dyDescent="0.25">
      <c r="A34" s="141" t="s">
        <v>54</v>
      </c>
      <c r="B34" s="137">
        <f t="shared" ref="B34:R34" si="3">SUM(B35:B36)</f>
        <v>0</v>
      </c>
      <c r="C34" s="137">
        <f t="shared" si="3"/>
        <v>0</v>
      </c>
      <c r="D34" s="137">
        <f t="shared" si="3"/>
        <v>0</v>
      </c>
      <c r="E34" s="137">
        <f t="shared" si="3"/>
        <v>0</v>
      </c>
      <c r="F34" s="137">
        <f t="shared" si="3"/>
        <v>0</v>
      </c>
      <c r="G34" s="137">
        <f t="shared" si="3"/>
        <v>0</v>
      </c>
      <c r="H34" s="137">
        <f t="shared" si="3"/>
        <v>0</v>
      </c>
      <c r="I34" s="137">
        <f t="shared" si="3"/>
        <v>0</v>
      </c>
      <c r="J34" s="137">
        <f t="shared" si="3"/>
        <v>0</v>
      </c>
      <c r="K34" s="137">
        <f t="shared" si="3"/>
        <v>0</v>
      </c>
      <c r="L34" s="137">
        <f t="shared" si="3"/>
        <v>0</v>
      </c>
      <c r="M34" s="137">
        <f t="shared" si="3"/>
        <v>0</v>
      </c>
      <c r="N34" s="137">
        <f t="shared" si="3"/>
        <v>0</v>
      </c>
      <c r="O34" s="137">
        <f t="shared" si="3"/>
        <v>0</v>
      </c>
      <c r="P34" s="137">
        <f t="shared" si="3"/>
        <v>0</v>
      </c>
      <c r="Q34" s="137">
        <f t="shared" si="3"/>
        <v>0</v>
      </c>
      <c r="R34" s="137">
        <f t="shared" si="3"/>
        <v>0</v>
      </c>
      <c r="S34" s="137">
        <f>SUM(S35:S36)</f>
        <v>4.9020000000000001E-2</v>
      </c>
      <c r="T34" s="137">
        <f t="shared" ref="T34:AC34" si="4">SUM(T35:T36)</f>
        <v>8.8800000000000004E-2</v>
      </c>
      <c r="U34" s="137">
        <f t="shared" si="4"/>
        <v>0.1268578284139</v>
      </c>
      <c r="V34" s="137">
        <f t="shared" si="4"/>
        <v>0.18452142036000002</v>
      </c>
      <c r="W34" s="137">
        <f t="shared" si="4"/>
        <v>0.24666082100000003</v>
      </c>
      <c r="X34" s="137">
        <f t="shared" si="4"/>
        <v>0.27592535000000001</v>
      </c>
      <c r="Y34" s="137">
        <f t="shared" si="4"/>
        <v>0.15603766804200001</v>
      </c>
      <c r="Z34" s="137">
        <f t="shared" si="4"/>
        <v>0.14353192520000002</v>
      </c>
      <c r="AA34" s="137">
        <f t="shared" si="4"/>
        <v>0.12603693260000001</v>
      </c>
      <c r="AB34" s="137">
        <f t="shared" si="4"/>
        <v>0.1297618163</v>
      </c>
      <c r="AC34" s="137">
        <f t="shared" si="4"/>
        <v>0.10142262055000001</v>
      </c>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row>
    <row r="35" spans="1:87" x14ac:dyDescent="0.25">
      <c r="A35" s="139" t="s">
        <v>35</v>
      </c>
      <c r="B35" s="134">
        <v>0</v>
      </c>
      <c r="C35" s="134">
        <v>0</v>
      </c>
      <c r="D35" s="134">
        <v>0</v>
      </c>
      <c r="E35" s="134">
        <v>0</v>
      </c>
      <c r="F35" s="134">
        <v>0</v>
      </c>
      <c r="G35" s="134">
        <v>0</v>
      </c>
      <c r="H35" s="134">
        <v>0</v>
      </c>
      <c r="I35" s="134">
        <v>0</v>
      </c>
      <c r="J35" s="134">
        <v>0</v>
      </c>
      <c r="K35" s="134">
        <v>0</v>
      </c>
      <c r="L35" s="134">
        <v>0</v>
      </c>
      <c r="M35" s="134">
        <v>0</v>
      </c>
      <c r="N35" s="134">
        <v>0</v>
      </c>
      <c r="O35" s="134">
        <v>0</v>
      </c>
      <c r="P35" s="134">
        <v>0</v>
      </c>
      <c r="Q35" s="134">
        <v>0</v>
      </c>
      <c r="R35" s="134">
        <v>0</v>
      </c>
      <c r="S35" s="134">
        <v>7.0200000000000002E-3</v>
      </c>
      <c r="T35" s="134">
        <v>4.6800000000000001E-2</v>
      </c>
      <c r="U35" s="134">
        <v>8.6660774366400004E-2</v>
      </c>
      <c r="V35" s="134">
        <v>0.128168001</v>
      </c>
      <c r="W35" s="134">
        <v>0.16457266800000003</v>
      </c>
      <c r="X35" s="134">
        <v>0.22200176700000002</v>
      </c>
      <c r="Y35" s="134">
        <v>0.14698365622199999</v>
      </c>
      <c r="Z35" s="134">
        <v>0.11192390820000001</v>
      </c>
      <c r="AA35" s="134">
        <v>0.10655948160000001</v>
      </c>
      <c r="AB35" s="134">
        <v>0.11332297080000001</v>
      </c>
      <c r="AC35" s="134">
        <v>8.517241980000001E-2</v>
      </c>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row>
    <row r="36" spans="1:87" x14ac:dyDescent="0.25">
      <c r="A36" s="139" t="s">
        <v>36</v>
      </c>
      <c r="B36" s="134">
        <v>0</v>
      </c>
      <c r="C36" s="134">
        <v>0</v>
      </c>
      <c r="D36" s="134">
        <v>0</v>
      </c>
      <c r="E36" s="134">
        <v>0</v>
      </c>
      <c r="F36" s="134">
        <v>0</v>
      </c>
      <c r="G36" s="134">
        <v>0</v>
      </c>
      <c r="H36" s="134">
        <v>0</v>
      </c>
      <c r="I36" s="134">
        <v>0</v>
      </c>
      <c r="J36" s="134">
        <v>0</v>
      </c>
      <c r="K36" s="134">
        <v>0</v>
      </c>
      <c r="L36" s="134">
        <v>0</v>
      </c>
      <c r="M36" s="134">
        <v>0</v>
      </c>
      <c r="N36" s="134">
        <v>0</v>
      </c>
      <c r="O36" s="134">
        <v>0</v>
      </c>
      <c r="P36" s="134">
        <v>0</v>
      </c>
      <c r="Q36" s="134">
        <v>0</v>
      </c>
      <c r="R36" s="134">
        <v>0</v>
      </c>
      <c r="S36" s="134">
        <v>4.2000000000000003E-2</v>
      </c>
      <c r="T36" s="134">
        <v>4.2000000000000003E-2</v>
      </c>
      <c r="U36" s="134">
        <v>4.0197054047500007E-2</v>
      </c>
      <c r="V36" s="134">
        <v>5.6353419360000004E-2</v>
      </c>
      <c r="W36" s="134">
        <v>8.2088152999999997E-2</v>
      </c>
      <c r="X36" s="134">
        <v>5.3923583000000011E-2</v>
      </c>
      <c r="Y36" s="134">
        <v>9.0540118200000009E-3</v>
      </c>
      <c r="Z36" s="134">
        <v>3.1608017000000009E-2</v>
      </c>
      <c r="AA36" s="134">
        <v>1.9477451E-2</v>
      </c>
      <c r="AB36" s="134">
        <v>1.64388455E-2</v>
      </c>
      <c r="AC36" s="134">
        <v>1.6250200750000002E-2</v>
      </c>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row>
    <row r="37" spans="1:87" x14ac:dyDescent="0.25">
      <c r="A37" s="142"/>
      <c r="B37" s="134"/>
      <c r="C37" s="134"/>
      <c r="D37" s="134"/>
      <c r="E37" s="134"/>
      <c r="F37" s="134"/>
      <c r="G37" s="134"/>
      <c r="H37" s="134"/>
      <c r="I37" s="134"/>
      <c r="J37" s="134"/>
      <c r="K37" s="134"/>
      <c r="L37" s="134"/>
      <c r="M37" s="134"/>
      <c r="N37" s="134"/>
      <c r="O37" s="134"/>
      <c r="P37" s="134"/>
      <c r="Q37" s="134"/>
      <c r="R37" s="134"/>
      <c r="S37" s="134"/>
      <c r="T37" s="134"/>
      <c r="U37" s="134"/>
      <c r="V37" s="134"/>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row>
    <row r="38" spans="1:87" s="119" customFormat="1" ht="17.25" x14ac:dyDescent="0.25">
      <c r="A38" s="143" t="s">
        <v>47</v>
      </c>
      <c r="B38" s="144">
        <f t="shared" ref="B38:AB38" si="5">SUM(B39:B42)</f>
        <v>41.010571739458129</v>
      </c>
      <c r="C38" s="144">
        <f t="shared" si="5"/>
        <v>41.727435680952375</v>
      </c>
      <c r="D38" s="144">
        <f t="shared" si="5"/>
        <v>41.812144149871379</v>
      </c>
      <c r="E38" s="144">
        <f t="shared" si="5"/>
        <v>44.183059704060192</v>
      </c>
      <c r="F38" s="144">
        <f t="shared" si="5"/>
        <v>46.372264690164464</v>
      </c>
      <c r="G38" s="144">
        <f t="shared" si="5"/>
        <v>47.56273788515972</v>
      </c>
      <c r="H38" s="144">
        <f t="shared" si="5"/>
        <v>46.299222248066023</v>
      </c>
      <c r="I38" s="144">
        <f t="shared" si="5"/>
        <v>48.552344103284007</v>
      </c>
      <c r="J38" s="144">
        <f t="shared" si="5"/>
        <v>49.981306722799403</v>
      </c>
      <c r="K38" s="144">
        <f t="shared" si="5"/>
        <v>56.113488495027859</v>
      </c>
      <c r="L38" s="144">
        <f t="shared" si="5"/>
        <v>60.548060083010689</v>
      </c>
      <c r="M38" s="144">
        <f t="shared" si="5"/>
        <v>61.558275541962409</v>
      </c>
      <c r="N38" s="144">
        <f t="shared" si="5"/>
        <v>68.423515127028082</v>
      </c>
      <c r="O38" s="144">
        <f t="shared" si="5"/>
        <v>69.276274991164826</v>
      </c>
      <c r="P38" s="144">
        <f t="shared" si="5"/>
        <v>73.46242501007859</v>
      </c>
      <c r="Q38" s="144">
        <f t="shared" si="5"/>
        <v>72.968247225371186</v>
      </c>
      <c r="R38" s="144">
        <f t="shared" si="5"/>
        <v>72.070165334714218</v>
      </c>
      <c r="S38" s="144">
        <f t="shared" si="5"/>
        <v>68.977570360638921</v>
      </c>
      <c r="T38" s="144">
        <f t="shared" si="5"/>
        <v>64.20635540578364</v>
      </c>
      <c r="U38" s="144">
        <f t="shared" si="5"/>
        <v>59.822802098010229</v>
      </c>
      <c r="V38" s="144">
        <f t="shared" si="5"/>
        <v>65.786315755589627</v>
      </c>
      <c r="W38" s="144">
        <f t="shared" si="5"/>
        <v>65.956645477977688</v>
      </c>
      <c r="X38" s="144">
        <f t="shared" si="5"/>
        <v>65.639223214279653</v>
      </c>
      <c r="Y38" s="144">
        <f t="shared" si="5"/>
        <v>61.623973327624654</v>
      </c>
      <c r="Z38" s="144">
        <f t="shared" si="5"/>
        <v>62.646003858309186</v>
      </c>
      <c r="AA38" s="144">
        <f t="shared" si="5"/>
        <v>63.460855256054082</v>
      </c>
      <c r="AB38" s="144">
        <f t="shared" si="5"/>
        <v>63.072351325304361</v>
      </c>
      <c r="AC38" s="144">
        <f>SUM(AC39:AC42)</f>
        <v>66.54842226725188</v>
      </c>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5"/>
      <c r="CD38" s="145"/>
      <c r="CE38" s="145"/>
      <c r="CF38" s="145"/>
      <c r="CG38" s="145"/>
      <c r="CH38" s="145"/>
      <c r="CI38" s="145"/>
    </row>
    <row r="39" spans="1:87" s="133" customFormat="1" x14ac:dyDescent="0.25">
      <c r="A39" s="141" t="s">
        <v>8</v>
      </c>
      <c r="B39" s="137">
        <v>0.31001200000000001</v>
      </c>
      <c r="C39" s="137">
        <v>0.31152800000000003</v>
      </c>
      <c r="D39" s="137">
        <v>0.31304400000000004</v>
      </c>
      <c r="E39" s="137">
        <v>0.31456000000000001</v>
      </c>
      <c r="F39" s="137">
        <v>0.31607600000000002</v>
      </c>
      <c r="G39" s="137">
        <v>0.31759200000000004</v>
      </c>
      <c r="H39" s="137">
        <v>0.319108</v>
      </c>
      <c r="I39" s="137">
        <v>0.32102399999999998</v>
      </c>
      <c r="J39" s="137">
        <v>0.32253999999999994</v>
      </c>
      <c r="K39" s="137">
        <v>0.32405600000000007</v>
      </c>
      <c r="L39" s="137">
        <v>0.32557200000000003</v>
      </c>
      <c r="M39" s="137">
        <v>0.32888800000000001</v>
      </c>
      <c r="N39" s="137">
        <v>0.357404</v>
      </c>
      <c r="O39" s="137">
        <v>0.49892000000000003</v>
      </c>
      <c r="P39" s="137">
        <v>0.50043599999999999</v>
      </c>
      <c r="Q39" s="137">
        <v>0.4758</v>
      </c>
      <c r="R39" s="137">
        <v>0.4758</v>
      </c>
      <c r="S39" s="137">
        <v>0.64915203399999988</v>
      </c>
      <c r="T39" s="137">
        <v>0.82250406799999976</v>
      </c>
      <c r="U39" s="137">
        <v>0.90220340981720826</v>
      </c>
      <c r="V39" s="137">
        <v>0.86623164523441665</v>
      </c>
      <c r="W39" s="137">
        <v>0.75960253083441653</v>
      </c>
      <c r="X39" s="137">
        <v>0.73576925283441652</v>
      </c>
      <c r="Y39" s="137">
        <v>0.66653925483441667</v>
      </c>
      <c r="Z39" s="137">
        <v>0.7380390888344166</v>
      </c>
      <c r="AA39" s="137">
        <v>0.69774949983441659</v>
      </c>
      <c r="AB39" s="137">
        <v>0.65745991083441668</v>
      </c>
      <c r="AC39" s="137">
        <v>0.68129318883441659</v>
      </c>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row>
    <row r="40" spans="1:87" s="133" customFormat="1" ht="17.25" x14ac:dyDescent="0.25">
      <c r="A40" s="141" t="s">
        <v>48</v>
      </c>
      <c r="B40" s="137">
        <v>29.789955599062317</v>
      </c>
      <c r="C40" s="137">
        <v>30.491740935866449</v>
      </c>
      <c r="D40" s="137">
        <v>30.573402835271214</v>
      </c>
      <c r="E40" s="137">
        <v>32.94430259884026</v>
      </c>
      <c r="F40" s="137">
        <v>35.131991584944529</v>
      </c>
      <c r="G40" s="137">
        <v>36.31873822717597</v>
      </c>
      <c r="H40" s="137">
        <v>34.96226548472049</v>
      </c>
      <c r="I40" s="137">
        <v>37.09486332116726</v>
      </c>
      <c r="J40" s="137">
        <v>38.398575051422434</v>
      </c>
      <c r="K40" s="137">
        <v>44.347371751675368</v>
      </c>
      <c r="L40" s="137">
        <v>48.643410203837263</v>
      </c>
      <c r="M40" s="137">
        <v>49.532714981984057</v>
      </c>
      <c r="N40" s="137">
        <v>55.412003788715666</v>
      </c>
      <c r="O40" s="137">
        <v>56.104947325545588</v>
      </c>
      <c r="P40" s="137">
        <v>60.3259083697357</v>
      </c>
      <c r="Q40" s="137">
        <v>59.704963146247621</v>
      </c>
      <c r="R40" s="137">
        <v>58.775531506811831</v>
      </c>
      <c r="S40" s="137">
        <v>55.914101897614081</v>
      </c>
      <c r="T40" s="137">
        <v>51.423996102161304</v>
      </c>
      <c r="U40" s="137">
        <v>46.837879602886147</v>
      </c>
      <c r="V40" s="137">
        <v>53.124497147504719</v>
      </c>
      <c r="W40" s="137">
        <v>53.256361929314089</v>
      </c>
      <c r="X40" s="137">
        <v>52.992430471997309</v>
      </c>
      <c r="Y40" s="137">
        <v>49.119033576790414</v>
      </c>
      <c r="Z40" s="137">
        <v>50.043099452813948</v>
      </c>
      <c r="AA40" s="137">
        <v>50.817949496375832</v>
      </c>
      <c r="AB40" s="137">
        <v>50.379248657265549</v>
      </c>
      <c r="AC40" s="137">
        <v>53.758759549292414</v>
      </c>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row>
    <row r="41" spans="1:87" s="133" customFormat="1" x14ac:dyDescent="0.25">
      <c r="A41" s="141" t="s">
        <v>2</v>
      </c>
      <c r="B41" s="137">
        <v>2.4259670351758795</v>
      </c>
      <c r="C41" s="137">
        <v>2.4395296398659969</v>
      </c>
      <c r="D41" s="137">
        <v>2.4410602093802347</v>
      </c>
      <c r="E41" s="137">
        <v>2.4395600000000002</v>
      </c>
      <c r="F41" s="137">
        <v>2.4395600000000002</v>
      </c>
      <c r="G41" s="137">
        <v>2.4417705527638192</v>
      </c>
      <c r="H41" s="137">
        <v>2.4408740703517586</v>
      </c>
      <c r="I41" s="137">
        <v>2.4449643394053506</v>
      </c>
      <c r="J41" s="137">
        <v>2.4450476491521873</v>
      </c>
      <c r="K41" s="137">
        <v>2.5180599999999997</v>
      </c>
      <c r="L41" s="137">
        <v>2.5280599999999995</v>
      </c>
      <c r="M41" s="137">
        <v>2.5380599999999998</v>
      </c>
      <c r="N41" s="137">
        <v>3.3672600000000004</v>
      </c>
      <c r="O41" s="137">
        <v>3.355353</v>
      </c>
      <c r="P41" s="137">
        <v>3.2821243025000002</v>
      </c>
      <c r="Q41" s="137">
        <v>3.3982215325000005</v>
      </c>
      <c r="R41" s="137">
        <v>3.4380999999999995</v>
      </c>
      <c r="S41" s="137">
        <v>3.0912649015277998</v>
      </c>
      <c r="T41" s="137">
        <v>2.7244298030555996</v>
      </c>
      <c r="U41" s="137">
        <v>2.8634936608007688</v>
      </c>
      <c r="V41" s="137">
        <v>2.6115247768040826</v>
      </c>
      <c r="W41" s="137">
        <v>2.806073804159503</v>
      </c>
      <c r="X41" s="137">
        <v>2.8800655050244552</v>
      </c>
      <c r="Y41" s="137">
        <v>2.8757182911888552</v>
      </c>
      <c r="Z41" s="137">
        <v>2.8375547170170998</v>
      </c>
      <c r="AA41" s="137">
        <v>2.8263374146805988</v>
      </c>
      <c r="AB41" s="137">
        <v>2.8151201123440996</v>
      </c>
      <c r="AC41" s="137">
        <v>2.7758216593508989</v>
      </c>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row>
    <row r="42" spans="1:87" s="133" customFormat="1" x14ac:dyDescent="0.25">
      <c r="A42" s="141" t="s">
        <v>0</v>
      </c>
      <c r="B42" s="137">
        <v>8.4846371052199334</v>
      </c>
      <c r="C42" s="137">
        <v>8.4846371052199334</v>
      </c>
      <c r="D42" s="137">
        <v>8.4846371052199334</v>
      </c>
      <c r="E42" s="137">
        <v>8.4846371052199334</v>
      </c>
      <c r="F42" s="137">
        <v>8.4846371052199334</v>
      </c>
      <c r="G42" s="137">
        <v>8.4846371052199334</v>
      </c>
      <c r="H42" s="137">
        <v>8.5769746929937707</v>
      </c>
      <c r="I42" s="137">
        <v>8.6914924427113949</v>
      </c>
      <c r="J42" s="137">
        <v>8.8151440222247892</v>
      </c>
      <c r="K42" s="137">
        <v>8.9240007433524937</v>
      </c>
      <c r="L42" s="137">
        <v>9.051017879173429</v>
      </c>
      <c r="M42" s="137">
        <v>9.1586125599783532</v>
      </c>
      <c r="N42" s="137">
        <v>9.2868473383124108</v>
      </c>
      <c r="O42" s="137">
        <v>9.317054665619235</v>
      </c>
      <c r="P42" s="137">
        <v>9.3539563378428934</v>
      </c>
      <c r="Q42" s="137">
        <v>9.3892625466235664</v>
      </c>
      <c r="R42" s="137">
        <v>9.3807338279023895</v>
      </c>
      <c r="S42" s="137">
        <v>9.3230515274970465</v>
      </c>
      <c r="T42" s="137">
        <v>9.2354254325667302</v>
      </c>
      <c r="U42" s="137">
        <v>9.2192254245061029</v>
      </c>
      <c r="V42" s="137">
        <v>9.1840621860464147</v>
      </c>
      <c r="W42" s="137">
        <v>9.1346072136696819</v>
      </c>
      <c r="X42" s="137">
        <v>9.0309579844234715</v>
      </c>
      <c r="Y42" s="137">
        <v>8.9626822048109638</v>
      </c>
      <c r="Z42" s="137">
        <v>9.0273105996437195</v>
      </c>
      <c r="AA42" s="137">
        <v>9.1188188451632328</v>
      </c>
      <c r="AB42" s="137">
        <v>9.2205226448602975</v>
      </c>
      <c r="AC42" s="137">
        <v>9.332547869774146</v>
      </c>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row>
    <row r="43" spans="1:87" s="133" customFormat="1" x14ac:dyDescent="0.25">
      <c r="A43" s="141"/>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row>
    <row r="44" spans="1:87" x14ac:dyDescent="0.25">
      <c r="A44" s="146" t="s">
        <v>49</v>
      </c>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row>
    <row r="45" spans="1:87" x14ac:dyDescent="0.25">
      <c r="A45" s="146"/>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row>
    <row r="46" spans="1:87" x14ac:dyDescent="0.25">
      <c r="A46" s="147" t="s">
        <v>50</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row>
    <row r="47" spans="1:87" ht="75" x14ac:dyDescent="0.25">
      <c r="A47" s="148" t="s">
        <v>69</v>
      </c>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row>
    <row r="48" spans="1:87" ht="60" x14ac:dyDescent="0.25">
      <c r="A48" s="148" t="s">
        <v>51</v>
      </c>
      <c r="B48" s="148"/>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row>
    <row r="49" spans="1:87" ht="60" x14ac:dyDescent="0.25">
      <c r="A49" s="148" t="s">
        <v>52</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row>
    <row r="50" spans="1:87" ht="105" x14ac:dyDescent="0.25">
      <c r="A50" s="148" t="s">
        <v>53</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row>
    <row r="51" spans="1:87" x14ac:dyDescent="0.25">
      <c r="A51" s="149"/>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row>
    <row r="52" spans="1:87" x14ac:dyDescent="0.25">
      <c r="A52" s="150"/>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row>
    <row r="53" spans="1:87" x14ac:dyDescent="0.25">
      <c r="A53" s="150"/>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row>
    <row r="54" spans="1:87" x14ac:dyDescent="0.25">
      <c r="A54" s="133"/>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row>
    <row r="55" spans="1:87" x14ac:dyDescent="0.25">
      <c r="A55" s="149"/>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row>
    <row r="56" spans="1:87" ht="15" customHeight="1" x14ac:dyDescent="0.25">
      <c r="A56" s="149"/>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c r="CA56" s="151"/>
      <c r="CB56" s="151"/>
      <c r="CC56" s="151"/>
      <c r="CD56" s="151"/>
      <c r="CE56" s="151"/>
      <c r="CF56" s="151"/>
      <c r="CG56" s="151"/>
      <c r="CH56" s="151"/>
      <c r="CI56" s="151"/>
    </row>
    <row r="57" spans="1:87" x14ac:dyDescent="0.25">
      <c r="A57" s="149"/>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c r="CA57" s="151"/>
      <c r="CB57" s="151"/>
      <c r="CC57" s="151"/>
      <c r="CD57" s="151"/>
      <c r="CE57" s="151"/>
      <c r="CF57" s="151"/>
      <c r="CG57" s="151"/>
      <c r="CH57" s="151"/>
      <c r="CI57" s="151"/>
    </row>
    <row r="58" spans="1:87" x14ac:dyDescent="0.25">
      <c r="A58" s="110"/>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row>
    <row r="59" spans="1:87" x14ac:dyDescent="0.25">
      <c r="A59" s="110"/>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row>
    <row r="60" spans="1:87" x14ac:dyDescent="0.25">
      <c r="A60" s="110"/>
    </row>
    <row r="61" spans="1:87" x14ac:dyDescent="0.25">
      <c r="A61" s="110"/>
    </row>
    <row r="62" spans="1:87" x14ac:dyDescent="0.25">
      <c r="A62" s="110"/>
    </row>
    <row r="63" spans="1:87" x14ac:dyDescent="0.25">
      <c r="A63" s="110"/>
    </row>
    <row r="64" spans="1:87" x14ac:dyDescent="0.25">
      <c r="A64" s="110"/>
    </row>
    <row r="65" spans="1:1" x14ac:dyDescent="0.25">
      <c r="A65" s="110"/>
    </row>
    <row r="66" spans="1:1" x14ac:dyDescent="0.25">
      <c r="A66" s="153"/>
    </row>
    <row r="67" spans="1:1" x14ac:dyDescent="0.25">
      <c r="A67" s="153"/>
    </row>
    <row r="68" spans="1:1" x14ac:dyDescent="0.25">
      <c r="A68" s="153"/>
    </row>
    <row r="69" spans="1:1" x14ac:dyDescent="0.25">
      <c r="A69" s="153"/>
    </row>
    <row r="70" spans="1:1" x14ac:dyDescent="0.25">
      <c r="A70" s="153"/>
    </row>
    <row r="71" spans="1:1" x14ac:dyDescent="0.25">
      <c r="A71" s="153"/>
    </row>
    <row r="72" spans="1:1" x14ac:dyDescent="0.25">
      <c r="A72" s="153"/>
    </row>
    <row r="73" spans="1:1" x14ac:dyDescent="0.25">
      <c r="A73" s="153"/>
    </row>
    <row r="74" spans="1:1" x14ac:dyDescent="0.25">
      <c r="A74" s="153"/>
    </row>
    <row r="75" spans="1:1" x14ac:dyDescent="0.25">
      <c r="A75" s="153"/>
    </row>
    <row r="76" spans="1:1" x14ac:dyDescent="0.25">
      <c r="A76" s="153"/>
    </row>
    <row r="77" spans="1:1" x14ac:dyDescent="0.25">
      <c r="A77" s="153"/>
    </row>
    <row r="78" spans="1:1" x14ac:dyDescent="0.25">
      <c r="A78" s="153"/>
    </row>
    <row r="79" spans="1:1" x14ac:dyDescent="0.25">
      <c r="A79" s="153"/>
    </row>
    <row r="80" spans="1:1" x14ac:dyDescent="0.25">
      <c r="A80" s="153"/>
    </row>
    <row r="81" spans="1:1" x14ac:dyDescent="0.25">
      <c r="A81" s="153"/>
    </row>
    <row r="82" spans="1:1" x14ac:dyDescent="0.25">
      <c r="A82" s="153"/>
    </row>
    <row r="83" spans="1:1" x14ac:dyDescent="0.25">
      <c r="A83" s="153"/>
    </row>
    <row r="84" spans="1:1" x14ac:dyDescent="0.25">
      <c r="A84" s="153"/>
    </row>
    <row r="85" spans="1:1" x14ac:dyDescent="0.25">
      <c r="A85" s="153"/>
    </row>
    <row r="86" spans="1:1" x14ac:dyDescent="0.25">
      <c r="A86" s="153"/>
    </row>
  </sheetData>
  <hyperlinks>
    <hyperlink ref="A44" location="Contents!A1" display="Return to content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76"/>
  <sheetViews>
    <sheetView zoomScaleNormal="100" zoomScaleSheetLayoutView="100" workbookViewId="0">
      <selection activeCell="P38" sqref="P38"/>
    </sheetView>
  </sheetViews>
  <sheetFormatPr defaultRowHeight="12.75" x14ac:dyDescent="0.2"/>
  <cols>
    <col min="1" max="1" width="10.5703125" customWidth="1"/>
    <col min="2" max="2" width="1.28515625" customWidth="1"/>
    <col min="3" max="3" width="9.85546875" bestFit="1" customWidth="1"/>
    <col min="4" max="4" width="10.7109375" bestFit="1" customWidth="1"/>
    <col min="5" max="5" width="1.28515625" customWidth="1"/>
    <col min="6" max="6" width="9.85546875" bestFit="1" customWidth="1"/>
    <col min="7" max="7" width="11.28515625" bestFit="1" customWidth="1"/>
    <col min="8" max="8" width="11.85546875" bestFit="1" customWidth="1"/>
    <col min="9" max="9" width="10.42578125" bestFit="1" customWidth="1"/>
    <col min="10" max="10" width="1.28515625" customWidth="1"/>
    <col min="11" max="11" width="9.85546875" bestFit="1" customWidth="1"/>
    <col min="12" max="12" width="11.85546875" bestFit="1" customWidth="1"/>
    <col min="13" max="13" width="10.7109375" bestFit="1" customWidth="1"/>
    <col min="14" max="14" width="2" customWidth="1"/>
    <col min="15" max="16" width="13.28515625" customWidth="1"/>
    <col min="17" max="17" width="2.42578125" customWidth="1"/>
    <col min="18" max="21" width="13.28515625" customWidth="1"/>
    <col min="22" max="22" width="2.28515625" customWidth="1"/>
    <col min="26" max="26" width="1.85546875" customWidth="1"/>
    <col min="28" max="28" width="1.85546875" customWidth="1"/>
  </cols>
  <sheetData>
    <row r="1" spans="1:28" ht="15.75" x14ac:dyDescent="0.25">
      <c r="A1" s="1" t="s">
        <v>20</v>
      </c>
      <c r="B1" s="1"/>
      <c r="C1" s="1"/>
      <c r="D1" s="2"/>
      <c r="E1" s="2"/>
      <c r="F1" s="2"/>
      <c r="G1" s="2"/>
      <c r="H1" s="2"/>
      <c r="I1" s="2"/>
      <c r="J1" s="2"/>
      <c r="K1" s="2"/>
      <c r="L1" s="2"/>
      <c r="M1" s="2"/>
      <c r="N1" s="2"/>
      <c r="O1" s="2"/>
      <c r="P1" s="2"/>
      <c r="Q1" s="2"/>
    </row>
    <row r="2" spans="1:28" ht="13.5" thickBot="1" x14ac:dyDescent="0.25">
      <c r="A2" s="2"/>
      <c r="B2" s="2"/>
      <c r="C2" s="2"/>
      <c r="D2" s="2"/>
      <c r="E2" s="2"/>
      <c r="F2" s="2"/>
      <c r="G2" s="2"/>
      <c r="H2" s="2"/>
      <c r="I2" s="2"/>
      <c r="J2" s="2"/>
      <c r="K2" s="2"/>
      <c r="L2" s="2"/>
      <c r="M2" s="2"/>
      <c r="N2" s="2"/>
      <c r="O2" s="167"/>
      <c r="P2" s="167"/>
      <c r="Q2" s="167"/>
      <c r="R2" s="168"/>
      <c r="S2" s="168"/>
      <c r="T2" s="168"/>
      <c r="U2" s="168"/>
      <c r="V2" s="168"/>
      <c r="W2" s="168"/>
      <c r="X2" s="168"/>
      <c r="Y2" s="168"/>
      <c r="Z2" s="168"/>
      <c r="AA2" s="168"/>
      <c r="AB2" s="168"/>
    </row>
    <row r="3" spans="1:28" ht="15.75" customHeight="1" x14ac:dyDescent="0.2">
      <c r="A3" s="215" t="s">
        <v>3</v>
      </c>
      <c r="B3" s="48"/>
      <c r="C3" s="219" t="s">
        <v>10</v>
      </c>
      <c r="D3" s="220"/>
      <c r="E3" s="49"/>
      <c r="F3" s="221" t="s">
        <v>13</v>
      </c>
      <c r="G3" s="219"/>
      <c r="H3" s="219"/>
      <c r="I3" s="219"/>
      <c r="J3" s="49"/>
      <c r="K3" s="219" t="s">
        <v>14</v>
      </c>
      <c r="L3" s="219"/>
      <c r="M3" s="229"/>
      <c r="N3" s="26"/>
      <c r="O3" s="222" t="s">
        <v>11</v>
      </c>
      <c r="P3" s="223"/>
      <c r="Q3" s="26"/>
      <c r="R3" s="232" t="s">
        <v>17</v>
      </c>
      <c r="S3" s="222"/>
      <c r="T3" s="222"/>
      <c r="U3" s="222"/>
      <c r="V3" s="26"/>
      <c r="W3" s="222" t="s">
        <v>18</v>
      </c>
      <c r="X3" s="222"/>
      <c r="Y3" s="230"/>
      <c r="Z3" s="26"/>
      <c r="AA3" s="176" t="s">
        <v>24</v>
      </c>
      <c r="AB3" s="26"/>
    </row>
    <row r="4" spans="1:28" ht="15.75" customHeight="1" x14ac:dyDescent="0.2">
      <c r="A4" s="216"/>
      <c r="B4" s="23"/>
      <c r="C4" s="46" t="s">
        <v>19</v>
      </c>
      <c r="D4" s="46" t="s">
        <v>23</v>
      </c>
      <c r="E4" s="47"/>
      <c r="F4" s="46" t="s">
        <v>19</v>
      </c>
      <c r="G4" s="224" t="s">
        <v>23</v>
      </c>
      <c r="H4" s="224"/>
      <c r="I4" s="224"/>
      <c r="J4" s="47"/>
      <c r="K4" s="46" t="s">
        <v>19</v>
      </c>
      <c r="L4" s="224" t="s">
        <v>23</v>
      </c>
      <c r="M4" s="231"/>
      <c r="N4" s="26"/>
      <c r="O4" s="46" t="s">
        <v>19</v>
      </c>
      <c r="P4" s="46" t="s">
        <v>23</v>
      </c>
      <c r="Q4" s="47"/>
      <c r="R4" s="46" t="s">
        <v>19</v>
      </c>
      <c r="S4" s="224" t="s">
        <v>23</v>
      </c>
      <c r="T4" s="233"/>
      <c r="U4" s="233"/>
      <c r="V4" s="47"/>
      <c r="W4" s="46" t="s">
        <v>19</v>
      </c>
      <c r="X4" s="224" t="s">
        <v>23</v>
      </c>
      <c r="Y4" s="228"/>
      <c r="Z4" s="26"/>
      <c r="AB4" s="26"/>
    </row>
    <row r="5" spans="1:28" ht="15.75" customHeight="1" x14ac:dyDescent="0.2">
      <c r="A5" s="217"/>
      <c r="B5" s="23"/>
      <c r="C5" s="40" t="s">
        <v>22</v>
      </c>
      <c r="D5" s="39" t="s">
        <v>16</v>
      </c>
      <c r="E5" s="24"/>
      <c r="F5" s="40" t="s">
        <v>22</v>
      </c>
      <c r="G5" s="41" t="s">
        <v>16</v>
      </c>
      <c r="H5" s="42" t="s">
        <v>4</v>
      </c>
      <c r="I5" s="43" t="s">
        <v>26</v>
      </c>
      <c r="J5" s="24"/>
      <c r="K5" s="40" t="s">
        <v>22</v>
      </c>
      <c r="L5" s="85" t="s">
        <v>37</v>
      </c>
      <c r="M5" s="50" t="s">
        <v>12</v>
      </c>
      <c r="N5" s="26"/>
      <c r="O5" s="40" t="s">
        <v>22</v>
      </c>
      <c r="P5" s="44" t="s">
        <v>16</v>
      </c>
      <c r="Q5" s="45"/>
      <c r="R5" s="40" t="s">
        <v>22</v>
      </c>
      <c r="S5" s="41" t="s">
        <v>16</v>
      </c>
      <c r="T5" s="42" t="s">
        <v>4</v>
      </c>
      <c r="U5" s="43" t="s">
        <v>12</v>
      </c>
      <c r="V5" s="45"/>
      <c r="W5" s="40" t="s">
        <v>22</v>
      </c>
      <c r="X5" s="41" t="s">
        <v>4</v>
      </c>
      <c r="Y5" s="43" t="s">
        <v>25</v>
      </c>
      <c r="Z5" s="26"/>
      <c r="AA5" s="175"/>
      <c r="AB5" s="26"/>
    </row>
    <row r="6" spans="1:28" ht="12.75" customHeight="1" x14ac:dyDescent="0.2">
      <c r="A6" s="52">
        <v>1991</v>
      </c>
      <c r="B6" s="24"/>
      <c r="C6" s="28">
        <f>D6</f>
        <v>82.411828019866221</v>
      </c>
      <c r="D6" s="11">
        <v>82.411828019866221</v>
      </c>
      <c r="E6" s="25"/>
      <c r="F6" s="30">
        <f>SUM(G6:I6)</f>
        <v>65.601305906695828</v>
      </c>
      <c r="G6" s="11">
        <v>56.451061999999993</v>
      </c>
      <c r="H6" s="21">
        <v>1.3737600000000101</v>
      </c>
      <c r="I6" s="20">
        <v>7.7764839066958222</v>
      </c>
      <c r="J6" s="25"/>
      <c r="K6" s="31">
        <f>SUM(L6:M6)</f>
        <v>0</v>
      </c>
      <c r="L6" s="86">
        <v>0</v>
      </c>
      <c r="M6" s="51">
        <v>0</v>
      </c>
      <c r="N6" s="26"/>
      <c r="O6" s="33">
        <f t="shared" ref="O6:O24" si="0">P6</f>
        <v>0</v>
      </c>
      <c r="P6" s="15">
        <v>0</v>
      </c>
      <c r="Q6" s="25"/>
      <c r="R6" s="35">
        <f t="shared" ref="R6:R29" si="1">SUM(S6:U6)</f>
        <v>2.0551060798659968</v>
      </c>
      <c r="S6" s="17">
        <v>0.58473360000000008</v>
      </c>
      <c r="T6" s="18">
        <v>1.3601412000000002</v>
      </c>
      <c r="U6" s="19">
        <v>0.11023127986599666</v>
      </c>
      <c r="V6" s="27"/>
      <c r="W6" s="31">
        <f t="shared" ref="W6:W29" si="2">SUM(X6:Y6)</f>
        <v>39.024588014390552</v>
      </c>
      <c r="X6" s="17">
        <v>5.1838675200000006</v>
      </c>
      <c r="Y6" s="19">
        <v>33.840720494390553</v>
      </c>
      <c r="Z6" s="26"/>
      <c r="AA6" s="75">
        <f>C6+F6+K6+O6+R6+W6</f>
        <v>189.09282802081859</v>
      </c>
      <c r="AB6" s="26"/>
    </row>
    <row r="7" spans="1:28" ht="12.75" customHeight="1" x14ac:dyDescent="0.2">
      <c r="A7" s="52">
        <f>A6+1</f>
        <v>1992</v>
      </c>
      <c r="B7" s="24"/>
      <c r="C7" s="28">
        <f t="shared" ref="C7:C25" si="3">D7</f>
        <v>75.926019292185373</v>
      </c>
      <c r="D7" s="11">
        <v>75.926019292185373</v>
      </c>
      <c r="E7" s="25"/>
      <c r="F7" s="30">
        <f t="shared" ref="F7:F25" si="4">SUM(G7:I7)</f>
        <v>65.09926946458117</v>
      </c>
      <c r="G7" s="11">
        <v>55.838823000000005</v>
      </c>
      <c r="H7" s="21">
        <v>1.3737600000000245</v>
      </c>
      <c r="I7" s="22">
        <v>7.8866864645811345</v>
      </c>
      <c r="J7" s="25"/>
      <c r="K7" s="32">
        <f t="shared" ref="K7:K25" si="5">SUM(L7:M7)</f>
        <v>0</v>
      </c>
      <c r="L7" s="86">
        <v>0</v>
      </c>
      <c r="M7" s="53">
        <v>0</v>
      </c>
      <c r="N7" s="26"/>
      <c r="O7" s="34">
        <f t="shared" si="0"/>
        <v>2.487024E-3</v>
      </c>
      <c r="P7" s="16">
        <v>2.487024E-3</v>
      </c>
      <c r="Q7" s="155"/>
      <c r="R7" s="36">
        <f t="shared" si="1"/>
        <v>2.1097942493802346</v>
      </c>
      <c r="S7" s="12">
        <v>0.6378912000000001</v>
      </c>
      <c r="T7" s="13">
        <v>1.3601412000000002</v>
      </c>
      <c r="U7" s="14">
        <v>0.11176184938023452</v>
      </c>
      <c r="V7" s="27"/>
      <c r="W7" s="32">
        <f t="shared" si="2"/>
        <v>38.99756335591001</v>
      </c>
      <c r="X7" s="12">
        <v>5.1838675200000006</v>
      </c>
      <c r="Y7" s="14">
        <v>33.813695835910011</v>
      </c>
      <c r="Z7" s="26"/>
      <c r="AA7" s="75">
        <f t="shared" ref="AA7:AA31" si="6">C7+F7+K7+O7+R7+W7</f>
        <v>182.13513338605679</v>
      </c>
      <c r="AB7" s="26"/>
    </row>
    <row r="8" spans="1:28" ht="12.75" customHeight="1" x14ac:dyDescent="0.2">
      <c r="A8" s="52">
        <f t="shared" ref="A8:A27" si="7">A7+1</f>
        <v>1993</v>
      </c>
      <c r="B8" s="24"/>
      <c r="C8" s="28">
        <f>D8</f>
        <v>84.565956812904204</v>
      </c>
      <c r="D8" s="11">
        <v>84.565956812904204</v>
      </c>
      <c r="E8" s="25"/>
      <c r="F8" s="30">
        <f t="shared" si="4"/>
        <v>68.428350676321102</v>
      </c>
      <c r="G8" s="11">
        <v>58.950861000000003</v>
      </c>
      <c r="H8" s="21">
        <v>1.3737599999999883</v>
      </c>
      <c r="I8" s="22">
        <v>8.1037296763211035</v>
      </c>
      <c r="J8" s="25"/>
      <c r="K8" s="32">
        <f t="shared" si="5"/>
        <v>0</v>
      </c>
      <c r="L8" s="86">
        <v>0</v>
      </c>
      <c r="M8" s="53">
        <v>0</v>
      </c>
      <c r="N8" s="26"/>
      <c r="O8" s="34">
        <f t="shared" si="0"/>
        <v>3.5487360000000003E-3</v>
      </c>
      <c r="P8" s="16">
        <v>3.5487360000000003E-3</v>
      </c>
      <c r="Q8" s="25"/>
      <c r="R8" s="36">
        <f t="shared" si="1"/>
        <v>2.1082940400000001</v>
      </c>
      <c r="S8" s="12">
        <v>0.6378912000000001</v>
      </c>
      <c r="T8" s="13">
        <v>1.3601412000000002</v>
      </c>
      <c r="U8" s="14">
        <v>0.11026164000000002</v>
      </c>
      <c r="V8" s="27"/>
      <c r="W8" s="32">
        <f t="shared" si="2"/>
        <v>41.152935907739085</v>
      </c>
      <c r="X8" s="12">
        <v>5.1838675200000006</v>
      </c>
      <c r="Y8" s="14">
        <v>35.969068387739085</v>
      </c>
      <c r="Z8" s="26"/>
      <c r="AA8" s="75">
        <f t="shared" si="6"/>
        <v>196.2590861729644</v>
      </c>
      <c r="AB8" s="26"/>
    </row>
    <row r="9" spans="1:28" ht="12.75" customHeight="1" x14ac:dyDescent="0.2">
      <c r="A9" s="52">
        <f t="shared" si="7"/>
        <v>1994</v>
      </c>
      <c r="B9" s="24"/>
      <c r="C9" s="28">
        <f t="shared" si="3"/>
        <v>93.004187700693976</v>
      </c>
      <c r="D9" s="11">
        <v>93.004187700693976</v>
      </c>
      <c r="E9" s="25"/>
      <c r="F9" s="30">
        <f t="shared" si="4"/>
        <v>63.986717553165725</v>
      </c>
      <c r="G9" s="11">
        <v>54.377430000000004</v>
      </c>
      <c r="H9" s="21">
        <v>1.373759999999987</v>
      </c>
      <c r="I9" s="22">
        <v>8.235527553165733</v>
      </c>
      <c r="J9" s="25"/>
      <c r="K9" s="32">
        <f t="shared" si="5"/>
        <v>0</v>
      </c>
      <c r="L9" s="86">
        <v>0</v>
      </c>
      <c r="M9" s="53">
        <v>0</v>
      </c>
      <c r="N9" s="26"/>
      <c r="O9" s="34">
        <f t="shared" si="0"/>
        <v>3.6360000000000003E-3</v>
      </c>
      <c r="P9" s="16">
        <v>3.6360000000000003E-3</v>
      </c>
      <c r="Q9" s="25"/>
      <c r="R9" s="36">
        <f t="shared" si="1"/>
        <v>2.1949640400000003</v>
      </c>
      <c r="S9" s="12">
        <v>0.6378912000000001</v>
      </c>
      <c r="T9" s="13">
        <v>1.4468112</v>
      </c>
      <c r="U9" s="14">
        <v>0.11026164000000002</v>
      </c>
      <c r="V9" s="27"/>
      <c r="W9" s="32">
        <f t="shared" si="2"/>
        <v>43.210343016998735</v>
      </c>
      <c r="X9" s="12">
        <v>5.1838675200000006</v>
      </c>
      <c r="Y9" s="14">
        <v>38.026475496998735</v>
      </c>
      <c r="Z9" s="26"/>
      <c r="AA9" s="75">
        <f t="shared" si="6"/>
        <v>202.39984831085843</v>
      </c>
      <c r="AB9" s="26"/>
    </row>
    <row r="10" spans="1:28" ht="12.75" customHeight="1" x14ac:dyDescent="0.2">
      <c r="A10" s="52">
        <f t="shared" si="7"/>
        <v>1995</v>
      </c>
      <c r="B10" s="24"/>
      <c r="C10" s="28">
        <f t="shared" si="3"/>
        <v>99.115220922917558</v>
      </c>
      <c r="D10" s="11">
        <v>99.115220922917558</v>
      </c>
      <c r="E10" s="25"/>
      <c r="F10" s="30">
        <f t="shared" si="4"/>
        <v>63.070181052909561</v>
      </c>
      <c r="G10" s="11">
        <v>53.499827074972451</v>
      </c>
      <c r="H10" s="21">
        <v>1.3737599999999985</v>
      </c>
      <c r="I10" s="22">
        <v>8.1965939779371144</v>
      </c>
      <c r="J10" s="25"/>
      <c r="K10" s="32">
        <f t="shared" si="5"/>
        <v>0</v>
      </c>
      <c r="L10" s="86">
        <v>0</v>
      </c>
      <c r="M10" s="53">
        <v>0</v>
      </c>
      <c r="N10" s="26"/>
      <c r="O10" s="34">
        <f t="shared" si="0"/>
        <v>3.6360000000000003E-3</v>
      </c>
      <c r="P10" s="16">
        <v>3.6360000000000003E-3</v>
      </c>
      <c r="Q10" s="25"/>
      <c r="R10" s="36">
        <f t="shared" si="1"/>
        <v>2.3236320527638195</v>
      </c>
      <c r="S10" s="12">
        <v>0.73892916000000008</v>
      </c>
      <c r="T10" s="13">
        <v>1.4723307000000001</v>
      </c>
      <c r="U10" s="14">
        <v>0.11237219276381913</v>
      </c>
      <c r="V10" s="27"/>
      <c r="W10" s="32">
        <f t="shared" si="2"/>
        <v>44.437639234458793</v>
      </c>
      <c r="X10" s="12">
        <v>5.1838675200000006</v>
      </c>
      <c r="Y10" s="14">
        <v>39.253771714458793</v>
      </c>
      <c r="Z10" s="26"/>
      <c r="AA10" s="75">
        <f t="shared" si="6"/>
        <v>208.95030926304975</v>
      </c>
      <c r="AB10" s="26"/>
    </row>
    <row r="11" spans="1:28" ht="12.75" customHeight="1" x14ac:dyDescent="0.2">
      <c r="A11" s="52">
        <f t="shared" si="7"/>
        <v>1996</v>
      </c>
      <c r="B11" s="24"/>
      <c r="C11" s="28">
        <f t="shared" si="3"/>
        <v>94.249119508652399</v>
      </c>
      <c r="D11" s="11">
        <v>94.249119508652399</v>
      </c>
      <c r="E11" s="25"/>
      <c r="F11" s="30">
        <f t="shared" si="4"/>
        <v>64.137192249983414</v>
      </c>
      <c r="G11" s="11">
        <v>54.563159795027545</v>
      </c>
      <c r="H11" s="21">
        <v>1.3967323199999957</v>
      </c>
      <c r="I11" s="22">
        <v>8.1773001349558747</v>
      </c>
      <c r="J11" s="25"/>
      <c r="K11" s="32">
        <f t="shared" si="5"/>
        <v>0</v>
      </c>
      <c r="L11" s="86">
        <v>0</v>
      </c>
      <c r="M11" s="53">
        <v>0</v>
      </c>
      <c r="N11" s="26"/>
      <c r="O11" s="34">
        <f t="shared" si="0"/>
        <v>2.9971548000000001E-2</v>
      </c>
      <c r="P11" s="16">
        <v>2.9971548000000001E-2</v>
      </c>
      <c r="Q11" s="25"/>
      <c r="R11" s="36">
        <f t="shared" si="1"/>
        <v>1.9855363784431945</v>
      </c>
      <c r="S11" s="12">
        <v>0.86396508000000005</v>
      </c>
      <c r="T11" s="13">
        <v>1.0084955880914357</v>
      </c>
      <c r="U11" s="14">
        <v>0.11307571035175883</v>
      </c>
      <c r="V11" s="27"/>
      <c r="W11" s="32">
        <f t="shared" si="2"/>
        <v>42.78477024206888</v>
      </c>
      <c r="X11" s="12">
        <v>4.7759238393104928</v>
      </c>
      <c r="Y11" s="14">
        <v>38.008846402758387</v>
      </c>
      <c r="Z11" s="26"/>
      <c r="AA11" s="75">
        <f t="shared" si="6"/>
        <v>203.18658992714788</v>
      </c>
      <c r="AB11" s="26"/>
    </row>
    <row r="12" spans="1:28" ht="12.75" customHeight="1" x14ac:dyDescent="0.2">
      <c r="A12" s="52">
        <f t="shared" si="7"/>
        <v>1997</v>
      </c>
      <c r="B12" s="24"/>
      <c r="C12" s="28">
        <f t="shared" si="3"/>
        <v>83.721023423999995</v>
      </c>
      <c r="D12" s="11">
        <v>83.721023423999995</v>
      </c>
      <c r="E12" s="25"/>
      <c r="F12" s="30">
        <f t="shared" si="4"/>
        <v>66.618628125865541</v>
      </c>
      <c r="G12" s="11">
        <v>57.053758160000001</v>
      </c>
      <c r="H12" s="21">
        <v>1.3621084800000003</v>
      </c>
      <c r="I12" s="22">
        <v>8.2027614858655316</v>
      </c>
      <c r="J12" s="25"/>
      <c r="K12" s="32">
        <f t="shared" si="5"/>
        <v>0</v>
      </c>
      <c r="L12" s="86">
        <v>0</v>
      </c>
      <c r="M12" s="53">
        <v>0</v>
      </c>
      <c r="N12" s="26"/>
      <c r="O12" s="34">
        <f t="shared" si="0"/>
        <v>4.8931906319999996E-2</v>
      </c>
      <c r="P12" s="16">
        <v>4.8931906319999996E-2</v>
      </c>
      <c r="Q12" s="25"/>
      <c r="R12" s="36">
        <f t="shared" si="1"/>
        <v>1.9069207394053511</v>
      </c>
      <c r="S12" s="12">
        <v>1.0129347599999998</v>
      </c>
      <c r="T12" s="13">
        <v>0.77682000000000018</v>
      </c>
      <c r="U12" s="14">
        <v>0.11716597940535094</v>
      </c>
      <c r="V12" s="27"/>
      <c r="W12" s="32">
        <f t="shared" si="2"/>
        <v>45.036168798013122</v>
      </c>
      <c r="X12" s="12">
        <v>4.8037521600000002</v>
      </c>
      <c r="Y12" s="14">
        <v>40.23241663801312</v>
      </c>
      <c r="Z12" s="26"/>
      <c r="AA12" s="75">
        <f t="shared" si="6"/>
        <v>197.33167299360406</v>
      </c>
      <c r="AB12" s="26"/>
    </row>
    <row r="13" spans="1:28" ht="12.75" customHeight="1" x14ac:dyDescent="0.2">
      <c r="A13" s="52">
        <f t="shared" si="7"/>
        <v>1998</v>
      </c>
      <c r="B13" s="24"/>
      <c r="C13" s="28">
        <f t="shared" si="3"/>
        <v>91.140459587999999</v>
      </c>
      <c r="D13" s="11">
        <v>91.140459587999999</v>
      </c>
      <c r="E13" s="25"/>
      <c r="F13" s="30">
        <f t="shared" si="4"/>
        <v>70.541130511210994</v>
      </c>
      <c r="G13" s="11">
        <v>60.943921119999999</v>
      </c>
      <c r="H13" s="21">
        <v>1.3916443200000002</v>
      </c>
      <c r="I13" s="22">
        <v>8.2055650712109998</v>
      </c>
      <c r="J13" s="25"/>
      <c r="K13" s="32">
        <f t="shared" si="5"/>
        <v>0</v>
      </c>
      <c r="L13" s="86">
        <v>0</v>
      </c>
      <c r="M13" s="53">
        <v>0</v>
      </c>
      <c r="N13" s="26"/>
      <c r="O13" s="34">
        <f t="shared" si="0"/>
        <v>7.9442964000000005E-2</v>
      </c>
      <c r="P13" s="16">
        <v>7.9442964000000005E-2</v>
      </c>
      <c r="Q13" s="25"/>
      <c r="R13" s="36">
        <f t="shared" si="1"/>
        <v>1.8724939811521879</v>
      </c>
      <c r="S13" s="12">
        <v>0.8426506800000001</v>
      </c>
      <c r="T13" s="13">
        <v>0.91259401200000012</v>
      </c>
      <c r="U13" s="14">
        <v>0.11724928915218757</v>
      </c>
      <c r="V13" s="27"/>
      <c r="W13" s="32">
        <f t="shared" si="2"/>
        <v>47.895392321732849</v>
      </c>
      <c r="X13" s="12">
        <v>6.2368999592966263</v>
      </c>
      <c r="Y13" s="14">
        <v>41.65849236243622</v>
      </c>
      <c r="Z13" s="26"/>
      <c r="AA13" s="75">
        <f t="shared" si="6"/>
        <v>211.52891936609606</v>
      </c>
      <c r="AB13" s="26"/>
    </row>
    <row r="14" spans="1:28" ht="12.75" customHeight="1" x14ac:dyDescent="0.2">
      <c r="A14" s="52">
        <f t="shared" si="7"/>
        <v>1999</v>
      </c>
      <c r="B14" s="24"/>
      <c r="C14" s="28">
        <f t="shared" si="3"/>
        <v>82.502047152000003</v>
      </c>
      <c r="D14" s="11">
        <v>82.502047152000003</v>
      </c>
      <c r="E14" s="25"/>
      <c r="F14" s="30">
        <f t="shared" si="4"/>
        <v>74.838463275582797</v>
      </c>
      <c r="G14" s="11">
        <v>65.157678400000009</v>
      </c>
      <c r="H14" s="21">
        <v>1.3299268799999999</v>
      </c>
      <c r="I14" s="22">
        <v>8.3508579955827926</v>
      </c>
      <c r="J14" s="25"/>
      <c r="K14" s="32">
        <f t="shared" si="5"/>
        <v>0</v>
      </c>
      <c r="L14" s="86">
        <v>0</v>
      </c>
      <c r="M14" s="53">
        <v>0</v>
      </c>
      <c r="N14" s="26"/>
      <c r="O14" s="34">
        <f t="shared" si="0"/>
        <v>0.14036050799999999</v>
      </c>
      <c r="P14" s="16">
        <v>0.14036050799999999</v>
      </c>
      <c r="Q14" s="25"/>
      <c r="R14" s="36">
        <f t="shared" si="1"/>
        <v>1.6805105600000001</v>
      </c>
      <c r="S14" s="12">
        <v>0.92844756000000006</v>
      </c>
      <c r="T14" s="13">
        <v>0.56180136000000003</v>
      </c>
      <c r="U14" s="14">
        <v>0.19026164000000001</v>
      </c>
      <c r="V14" s="27"/>
      <c r="W14" s="32">
        <f t="shared" si="2"/>
        <v>53.363043516535356</v>
      </c>
      <c r="X14" s="12">
        <v>5.7906746570903014</v>
      </c>
      <c r="Y14" s="14">
        <v>47.572368859445056</v>
      </c>
      <c r="Z14" s="26"/>
      <c r="AA14" s="75">
        <f t="shared" si="6"/>
        <v>212.52442501211812</v>
      </c>
      <c r="AB14" s="26"/>
    </row>
    <row r="15" spans="1:28" ht="12.75" customHeight="1" x14ac:dyDescent="0.2">
      <c r="A15" s="52">
        <f t="shared" si="7"/>
        <v>2000</v>
      </c>
      <c r="B15" s="24"/>
      <c r="C15" s="28">
        <f t="shared" si="3"/>
        <v>87.957119771999999</v>
      </c>
      <c r="D15" s="11">
        <v>87.957119771999999</v>
      </c>
      <c r="E15" s="25"/>
      <c r="F15" s="30">
        <f t="shared" si="4"/>
        <v>82.014004922991035</v>
      </c>
      <c r="G15" s="11">
        <v>72.512114880000013</v>
      </c>
      <c r="H15" s="21">
        <v>1.0000464</v>
      </c>
      <c r="I15" s="22">
        <v>8.5018436429910267</v>
      </c>
      <c r="J15" s="25"/>
      <c r="K15" s="32">
        <f t="shared" si="5"/>
        <v>0</v>
      </c>
      <c r="L15" s="86">
        <v>0</v>
      </c>
      <c r="M15" s="53">
        <v>0</v>
      </c>
      <c r="N15" s="26"/>
      <c r="O15" s="34">
        <f t="shared" si="0"/>
        <v>0.43270581599999997</v>
      </c>
      <c r="P15" s="16">
        <v>0.43270581599999997</v>
      </c>
      <c r="Q15" s="25"/>
      <c r="R15" s="36">
        <f t="shared" si="1"/>
        <v>1.52002104</v>
      </c>
      <c r="S15" s="12">
        <v>0.9178674</v>
      </c>
      <c r="T15" s="13">
        <v>0.40189200000000003</v>
      </c>
      <c r="U15" s="14">
        <v>0.20026163999999999</v>
      </c>
      <c r="V15" s="27"/>
      <c r="W15" s="32">
        <f t="shared" si="2"/>
        <v>58.438846081102454</v>
      </c>
      <c r="X15" s="12">
        <v>6.5928912810827862</v>
      </c>
      <c r="Y15" s="14">
        <v>51.845954800019669</v>
      </c>
      <c r="Z15" s="26"/>
      <c r="AA15" s="75">
        <f t="shared" si="6"/>
        <v>230.3626976320935</v>
      </c>
      <c r="AB15" s="26"/>
    </row>
    <row r="16" spans="1:28" ht="12.75" customHeight="1" x14ac:dyDescent="0.2">
      <c r="A16" s="52">
        <f t="shared" si="7"/>
        <v>2001</v>
      </c>
      <c r="B16" s="24"/>
      <c r="C16" s="28">
        <f t="shared" si="3"/>
        <v>78.044402052000009</v>
      </c>
      <c r="D16" s="11">
        <v>78.044402052000009</v>
      </c>
      <c r="E16" s="25"/>
      <c r="F16" s="30">
        <f t="shared" si="4"/>
        <v>76.312178701708291</v>
      </c>
      <c r="G16" s="11">
        <v>66.460026079999992</v>
      </c>
      <c r="H16" s="21">
        <v>1.3024008</v>
      </c>
      <c r="I16" s="22">
        <v>8.5497518217083002</v>
      </c>
      <c r="J16" s="25"/>
      <c r="K16" s="32">
        <f t="shared" si="5"/>
        <v>0</v>
      </c>
      <c r="L16" s="86">
        <v>0</v>
      </c>
      <c r="M16" s="53">
        <v>0</v>
      </c>
      <c r="N16" s="26"/>
      <c r="O16" s="34">
        <f t="shared" si="0"/>
        <v>0.50030632799999997</v>
      </c>
      <c r="P16" s="16">
        <v>0.50030632799999997</v>
      </c>
      <c r="Q16" s="25"/>
      <c r="R16" s="36">
        <f t="shared" si="1"/>
        <v>1.52556084</v>
      </c>
      <c r="S16" s="12">
        <v>0.86465844000000003</v>
      </c>
      <c r="T16" s="13">
        <v>0.43064076000000007</v>
      </c>
      <c r="U16" s="14">
        <v>0.23026164000000002</v>
      </c>
      <c r="V16" s="27"/>
      <c r="W16" s="32">
        <f t="shared" si="2"/>
        <v>57.848384139124576</v>
      </c>
      <c r="X16" s="12">
        <v>5.0701220588704672</v>
      </c>
      <c r="Y16" s="14">
        <v>52.778262080254109</v>
      </c>
      <c r="Z16" s="26"/>
      <c r="AA16" s="75">
        <f t="shared" si="6"/>
        <v>214.23083206083288</v>
      </c>
      <c r="AB16" s="26"/>
    </row>
    <row r="17" spans="1:28" ht="12.75" customHeight="1" x14ac:dyDescent="0.2">
      <c r="A17" s="52">
        <f t="shared" si="7"/>
        <v>2002</v>
      </c>
      <c r="B17" s="24"/>
      <c r="C17" s="28">
        <f t="shared" si="3"/>
        <v>89.533937655367183</v>
      </c>
      <c r="D17" s="11">
        <v>89.533937655367183</v>
      </c>
      <c r="E17" s="25"/>
      <c r="F17" s="30">
        <f t="shared" si="4"/>
        <v>74.465027565627452</v>
      </c>
      <c r="G17" s="11">
        <v>63.955141709809169</v>
      </c>
      <c r="H17" s="21">
        <v>1.2479846400000001</v>
      </c>
      <c r="I17" s="22">
        <v>9.2619012158182876</v>
      </c>
      <c r="J17" s="25"/>
      <c r="K17" s="32">
        <f t="shared" si="5"/>
        <v>0.16</v>
      </c>
      <c r="L17" s="86">
        <v>0</v>
      </c>
      <c r="M17" s="53">
        <v>0.16</v>
      </c>
      <c r="N17" s="26"/>
      <c r="O17" s="34">
        <f t="shared" si="0"/>
        <v>0.55968340060800026</v>
      </c>
      <c r="P17" s="16">
        <v>0.55968340060800026</v>
      </c>
      <c r="Q17" s="25"/>
      <c r="R17" s="36">
        <f t="shared" si="1"/>
        <v>1.9212321065199993</v>
      </c>
      <c r="S17" s="12">
        <v>0.97928063207999938</v>
      </c>
      <c r="T17" s="13">
        <v>0.70168983443999999</v>
      </c>
      <c r="U17" s="14">
        <v>0.24026164000000003</v>
      </c>
      <c r="V17" s="27"/>
      <c r="W17" s="32">
        <f t="shared" si="2"/>
        <v>62.008306791343131</v>
      </c>
      <c r="X17" s="12">
        <v>3.2469545201333334</v>
      </c>
      <c r="Y17" s="14">
        <v>58.761352271209795</v>
      </c>
      <c r="Z17" s="26"/>
      <c r="AA17" s="75">
        <f t="shared" si="6"/>
        <v>228.64818751946578</v>
      </c>
      <c r="AB17" s="26"/>
    </row>
    <row r="18" spans="1:28" ht="12.75" customHeight="1" x14ac:dyDescent="0.2">
      <c r="A18" s="52">
        <f t="shared" si="7"/>
        <v>2003</v>
      </c>
      <c r="B18" s="24"/>
      <c r="C18" s="28">
        <f t="shared" si="3"/>
        <v>85.03356397390921</v>
      </c>
      <c r="D18" s="11">
        <v>85.03356397390921</v>
      </c>
      <c r="E18" s="25"/>
      <c r="F18" s="30">
        <f t="shared" si="4"/>
        <v>74.039181899659766</v>
      </c>
      <c r="G18" s="11">
        <v>63.500478680045248</v>
      </c>
      <c r="H18" s="21">
        <v>1.1336972012307691</v>
      </c>
      <c r="I18" s="22">
        <v>9.4050060183837392</v>
      </c>
      <c r="J18" s="25"/>
      <c r="K18" s="32">
        <f t="shared" si="5"/>
        <v>0.19</v>
      </c>
      <c r="L18" s="86">
        <v>0</v>
      </c>
      <c r="M18" s="53">
        <v>0.19</v>
      </c>
      <c r="N18" s="26"/>
      <c r="O18" s="34">
        <f t="shared" si="0"/>
        <v>0.52749463798800034</v>
      </c>
      <c r="P18" s="16">
        <v>0.52749463798800034</v>
      </c>
      <c r="Q18" s="25"/>
      <c r="R18" s="36">
        <f t="shared" si="1"/>
        <v>2.3788436948400005</v>
      </c>
      <c r="S18" s="12">
        <v>1.3030682089200005</v>
      </c>
      <c r="T18" s="13">
        <v>0.84551384592000001</v>
      </c>
      <c r="U18" s="14">
        <v>0.23026164000000002</v>
      </c>
      <c r="V18" s="27"/>
      <c r="W18" s="32">
        <f t="shared" si="2"/>
        <v>62.200575678381085</v>
      </c>
      <c r="X18" s="12">
        <v>2.7495683456000002</v>
      </c>
      <c r="Y18" s="14">
        <v>59.451007332781089</v>
      </c>
      <c r="Z18" s="26"/>
      <c r="AA18" s="75">
        <f t="shared" si="6"/>
        <v>224.36965988477806</v>
      </c>
      <c r="AB18" s="26"/>
    </row>
    <row r="19" spans="1:28" ht="12.75" customHeight="1" x14ac:dyDescent="0.2">
      <c r="A19" s="52">
        <f t="shared" si="7"/>
        <v>2004</v>
      </c>
      <c r="B19" s="24"/>
      <c r="C19" s="28">
        <f t="shared" si="3"/>
        <v>98.05450607238599</v>
      </c>
      <c r="D19" s="11">
        <v>98.05450607238599</v>
      </c>
      <c r="E19" s="25"/>
      <c r="F19" s="30">
        <f t="shared" si="4"/>
        <v>75.683058749116512</v>
      </c>
      <c r="G19" s="11">
        <v>64.796915319349509</v>
      </c>
      <c r="H19" s="21">
        <v>1.2098888270769232</v>
      </c>
      <c r="I19" s="22">
        <v>9.6762546026900829</v>
      </c>
      <c r="J19" s="25"/>
      <c r="K19" s="32">
        <f t="shared" si="5"/>
        <v>0.21000000000000002</v>
      </c>
      <c r="L19" s="86">
        <v>0</v>
      </c>
      <c r="M19" s="53">
        <v>0.21000000000000002</v>
      </c>
      <c r="N19" s="26"/>
      <c r="O19" s="34">
        <f t="shared" si="0"/>
        <v>1.3014014995619996</v>
      </c>
      <c r="P19" s="16">
        <v>1.3014014995619996</v>
      </c>
      <c r="Q19" s="25"/>
      <c r="R19" s="36">
        <f t="shared" si="1"/>
        <v>2.5467175733599996</v>
      </c>
      <c r="S19" s="12">
        <v>1.5452524754399999</v>
      </c>
      <c r="T19" s="13">
        <v>0.84120345792000006</v>
      </c>
      <c r="U19" s="14">
        <v>0.16026164000000004</v>
      </c>
      <c r="V19" s="27"/>
      <c r="W19" s="32">
        <f t="shared" si="2"/>
        <v>66.850880412988516</v>
      </c>
      <c r="X19" s="12">
        <v>3.4349716456000001</v>
      </c>
      <c r="Y19" s="14">
        <v>63.415908767388515</v>
      </c>
      <c r="Z19" s="26"/>
      <c r="AA19" s="75">
        <f t="shared" si="6"/>
        <v>244.64656430741303</v>
      </c>
      <c r="AB19" s="26"/>
    </row>
    <row r="20" spans="1:28" ht="12.75" customHeight="1" x14ac:dyDescent="0.2">
      <c r="A20" s="52">
        <f t="shared" si="7"/>
        <v>2005</v>
      </c>
      <c r="B20" s="24"/>
      <c r="C20" s="28">
        <f t="shared" si="3"/>
        <v>83.970797291387967</v>
      </c>
      <c r="D20" s="11">
        <v>83.970797291387967</v>
      </c>
      <c r="E20" s="25"/>
      <c r="F20" s="30">
        <f t="shared" si="4"/>
        <v>83.349728748111076</v>
      </c>
      <c r="G20" s="11">
        <v>72.100944799792785</v>
      </c>
      <c r="H20" s="21">
        <v>1.4915980799999997</v>
      </c>
      <c r="I20" s="22">
        <v>9.7571858683182864</v>
      </c>
      <c r="J20" s="25"/>
      <c r="K20" s="32">
        <f t="shared" si="5"/>
        <v>0.24</v>
      </c>
      <c r="L20" s="86">
        <v>0</v>
      </c>
      <c r="M20" s="53">
        <v>0.24</v>
      </c>
      <c r="N20" s="26"/>
      <c r="O20" s="34">
        <f t="shared" si="0"/>
        <v>2.2115682828719994</v>
      </c>
      <c r="P20" s="16">
        <v>2.2115682828719994</v>
      </c>
      <c r="Q20" s="25"/>
      <c r="R20" s="36">
        <f t="shared" si="1"/>
        <v>2.7116928294400005</v>
      </c>
      <c r="S20" s="12">
        <v>1.6169820825600001</v>
      </c>
      <c r="T20" s="13">
        <v>0.82444910688000006</v>
      </c>
      <c r="U20" s="14">
        <v>0.27026164000000003</v>
      </c>
      <c r="V20" s="27"/>
      <c r="W20" s="32">
        <f t="shared" si="2"/>
        <v>66.529826197052898</v>
      </c>
      <c r="X20" s="12">
        <v>3.8290264799999996</v>
      </c>
      <c r="Y20" s="14">
        <v>62.700799717052902</v>
      </c>
      <c r="Z20" s="26"/>
      <c r="AA20" s="75">
        <f t="shared" si="6"/>
        <v>239.01361334886397</v>
      </c>
      <c r="AB20" s="26"/>
    </row>
    <row r="21" spans="1:28" ht="12.75" customHeight="1" x14ac:dyDescent="0.2">
      <c r="A21" s="52">
        <f t="shared" si="7"/>
        <v>2006</v>
      </c>
      <c r="B21" s="24"/>
      <c r="C21" s="28">
        <f t="shared" si="3"/>
        <v>84.855102055703981</v>
      </c>
      <c r="D21" s="11">
        <v>84.855102055703981</v>
      </c>
      <c r="E21" s="25"/>
      <c r="F21" s="30">
        <f t="shared" si="4"/>
        <v>86.680691755722833</v>
      </c>
      <c r="G21" s="11">
        <v>75.646166372208199</v>
      </c>
      <c r="H21" s="21">
        <v>1.3291891200000001</v>
      </c>
      <c r="I21" s="22">
        <v>9.7053362635146421</v>
      </c>
      <c r="J21" s="25"/>
      <c r="K21" s="32">
        <f t="shared" si="5"/>
        <v>0.26</v>
      </c>
      <c r="L21" s="86">
        <v>0</v>
      </c>
      <c r="M21" s="53">
        <v>0.26</v>
      </c>
      <c r="N21" s="26"/>
      <c r="O21" s="34">
        <f t="shared" si="0"/>
        <v>2.2397563357847998</v>
      </c>
      <c r="P21" s="16">
        <v>2.2397563357847998</v>
      </c>
      <c r="Q21" s="25"/>
      <c r="R21" s="36">
        <f t="shared" si="1"/>
        <v>3.1104903483199999</v>
      </c>
      <c r="S21" s="12">
        <v>1.8715808443200002</v>
      </c>
      <c r="T21" s="13">
        <v>0.92864786399999999</v>
      </c>
      <c r="U21" s="14">
        <v>0.31026164000000001</v>
      </c>
      <c r="V21" s="27"/>
      <c r="W21" s="32">
        <f t="shared" si="2"/>
        <v>65.946749731999574</v>
      </c>
      <c r="X21" s="12">
        <v>4.1521823007999998</v>
      </c>
      <c r="Y21" s="14">
        <v>61.794567431199575</v>
      </c>
      <c r="Z21" s="26"/>
      <c r="AA21" s="75">
        <f t="shared" si="6"/>
        <v>243.09279022753117</v>
      </c>
      <c r="AB21" s="26"/>
    </row>
    <row r="22" spans="1:28" ht="12.75" customHeight="1" x14ac:dyDescent="0.2">
      <c r="A22" s="52">
        <f t="shared" si="7"/>
        <v>2007</v>
      </c>
      <c r="B22" s="24"/>
      <c r="C22" s="28">
        <f t="shared" si="3"/>
        <v>85.097286816624006</v>
      </c>
      <c r="D22" s="11">
        <v>85.097286816624006</v>
      </c>
      <c r="E22" s="25"/>
      <c r="F22" s="30">
        <f t="shared" si="4"/>
        <v>90.684025120028721</v>
      </c>
      <c r="G22" s="11">
        <v>79.839221014159023</v>
      </c>
      <c r="H22" s="21">
        <v>1.2479846400000001</v>
      </c>
      <c r="I22" s="22">
        <v>9.5968194658697037</v>
      </c>
      <c r="J22" s="25"/>
      <c r="K22" s="32">
        <f t="shared" si="5"/>
        <v>0.31213860800932325</v>
      </c>
      <c r="L22" s="86">
        <v>1.2138608009323187E-2</v>
      </c>
      <c r="M22" s="53">
        <v>0.30000000000000004</v>
      </c>
      <c r="N22" s="26"/>
      <c r="O22" s="34">
        <f t="shared" si="0"/>
        <v>3.3472340322119996</v>
      </c>
      <c r="P22" s="16">
        <v>3.3472340322119996</v>
      </c>
      <c r="Q22" s="25"/>
      <c r="R22" s="36">
        <f t="shared" si="1"/>
        <v>3.0325425782800002</v>
      </c>
      <c r="S22" s="12">
        <v>1.8502182172800001</v>
      </c>
      <c r="T22" s="13">
        <v>0.85206272100000002</v>
      </c>
      <c r="U22" s="14">
        <v>0.33026164000000002</v>
      </c>
      <c r="V22" s="27"/>
      <c r="W22" s="32">
        <f t="shared" si="2"/>
        <v>63.127009841169226</v>
      </c>
      <c r="X22" s="12">
        <v>4.3765205864000007</v>
      </c>
      <c r="Y22" s="14">
        <v>58.750489254769228</v>
      </c>
      <c r="Z22" s="26"/>
      <c r="AA22" s="75">
        <f t="shared" si="6"/>
        <v>245.60023699632325</v>
      </c>
      <c r="AB22" s="26"/>
    </row>
    <row r="23" spans="1:28" ht="12.75" customHeight="1" x14ac:dyDescent="0.2">
      <c r="A23" s="52">
        <f t="shared" si="7"/>
        <v>2008</v>
      </c>
      <c r="B23" s="24"/>
      <c r="C23" s="28">
        <f t="shared" si="3"/>
        <v>80.442371039751905</v>
      </c>
      <c r="D23" s="11">
        <v>80.442371039751905</v>
      </c>
      <c r="E23" s="25"/>
      <c r="F23" s="30">
        <f t="shared" si="4"/>
        <v>106.85660511672637</v>
      </c>
      <c r="G23" s="11">
        <v>96.295960681349783</v>
      </c>
      <c r="H23" s="21">
        <v>1.2479846400000001</v>
      </c>
      <c r="I23" s="22">
        <v>9.3126597953765842</v>
      </c>
      <c r="J23" s="25"/>
      <c r="K23" s="32">
        <f t="shared" si="5"/>
        <v>0.33231581396566368</v>
      </c>
      <c r="L23" s="86">
        <v>1.2315813965663672E-2</v>
      </c>
      <c r="M23" s="53">
        <v>0.32</v>
      </c>
      <c r="N23" s="26"/>
      <c r="O23" s="34">
        <f t="shared" si="0"/>
        <v>3.8100678647726705</v>
      </c>
      <c r="P23" s="16">
        <v>3.8100678647726705</v>
      </c>
      <c r="Q23" s="25"/>
      <c r="R23" s="36">
        <f t="shared" si="1"/>
        <v>2.9317671288699998</v>
      </c>
      <c r="S23" s="12">
        <v>1.7928243449699999</v>
      </c>
      <c r="T23" s="13">
        <v>0.80868114390000012</v>
      </c>
      <c r="U23" s="14">
        <v>0.33026164000000002</v>
      </c>
      <c r="V23" s="27"/>
      <c r="W23" s="32">
        <f t="shared" si="2"/>
        <v>58.771722856807052</v>
      </c>
      <c r="X23" s="12">
        <v>4.5282888864000004</v>
      </c>
      <c r="Y23" s="14">
        <v>54.243433970407054</v>
      </c>
      <c r="Z23" s="26"/>
      <c r="AA23" s="75">
        <f t="shared" si="6"/>
        <v>253.14484982089365</v>
      </c>
      <c r="AB23" s="26"/>
    </row>
    <row r="24" spans="1:28" ht="12.75" customHeight="1" x14ac:dyDescent="0.2">
      <c r="A24" s="52">
        <f t="shared" si="7"/>
        <v>2009</v>
      </c>
      <c r="B24" s="24"/>
      <c r="C24" s="28">
        <f t="shared" si="3"/>
        <v>87.174077154262704</v>
      </c>
      <c r="D24" s="11">
        <v>87.174077154262704</v>
      </c>
      <c r="E24" s="25"/>
      <c r="F24" s="30">
        <f t="shared" si="4"/>
        <v>124.10735312869296</v>
      </c>
      <c r="G24" s="11">
        <v>113.02054438207499</v>
      </c>
      <c r="H24" s="21">
        <v>1.2911245199999999</v>
      </c>
      <c r="I24" s="22">
        <v>9.7956842266179773</v>
      </c>
      <c r="J24" s="25"/>
      <c r="K24" s="32">
        <f t="shared" si="5"/>
        <v>0.35279427004778297</v>
      </c>
      <c r="L24" s="86">
        <v>1.2794270047782979E-2</v>
      </c>
      <c r="M24" s="53">
        <v>0.33999999999999997</v>
      </c>
      <c r="N24" s="26"/>
      <c r="O24" s="34">
        <f t="shared" si="0"/>
        <v>5.3147283582653646</v>
      </c>
      <c r="P24" s="16">
        <v>5.3147283582653646</v>
      </c>
      <c r="Q24" s="25"/>
      <c r="R24" s="36">
        <f t="shared" si="1"/>
        <v>3.0913567022499997</v>
      </c>
      <c r="S24" s="12">
        <v>1.88660002665</v>
      </c>
      <c r="T24" s="13">
        <v>0.87449503560000008</v>
      </c>
      <c r="U24" s="14">
        <v>0.33026164000000002</v>
      </c>
      <c r="V24" s="27"/>
      <c r="W24" s="32">
        <f t="shared" si="2"/>
        <v>54.283432674032255</v>
      </c>
      <c r="X24" s="12">
        <v>4.9265764426400001</v>
      </c>
      <c r="Y24" s="14">
        <v>49.356856231392257</v>
      </c>
      <c r="Z24" s="26"/>
      <c r="AA24" s="75">
        <f t="shared" si="6"/>
        <v>274.32374228755111</v>
      </c>
      <c r="AB24" s="26"/>
    </row>
    <row r="25" spans="1:28" ht="12.75" customHeight="1" x14ac:dyDescent="0.2">
      <c r="A25" s="52">
        <f t="shared" si="7"/>
        <v>2010</v>
      </c>
      <c r="B25" s="24"/>
      <c r="C25" s="28">
        <f t="shared" si="3"/>
        <v>89.047322357568277</v>
      </c>
      <c r="D25" s="11">
        <v>89.047322357568277</v>
      </c>
      <c r="E25" s="25"/>
      <c r="F25" s="30">
        <f t="shared" si="4"/>
        <v>152.18527949514288</v>
      </c>
      <c r="G25" s="11">
        <v>141.66549699510438</v>
      </c>
      <c r="H25" s="21">
        <v>1.30550448</v>
      </c>
      <c r="I25" s="22">
        <v>9.2142780200385008</v>
      </c>
      <c r="J25" s="25"/>
      <c r="K25" s="32">
        <f t="shared" si="5"/>
        <v>0.36664485863821727</v>
      </c>
      <c r="L25" s="86">
        <v>1.3644858638217306E-2</v>
      </c>
      <c r="M25" s="53">
        <v>0.35299999999999998</v>
      </c>
      <c r="N25" s="26"/>
      <c r="O25" s="74">
        <f t="shared" ref="O25:O29" si="8">P25</f>
        <v>5.893204804420674</v>
      </c>
      <c r="P25" s="16">
        <v>5.893204804420674</v>
      </c>
      <c r="Q25" s="72"/>
      <c r="R25" s="36">
        <f t="shared" si="1"/>
        <v>3.1230359646610006</v>
      </c>
      <c r="S25" s="12">
        <v>1.9497086590710002</v>
      </c>
      <c r="T25" s="13">
        <v>0.84306566559000007</v>
      </c>
      <c r="U25" s="14">
        <v>0.33026164000000002</v>
      </c>
      <c r="V25" s="73"/>
      <c r="W25" s="32">
        <f t="shared" si="2"/>
        <v>60.953016927491134</v>
      </c>
      <c r="X25" s="13">
        <v>5.0642408319400003</v>
      </c>
      <c r="Y25" s="14">
        <v>55.888776095551137</v>
      </c>
      <c r="Z25" s="26"/>
      <c r="AA25" s="75">
        <f t="shared" si="6"/>
        <v>311.56850440792215</v>
      </c>
      <c r="AB25" s="26"/>
    </row>
    <row r="26" spans="1:28" x14ac:dyDescent="0.2">
      <c r="A26" s="52">
        <f t="shared" si="7"/>
        <v>2011</v>
      </c>
      <c r="B26" s="24"/>
      <c r="C26" s="28">
        <f>D26</f>
        <v>90.426092063665294</v>
      </c>
      <c r="D26" s="11">
        <v>90.426092063665294</v>
      </c>
      <c r="E26" s="25"/>
      <c r="F26" s="30">
        <f>SUM(G26:I26)</f>
        <v>158.67412778692577</v>
      </c>
      <c r="G26" s="11">
        <v>148.61770251700577</v>
      </c>
      <c r="H26" s="21">
        <v>1.35484084758</v>
      </c>
      <c r="I26" s="22">
        <v>8.7015844223399998</v>
      </c>
      <c r="J26" s="25"/>
      <c r="K26" s="32">
        <f>SUM(L26:M26)</f>
        <v>0.37870809437626018</v>
      </c>
      <c r="L26" s="86">
        <v>1.4708094376260215E-2</v>
      </c>
      <c r="M26" s="53">
        <v>0.36399999999999999</v>
      </c>
      <c r="N26" s="26"/>
      <c r="O26" s="74">
        <f t="shared" si="8"/>
        <v>7.0452855706513429</v>
      </c>
      <c r="P26" s="16">
        <v>7.0452855706513429</v>
      </c>
      <c r="Q26" s="72"/>
      <c r="R26" s="36">
        <f t="shared" si="1"/>
        <v>3.1325199372669994</v>
      </c>
      <c r="S26" s="12">
        <v>2.0378757215369996</v>
      </c>
      <c r="T26" s="13">
        <v>0.76438257573000001</v>
      </c>
      <c r="U26" s="14">
        <v>0.33026164000000002</v>
      </c>
      <c r="V26" s="73"/>
      <c r="W26" s="32">
        <f t="shared" si="2"/>
        <v>61.646644745917676</v>
      </c>
      <c r="X26" s="13">
        <v>5.0858453302800006</v>
      </c>
      <c r="Y26" s="14">
        <v>56.560799415637675</v>
      </c>
      <c r="Z26" s="26"/>
      <c r="AA26" s="75">
        <f t="shared" si="6"/>
        <v>321.30337819880333</v>
      </c>
      <c r="AB26" s="26"/>
    </row>
    <row r="27" spans="1:28" x14ac:dyDescent="0.2">
      <c r="A27" s="52">
        <f t="shared" si="7"/>
        <v>2012</v>
      </c>
      <c r="B27" s="24"/>
      <c r="C27" s="28">
        <f>D27</f>
        <v>82.45604387683062</v>
      </c>
      <c r="D27" s="11">
        <v>82.45604387683062</v>
      </c>
      <c r="E27" s="25"/>
      <c r="F27" s="30">
        <f>SUM(G27:I27)</f>
        <v>160.6804747449674</v>
      </c>
      <c r="G27" s="11">
        <v>150.62060087770965</v>
      </c>
      <c r="H27" s="21">
        <v>1.37128630344</v>
      </c>
      <c r="I27" s="22">
        <v>8.6885875638177499</v>
      </c>
      <c r="J27" s="72"/>
      <c r="K27" s="32">
        <f>SUM(L27:M27)</f>
        <v>0.38118897776502697</v>
      </c>
      <c r="L27" s="86">
        <v>1.7188977765026994E-2</v>
      </c>
      <c r="M27" s="53">
        <v>0.36399999999999999</v>
      </c>
      <c r="N27" s="26"/>
      <c r="O27" s="74">
        <f t="shared" si="8"/>
        <v>7.484383326400005</v>
      </c>
      <c r="P27" s="16">
        <v>7.484383326400005</v>
      </c>
      <c r="Q27" s="72"/>
      <c r="R27" s="36">
        <f t="shared" si="1"/>
        <v>3.039365331272343</v>
      </c>
      <c r="S27" s="12">
        <v>1.96498056117</v>
      </c>
      <c r="T27" s="13">
        <v>0.74412313010234321</v>
      </c>
      <c r="U27" s="14">
        <v>0.33026164000000002</v>
      </c>
      <c r="V27" s="73"/>
      <c r="W27" s="32">
        <f t="shared" si="2"/>
        <v>61.31181684048191</v>
      </c>
      <c r="X27" s="13">
        <v>5.0554428300200005</v>
      </c>
      <c r="Y27" s="14">
        <v>56.256374010461911</v>
      </c>
      <c r="Z27" s="26"/>
      <c r="AA27" s="75">
        <f t="shared" si="6"/>
        <v>315.35327309771731</v>
      </c>
      <c r="AB27" s="26"/>
    </row>
    <row r="28" spans="1:28" x14ac:dyDescent="0.2">
      <c r="A28" s="52">
        <f>A27+1</f>
        <v>2013</v>
      </c>
      <c r="B28" s="24"/>
      <c r="C28" s="28">
        <f>D28</f>
        <v>82.979692956741616</v>
      </c>
      <c r="D28" s="11">
        <v>82.979692956741616</v>
      </c>
      <c r="E28" s="25"/>
      <c r="F28" s="30">
        <f>SUM(G28:I28)</f>
        <v>175.17919260874217</v>
      </c>
      <c r="G28" s="11">
        <v>165.84944197828003</v>
      </c>
      <c r="H28" s="21">
        <v>1.6208265733800002</v>
      </c>
      <c r="I28" s="87">
        <v>7.7089240570821529</v>
      </c>
      <c r="J28" s="72"/>
      <c r="K28" s="32">
        <f>SUM(L28:M28)</f>
        <v>0.38930750050525675</v>
      </c>
      <c r="L28" s="86">
        <v>2.5307500505256753E-2</v>
      </c>
      <c r="M28" s="53">
        <v>0.36399999999999999</v>
      </c>
      <c r="N28" s="26"/>
      <c r="O28" s="74">
        <f t="shared" si="8"/>
        <v>7.2780031184655742</v>
      </c>
      <c r="P28" s="16">
        <v>7.2780031184655742</v>
      </c>
      <c r="Q28" s="72"/>
      <c r="R28" s="36">
        <f t="shared" si="1"/>
        <v>2.9327459190557859</v>
      </c>
      <c r="S28" s="12">
        <v>1.8180327635489999</v>
      </c>
      <c r="T28" s="13">
        <v>0.78445151550678605</v>
      </c>
      <c r="U28" s="88">
        <v>0.33026164000000002</v>
      </c>
      <c r="V28" s="73"/>
      <c r="W28" s="32">
        <f t="shared" si="2"/>
        <v>58.229088607268501</v>
      </c>
      <c r="X28" s="13">
        <v>5.0083009767259998</v>
      </c>
      <c r="Y28" s="14">
        <v>53.220787630542503</v>
      </c>
      <c r="Z28" s="26"/>
      <c r="AA28" s="75">
        <f t="shared" si="6"/>
        <v>326.9880307107789</v>
      </c>
      <c r="AB28" s="26"/>
    </row>
    <row r="29" spans="1:28" ht="15" customHeight="1" x14ac:dyDescent="0.2">
      <c r="A29" s="52">
        <f>A28+1</f>
        <v>2014</v>
      </c>
      <c r="B29" s="24"/>
      <c r="C29" s="28">
        <f>D29</f>
        <v>87.581337333254453</v>
      </c>
      <c r="D29" s="11">
        <v>87.581337333254453</v>
      </c>
      <c r="E29" s="25"/>
      <c r="F29" s="30">
        <f>SUM(G29:I29)</f>
        <v>197.49437609422216</v>
      </c>
      <c r="G29" s="11">
        <v>187.48100383512798</v>
      </c>
      <c r="H29" s="21">
        <v>1.70747170584</v>
      </c>
      <c r="I29" s="22">
        <v>8.3059005532541779</v>
      </c>
      <c r="J29" s="72"/>
      <c r="K29" s="32">
        <f>SUM(L29:M29)</f>
        <v>0.42862272275199997</v>
      </c>
      <c r="L29" s="89">
        <v>6.4622722752000011E-2</v>
      </c>
      <c r="M29" s="53">
        <v>0.36399999999999999</v>
      </c>
      <c r="N29" s="26"/>
      <c r="O29" s="74">
        <f t="shared" si="8"/>
        <v>7.959339080118589</v>
      </c>
      <c r="P29" s="16">
        <v>7.959339080118589</v>
      </c>
      <c r="Q29" s="72"/>
      <c r="R29" s="36">
        <f t="shared" si="1"/>
        <v>3.2552199877718131</v>
      </c>
      <c r="S29" s="12">
        <v>2.1162496555587</v>
      </c>
      <c r="T29" s="13">
        <v>0.80870869221311281</v>
      </c>
      <c r="U29" s="14">
        <v>0.33026164000000002</v>
      </c>
      <c r="V29" s="73"/>
      <c r="W29" s="32">
        <f t="shared" si="2"/>
        <v>58.674550148348999</v>
      </c>
      <c r="X29" s="13">
        <v>5.0287084832940003</v>
      </c>
      <c r="Y29" s="14">
        <v>53.645841665055002</v>
      </c>
      <c r="Z29" s="26"/>
      <c r="AA29" s="75">
        <f t="shared" si="6"/>
        <v>355.39344536646797</v>
      </c>
      <c r="AB29" s="26"/>
    </row>
    <row r="30" spans="1:28" ht="15" customHeight="1" x14ac:dyDescent="0.2">
      <c r="A30" s="52">
        <f t="shared" ref="A30:A32" si="9">A29+1</f>
        <v>2015</v>
      </c>
      <c r="B30" s="24"/>
      <c r="C30" s="28">
        <f t="shared" ref="C30:C31" si="10">D30</f>
        <v>88.331705657636704</v>
      </c>
      <c r="D30" s="11">
        <v>88.331705657636704</v>
      </c>
      <c r="E30" s="25"/>
      <c r="F30" s="30">
        <f t="shared" ref="F30:F31" si="11">SUM(G30:I30)</f>
        <v>205.05591789245258</v>
      </c>
      <c r="G30" s="11">
        <v>194.76407130513599</v>
      </c>
      <c r="H30" s="21">
        <v>1.9248031199999998</v>
      </c>
      <c r="I30" s="22">
        <v>8.3670434673165968</v>
      </c>
      <c r="J30" s="72"/>
      <c r="K30" s="32">
        <f t="shared" ref="K30:K31" si="12">SUM(L30:M30)</f>
        <v>0.49065099865600004</v>
      </c>
      <c r="L30" s="89">
        <v>0.12665099865600002</v>
      </c>
      <c r="M30" s="53">
        <v>0.36399999999999999</v>
      </c>
      <c r="N30" s="26"/>
      <c r="O30" s="74">
        <f t="shared" ref="O30:O31" si="13">P30</f>
        <v>8.4723843080510743</v>
      </c>
      <c r="P30" s="16">
        <v>8.4723843080510743</v>
      </c>
      <c r="Q30" s="72"/>
      <c r="R30" s="36">
        <f t="shared" ref="R30:R31" si="14">SUM(S30:U30)</f>
        <v>3.4629250590157001</v>
      </c>
      <c r="S30" s="12">
        <v>2.2535009792157004</v>
      </c>
      <c r="T30" s="13">
        <v>0.87916243979999997</v>
      </c>
      <c r="U30" s="14">
        <v>0.33026164000000002</v>
      </c>
      <c r="V30" s="73"/>
      <c r="W30" s="32">
        <f t="shared" ref="W30:W31" si="15">SUM(X30:Y30)</f>
        <v>59.25921807894948</v>
      </c>
      <c r="X30" s="13">
        <v>4.8596679302119998</v>
      </c>
      <c r="Y30" s="14">
        <v>54.399550148737482</v>
      </c>
      <c r="Z30" s="26"/>
      <c r="AA30" s="75">
        <f t="shared" si="6"/>
        <v>365.07280199476151</v>
      </c>
      <c r="AB30" s="26"/>
    </row>
    <row r="31" spans="1:28" ht="15" customHeight="1" x14ac:dyDescent="0.2">
      <c r="A31" s="52">
        <f t="shared" si="9"/>
        <v>2016</v>
      </c>
      <c r="B31" s="24"/>
      <c r="C31" s="28">
        <f t="shared" si="10"/>
        <v>93.318641788383985</v>
      </c>
      <c r="D31" s="11">
        <v>93.318641788383985</v>
      </c>
      <c r="E31" s="25"/>
      <c r="F31" s="30">
        <f t="shared" si="11"/>
        <v>202.77263032208927</v>
      </c>
      <c r="G31" s="11">
        <v>192.48757902980802</v>
      </c>
      <c r="H31" s="21">
        <v>1.99686192</v>
      </c>
      <c r="I31" s="22">
        <v>8.2881893722812539</v>
      </c>
      <c r="J31" s="72"/>
      <c r="K31" s="32">
        <f t="shared" si="12"/>
        <v>0.56140149452800003</v>
      </c>
      <c r="L31" s="89">
        <v>0.19740149452800004</v>
      </c>
      <c r="M31" s="53">
        <v>0.36399999999999999</v>
      </c>
      <c r="N31" s="26"/>
      <c r="O31" s="74">
        <f t="shared" si="13"/>
        <v>8.3023865797895606</v>
      </c>
      <c r="P31" s="16">
        <v>8.3023865797895606</v>
      </c>
      <c r="Q31" s="72"/>
      <c r="R31" s="36">
        <f t="shared" si="14"/>
        <v>3.6698294453995501</v>
      </c>
      <c r="S31" s="12">
        <v>2.3303345605995505</v>
      </c>
      <c r="T31" s="13">
        <v>1.0092332448000001</v>
      </c>
      <c r="U31" s="14">
        <v>0.33026164000000002</v>
      </c>
      <c r="V31" s="73"/>
      <c r="W31" s="32">
        <f t="shared" si="15"/>
        <v>58.736751136463106</v>
      </c>
      <c r="X31" s="13">
        <v>4.6468508234400003</v>
      </c>
      <c r="Y31" s="14">
        <v>54.089900313023108</v>
      </c>
      <c r="Z31" s="26"/>
      <c r="AA31" s="75">
        <f t="shared" si="6"/>
        <v>367.36164076665352</v>
      </c>
      <c r="AB31" s="26"/>
    </row>
    <row r="32" spans="1:28" ht="13.5" thickBot="1" x14ac:dyDescent="0.25">
      <c r="A32" s="191">
        <f t="shared" si="9"/>
        <v>2017</v>
      </c>
      <c r="B32" s="192"/>
      <c r="C32" s="193">
        <f t="shared" ref="C32" si="16">D32</f>
        <v>90.659003745571454</v>
      </c>
      <c r="D32" s="194">
        <v>90.659003745571454</v>
      </c>
      <c r="E32" s="195"/>
      <c r="F32" s="196">
        <f t="shared" ref="F32" si="17">SUM(G32:I32)</f>
        <v>204.47931935029925</v>
      </c>
      <c r="G32" s="194">
        <v>194.29797921941122</v>
      </c>
      <c r="H32" s="197">
        <v>1.99686192</v>
      </c>
      <c r="I32" s="198">
        <v>8.1844782108880523</v>
      </c>
      <c r="J32" s="199"/>
      <c r="K32" s="200">
        <f t="shared" ref="K32" si="18">SUM(L32:M32)</f>
        <v>0.56140149452800003</v>
      </c>
      <c r="L32" s="201">
        <v>0.19740149452800004</v>
      </c>
      <c r="M32" s="202">
        <v>0.36399999999999999</v>
      </c>
      <c r="N32" s="203"/>
      <c r="O32" s="204">
        <f t="shared" ref="O32" si="19">P32</f>
        <v>7.7075258423376063</v>
      </c>
      <c r="P32" s="205">
        <v>7.7075258423376063</v>
      </c>
      <c r="Q32" s="199"/>
      <c r="R32" s="206">
        <f t="shared" ref="R32" si="20">SUM(S32:U32)</f>
        <v>3.6598676729833972</v>
      </c>
      <c r="S32" s="207">
        <v>2.446703788812381</v>
      </c>
      <c r="T32" s="208">
        <v>0.88290224417101648</v>
      </c>
      <c r="U32" s="209">
        <v>0.33026164000000002</v>
      </c>
      <c r="V32" s="210"/>
      <c r="W32" s="200">
        <f t="shared" ref="W32" si="21">SUM(X32:Y32)</f>
        <v>61.822716338896264</v>
      </c>
      <c r="X32" s="208">
        <v>4.153033922532444</v>
      </c>
      <c r="Y32" s="209">
        <v>57.66968241636382</v>
      </c>
      <c r="Z32" s="203"/>
      <c r="AA32" s="211">
        <f t="shared" ref="AA32" si="22">C32+F32+K32+O32+R32+W32</f>
        <v>368.88983444461599</v>
      </c>
      <c r="AB32" s="212"/>
    </row>
    <row r="33" spans="1:28" ht="15.75" customHeight="1" x14ac:dyDescent="0.2">
      <c r="A33" s="218"/>
      <c r="B33" s="166"/>
      <c r="M33" s="77"/>
      <c r="N33" s="84"/>
      <c r="O33" s="225"/>
      <c r="P33" s="225"/>
      <c r="Q33" s="156"/>
      <c r="R33" s="225"/>
      <c r="S33" s="225"/>
      <c r="T33" s="225"/>
      <c r="U33" s="225"/>
      <c r="V33" s="156"/>
      <c r="W33" s="225"/>
      <c r="X33" s="225"/>
      <c r="Y33" s="225"/>
      <c r="Z33" s="77"/>
      <c r="AA33" s="77"/>
      <c r="AB33" s="77"/>
    </row>
    <row r="34" spans="1:28" ht="12.75" customHeight="1" x14ac:dyDescent="0.2">
      <c r="A34" s="218"/>
      <c r="B34" s="166"/>
      <c r="N34" s="2"/>
      <c r="O34" s="157"/>
      <c r="P34" s="157"/>
      <c r="Q34" s="157"/>
      <c r="R34" s="157"/>
      <c r="S34" s="226"/>
      <c r="T34" s="227"/>
      <c r="U34" s="227"/>
      <c r="V34" s="157"/>
      <c r="W34" s="157"/>
      <c r="X34" s="226"/>
      <c r="Y34" s="227"/>
    </row>
    <row r="35" spans="1:28" ht="12.75" customHeight="1" x14ac:dyDescent="0.2">
      <c r="A35" s="218"/>
      <c r="B35" s="166"/>
      <c r="N35" s="2"/>
      <c r="O35" s="158"/>
      <c r="P35" s="158"/>
      <c r="Q35" s="158"/>
      <c r="R35" s="158"/>
      <c r="S35" s="158"/>
      <c r="T35" s="158"/>
      <c r="U35" s="158"/>
      <c r="V35" s="158"/>
      <c r="W35" s="158"/>
      <c r="X35" s="158"/>
      <c r="Y35" s="158"/>
    </row>
    <row r="36" spans="1:28" ht="12.75" customHeight="1" x14ac:dyDescent="0.2">
      <c r="A36" s="165"/>
      <c r="B36" s="165"/>
      <c r="N36" s="2"/>
      <c r="O36" s="159"/>
      <c r="P36" s="160"/>
      <c r="Q36" s="160"/>
      <c r="R36" s="161"/>
      <c r="S36" s="162"/>
      <c r="T36" s="162"/>
      <c r="U36" s="162"/>
      <c r="V36" s="162"/>
      <c r="W36" s="163"/>
      <c r="X36" s="162"/>
      <c r="Y36" s="162"/>
    </row>
    <row r="37" spans="1:28" ht="12.75" customHeight="1" x14ac:dyDescent="0.2">
      <c r="A37" s="165"/>
      <c r="B37" s="165"/>
      <c r="N37" s="2"/>
      <c r="O37" s="159"/>
      <c r="P37" s="160"/>
      <c r="Q37" s="160"/>
      <c r="R37" s="161"/>
      <c r="S37" s="162"/>
      <c r="T37" s="162"/>
      <c r="U37" s="162"/>
      <c r="V37" s="162"/>
      <c r="W37" s="163"/>
      <c r="X37" s="162"/>
      <c r="Y37" s="162"/>
    </row>
    <row r="38" spans="1:28" ht="12.75" customHeight="1" x14ac:dyDescent="0.2">
      <c r="A38" s="165"/>
      <c r="B38" s="165"/>
      <c r="N38" s="2"/>
      <c r="O38" s="159"/>
      <c r="P38" s="160"/>
      <c r="Q38" s="160"/>
      <c r="R38" s="161"/>
      <c r="S38" s="162"/>
      <c r="T38" s="162"/>
      <c r="U38" s="162"/>
      <c r="V38" s="162"/>
      <c r="W38" s="163"/>
      <c r="X38" s="162"/>
      <c r="Y38" s="162"/>
    </row>
    <row r="39" spans="1:28" ht="12.75" customHeight="1" x14ac:dyDescent="0.2">
      <c r="A39" s="165"/>
      <c r="B39" s="165"/>
      <c r="N39" s="2"/>
      <c r="O39" s="159"/>
      <c r="P39" s="160"/>
      <c r="Q39" s="160"/>
      <c r="R39" s="161"/>
      <c r="S39" s="162"/>
      <c r="T39" s="162"/>
      <c r="U39" s="162"/>
      <c r="V39" s="162"/>
      <c r="W39" s="163"/>
      <c r="X39" s="162"/>
      <c r="Y39" s="162"/>
    </row>
    <row r="40" spans="1:28" ht="12.75" customHeight="1" x14ac:dyDescent="0.2">
      <c r="A40" s="165"/>
      <c r="B40" s="165"/>
      <c r="N40" s="2"/>
      <c r="O40" s="159"/>
      <c r="P40" s="160"/>
      <c r="Q40" s="160"/>
      <c r="R40" s="161"/>
      <c r="S40" s="162"/>
      <c r="T40" s="162"/>
      <c r="U40" s="162"/>
      <c r="V40" s="162"/>
      <c r="W40" s="163"/>
      <c r="X40" s="162"/>
      <c r="Y40" s="162"/>
    </row>
    <row r="41" spans="1:28" ht="12.75" customHeight="1" x14ac:dyDescent="0.2">
      <c r="A41" s="165"/>
      <c r="B41" s="165"/>
      <c r="N41" s="2"/>
      <c r="O41" s="159"/>
      <c r="P41" s="160"/>
      <c r="Q41" s="160"/>
      <c r="R41" s="161"/>
      <c r="S41" s="162"/>
      <c r="T41" s="162"/>
      <c r="U41" s="162"/>
      <c r="V41" s="162"/>
      <c r="W41" s="163"/>
      <c r="X41" s="162"/>
      <c r="Y41" s="162"/>
    </row>
    <row r="42" spans="1:28" ht="12.75" customHeight="1" x14ac:dyDescent="0.2">
      <c r="A42" s="165"/>
      <c r="B42" s="165"/>
      <c r="N42" s="2"/>
      <c r="O42" s="159"/>
      <c r="P42" s="160"/>
      <c r="Q42" s="160"/>
      <c r="R42" s="161"/>
      <c r="S42" s="162"/>
      <c r="T42" s="162"/>
      <c r="U42" s="162"/>
      <c r="V42" s="162"/>
      <c r="W42" s="163"/>
      <c r="X42" s="162"/>
      <c r="Y42" s="162"/>
    </row>
    <row r="43" spans="1:28" ht="12.75" customHeight="1" x14ac:dyDescent="0.2">
      <c r="A43" s="165"/>
      <c r="B43" s="165"/>
      <c r="N43" s="2"/>
      <c r="O43" s="159"/>
      <c r="P43" s="160"/>
      <c r="Q43" s="160"/>
      <c r="R43" s="161"/>
      <c r="S43" s="162"/>
      <c r="T43" s="162"/>
      <c r="U43" s="162"/>
      <c r="V43" s="162"/>
      <c r="W43" s="163"/>
      <c r="X43" s="162"/>
      <c r="Y43" s="162"/>
    </row>
    <row r="44" spans="1:28" ht="12.75" customHeight="1" x14ac:dyDescent="0.2">
      <c r="A44" s="165"/>
      <c r="B44" s="165"/>
      <c r="N44" s="2"/>
      <c r="O44" s="159"/>
      <c r="P44" s="160"/>
      <c r="Q44" s="160"/>
      <c r="R44" s="161"/>
      <c r="S44" s="162"/>
      <c r="T44" s="162"/>
      <c r="U44" s="162"/>
      <c r="V44" s="162"/>
      <c r="W44" s="163"/>
      <c r="X44" s="162"/>
      <c r="Y44" s="162"/>
    </row>
    <row r="45" spans="1:28" ht="12.75" customHeight="1" x14ac:dyDescent="0.2">
      <c r="A45" s="165"/>
      <c r="B45" s="165"/>
      <c r="N45" s="2"/>
      <c r="O45" s="159"/>
      <c r="P45" s="160"/>
      <c r="Q45" s="160"/>
      <c r="R45" s="161"/>
      <c r="S45" s="162"/>
      <c r="T45" s="162"/>
      <c r="U45" s="162"/>
      <c r="V45" s="162"/>
      <c r="W45" s="163"/>
      <c r="X45" s="162"/>
      <c r="Y45" s="162"/>
    </row>
    <row r="46" spans="1:28" ht="12.75" customHeight="1" x14ac:dyDescent="0.2">
      <c r="A46" s="165"/>
      <c r="B46" s="165"/>
      <c r="N46" s="2"/>
      <c r="O46" s="159"/>
      <c r="P46" s="160"/>
      <c r="Q46" s="160"/>
      <c r="R46" s="161"/>
      <c r="S46" s="162"/>
      <c r="T46" s="162"/>
      <c r="U46" s="162"/>
      <c r="V46" s="162"/>
      <c r="W46" s="163"/>
      <c r="X46" s="162"/>
      <c r="Y46" s="162"/>
    </row>
    <row r="47" spans="1:28" ht="12.75" customHeight="1" x14ac:dyDescent="0.2">
      <c r="A47" s="165"/>
      <c r="B47" s="165"/>
      <c r="N47" s="2"/>
      <c r="O47" s="159"/>
      <c r="P47" s="160"/>
      <c r="Q47" s="160"/>
      <c r="R47" s="161"/>
      <c r="S47" s="162"/>
      <c r="T47" s="162"/>
      <c r="U47" s="162"/>
      <c r="V47" s="162"/>
      <c r="W47" s="163"/>
      <c r="X47" s="162"/>
      <c r="Y47" s="162"/>
    </row>
    <row r="48" spans="1:28" ht="12.75" customHeight="1" x14ac:dyDescent="0.2">
      <c r="A48" s="165"/>
      <c r="B48" s="165"/>
      <c r="N48" s="2"/>
      <c r="O48" s="159"/>
      <c r="P48" s="160"/>
      <c r="Q48" s="160"/>
      <c r="R48" s="161"/>
      <c r="S48" s="162"/>
      <c r="T48" s="162"/>
      <c r="U48" s="162"/>
      <c r="V48" s="162"/>
      <c r="W48" s="163"/>
      <c r="X48" s="162"/>
      <c r="Y48" s="162"/>
    </row>
    <row r="49" spans="1:25" ht="12.75" customHeight="1" x14ac:dyDescent="0.2">
      <c r="A49" s="165"/>
      <c r="B49" s="165"/>
      <c r="N49" s="2"/>
      <c r="O49" s="159"/>
      <c r="P49" s="160"/>
      <c r="Q49" s="160"/>
      <c r="R49" s="161"/>
      <c r="S49" s="162"/>
      <c r="T49" s="162"/>
      <c r="U49" s="162"/>
      <c r="V49" s="162"/>
      <c r="W49" s="163"/>
      <c r="X49" s="162"/>
      <c r="Y49" s="162"/>
    </row>
    <row r="50" spans="1:25" ht="12.75" customHeight="1" x14ac:dyDescent="0.2">
      <c r="A50" s="165"/>
      <c r="B50" s="165"/>
      <c r="N50" s="2"/>
      <c r="O50" s="159"/>
      <c r="P50" s="160"/>
      <c r="Q50" s="160"/>
      <c r="R50" s="161"/>
      <c r="S50" s="162"/>
      <c r="T50" s="162"/>
      <c r="U50" s="162"/>
      <c r="V50" s="162"/>
      <c r="W50" s="163"/>
      <c r="X50" s="162"/>
      <c r="Y50" s="162"/>
    </row>
    <row r="51" spans="1:25" ht="12.75" customHeight="1" x14ac:dyDescent="0.2">
      <c r="A51" s="165"/>
      <c r="B51" s="165"/>
      <c r="N51" s="2"/>
      <c r="O51" s="159"/>
      <c r="P51" s="160"/>
      <c r="Q51" s="160"/>
      <c r="R51" s="161"/>
      <c r="S51" s="162"/>
      <c r="T51" s="162"/>
      <c r="U51" s="162"/>
      <c r="V51" s="162"/>
      <c r="W51" s="163"/>
      <c r="X51" s="162"/>
      <c r="Y51" s="162"/>
    </row>
    <row r="52" spans="1:25" ht="12.75" customHeight="1" x14ac:dyDescent="0.2">
      <c r="A52" s="165"/>
      <c r="B52" s="165"/>
      <c r="N52" s="2"/>
      <c r="O52" s="159"/>
      <c r="P52" s="160"/>
      <c r="Q52" s="160"/>
      <c r="R52" s="161"/>
      <c r="S52" s="162"/>
      <c r="T52" s="162"/>
      <c r="U52" s="162"/>
      <c r="V52" s="162"/>
      <c r="W52" s="163"/>
      <c r="X52" s="162"/>
      <c r="Y52" s="162"/>
    </row>
    <row r="53" spans="1:25" ht="12.75" customHeight="1" x14ac:dyDescent="0.2">
      <c r="A53" s="165"/>
      <c r="B53" s="165"/>
      <c r="N53" s="2"/>
      <c r="O53" s="159"/>
      <c r="P53" s="160"/>
      <c r="Q53" s="160"/>
      <c r="R53" s="161"/>
      <c r="S53" s="162"/>
      <c r="T53" s="162"/>
      <c r="U53" s="162"/>
      <c r="V53" s="162"/>
      <c r="W53" s="163"/>
      <c r="X53" s="162"/>
      <c r="Y53" s="162"/>
    </row>
    <row r="54" spans="1:25" x14ac:dyDescent="0.2">
      <c r="A54" s="165"/>
      <c r="B54" s="165"/>
      <c r="N54" s="2"/>
      <c r="O54" s="159"/>
      <c r="P54" s="160"/>
      <c r="Q54" s="160"/>
      <c r="R54" s="161"/>
      <c r="S54" s="162"/>
      <c r="T54" s="162"/>
      <c r="U54" s="162"/>
      <c r="V54" s="162"/>
      <c r="W54" s="163"/>
      <c r="X54" s="162"/>
      <c r="Y54" s="162"/>
    </row>
    <row r="55" spans="1:25" x14ac:dyDescent="0.2">
      <c r="A55" s="165"/>
      <c r="B55" s="165"/>
      <c r="N55" s="2"/>
      <c r="O55" s="159"/>
      <c r="P55" s="160"/>
      <c r="Q55" s="160"/>
      <c r="R55" s="161"/>
      <c r="S55" s="162"/>
      <c r="T55" s="162"/>
      <c r="U55" s="162"/>
      <c r="V55" s="162"/>
      <c r="W55" s="163"/>
      <c r="X55" s="162"/>
      <c r="Y55" s="162"/>
    </row>
    <row r="56" spans="1:25" x14ac:dyDescent="0.2">
      <c r="A56" s="165"/>
      <c r="B56" s="165"/>
      <c r="N56" s="2"/>
      <c r="O56" s="159"/>
      <c r="P56" s="160"/>
      <c r="Q56" s="160"/>
      <c r="R56" s="161"/>
      <c r="S56" s="162"/>
      <c r="T56" s="162"/>
      <c r="U56" s="162"/>
      <c r="V56" s="162"/>
      <c r="W56" s="163"/>
      <c r="X56" s="162"/>
      <c r="Y56" s="162"/>
    </row>
    <row r="57" spans="1:25" x14ac:dyDescent="0.2">
      <c r="A57" s="165"/>
      <c r="B57" s="165"/>
      <c r="N57" s="2"/>
      <c r="O57" s="159"/>
      <c r="P57" s="160"/>
      <c r="Q57" s="160"/>
      <c r="R57" s="161"/>
      <c r="S57" s="162"/>
      <c r="T57" s="162"/>
      <c r="U57" s="162"/>
      <c r="V57" s="162"/>
      <c r="W57" s="163"/>
      <c r="X57" s="162"/>
      <c r="Y57" s="162"/>
    </row>
    <row r="58" spans="1:25" x14ac:dyDescent="0.2">
      <c r="A58" s="165"/>
      <c r="B58" s="165"/>
      <c r="N58" s="2"/>
      <c r="O58" s="159"/>
      <c r="P58" s="160"/>
      <c r="Q58" s="160"/>
      <c r="R58" s="161"/>
      <c r="S58" s="162"/>
      <c r="T58" s="162"/>
      <c r="U58" s="164"/>
      <c r="V58" s="162"/>
      <c r="W58" s="163"/>
      <c r="X58" s="162"/>
      <c r="Y58" s="162"/>
    </row>
    <row r="59" spans="1:25" x14ac:dyDescent="0.2">
      <c r="A59" s="165"/>
      <c r="B59" s="165"/>
      <c r="C59" s="76"/>
      <c r="D59" s="76"/>
      <c r="E59" s="76"/>
      <c r="F59" s="76"/>
      <c r="G59" s="76"/>
      <c r="H59" s="76"/>
      <c r="I59" s="76"/>
      <c r="J59" s="76"/>
      <c r="K59" s="76"/>
      <c r="L59" s="76"/>
      <c r="M59" s="76"/>
      <c r="N59" s="76"/>
      <c r="O59" s="159"/>
      <c r="P59" s="160"/>
      <c r="Q59" s="160"/>
      <c r="R59" s="161"/>
      <c r="S59" s="162"/>
      <c r="T59" s="162"/>
      <c r="U59" s="162"/>
      <c r="V59" s="162"/>
      <c r="W59" s="163"/>
      <c r="X59" s="162"/>
      <c r="Y59" s="162"/>
    </row>
    <row r="60" spans="1:25" x14ac:dyDescent="0.2">
      <c r="A60" s="165"/>
      <c r="B60" s="165"/>
      <c r="C60" s="76"/>
      <c r="D60" s="76"/>
      <c r="E60" s="76"/>
      <c r="F60" s="76"/>
      <c r="G60" s="76"/>
      <c r="H60" s="76"/>
      <c r="I60" s="76"/>
      <c r="J60" s="76"/>
      <c r="K60" s="76"/>
      <c r="L60" s="76"/>
      <c r="M60" s="76"/>
      <c r="N60" s="76"/>
      <c r="O60" s="159"/>
      <c r="P60" s="160"/>
      <c r="Q60" s="160"/>
      <c r="R60" s="161"/>
      <c r="S60" s="162"/>
      <c r="T60" s="162"/>
      <c r="U60" s="162"/>
      <c r="V60" s="162"/>
      <c r="W60" s="163"/>
      <c r="X60" s="162"/>
      <c r="Y60" s="162"/>
    </row>
    <row r="61" spans="1:25" x14ac:dyDescent="0.2">
      <c r="A61" s="165"/>
      <c r="B61" s="165"/>
      <c r="C61" s="76"/>
      <c r="D61" s="76"/>
      <c r="E61" s="76"/>
      <c r="F61" s="76"/>
      <c r="G61" s="76"/>
      <c r="H61" s="76"/>
      <c r="I61" s="76"/>
      <c r="J61" s="76"/>
      <c r="K61" s="76"/>
      <c r="L61" s="76"/>
      <c r="M61" s="76"/>
      <c r="N61" s="76"/>
      <c r="O61" s="159"/>
      <c r="P61" s="160"/>
      <c r="Q61" s="160"/>
      <c r="R61" s="161"/>
      <c r="S61" s="162"/>
      <c r="T61" s="162"/>
      <c r="U61" s="162"/>
      <c r="V61" s="162"/>
      <c r="W61" s="163"/>
      <c r="X61" s="162"/>
      <c r="Y61" s="162"/>
    </row>
    <row r="62" spans="1:25" x14ac:dyDescent="0.2">
      <c r="A62" s="76"/>
      <c r="B62" s="76"/>
      <c r="C62" s="76"/>
      <c r="D62" s="76"/>
      <c r="E62" s="76"/>
      <c r="F62" s="76"/>
      <c r="G62" s="76"/>
      <c r="H62" s="76"/>
      <c r="I62" s="76"/>
      <c r="J62" s="76"/>
      <c r="K62" s="76"/>
      <c r="L62" s="76"/>
      <c r="M62" s="76"/>
      <c r="N62" s="76"/>
      <c r="O62" s="92"/>
      <c r="P62" s="92"/>
      <c r="Q62" s="92"/>
      <c r="R62" s="92"/>
      <c r="S62" s="92"/>
      <c r="T62" s="92"/>
      <c r="U62" s="92"/>
      <c r="V62" s="92"/>
      <c r="W62" s="92"/>
      <c r="X62" s="92"/>
      <c r="Y62" s="92"/>
    </row>
    <row r="63" spans="1:25" x14ac:dyDescent="0.2">
      <c r="A63" s="76"/>
      <c r="B63" s="76"/>
      <c r="C63" s="76"/>
      <c r="D63" s="76"/>
      <c r="E63" s="76"/>
      <c r="F63" s="76"/>
      <c r="G63" s="76"/>
      <c r="H63" s="76"/>
      <c r="I63" s="76"/>
      <c r="J63" s="76"/>
      <c r="K63" s="76"/>
      <c r="L63" s="76"/>
      <c r="M63" s="76"/>
      <c r="N63" s="76"/>
      <c r="O63" s="76"/>
      <c r="P63" s="76"/>
      <c r="Q63" s="76"/>
      <c r="R63" s="76"/>
    </row>
    <row r="64" spans="1:25" x14ac:dyDescent="0.2">
      <c r="A64" s="76"/>
      <c r="B64" s="76"/>
      <c r="C64" s="76"/>
      <c r="D64" s="76"/>
      <c r="E64" s="76"/>
      <c r="F64" s="76"/>
      <c r="G64" s="76"/>
      <c r="H64" s="76"/>
      <c r="I64" s="76"/>
      <c r="J64" s="76"/>
      <c r="K64" s="76"/>
      <c r="L64" s="76"/>
      <c r="M64" s="76"/>
      <c r="N64" s="76"/>
      <c r="O64" s="76"/>
      <c r="P64" s="76"/>
      <c r="Q64" s="76"/>
      <c r="R64" s="76"/>
    </row>
    <row r="65" spans="1:18" x14ac:dyDescent="0.2">
      <c r="A65" s="76"/>
      <c r="B65" s="76"/>
      <c r="C65" s="76"/>
      <c r="D65" s="76"/>
      <c r="E65" s="76"/>
      <c r="F65" s="76"/>
      <c r="G65" s="76"/>
      <c r="H65" s="76"/>
      <c r="I65" s="76"/>
      <c r="J65" s="76"/>
      <c r="K65" s="76"/>
      <c r="L65" s="76"/>
      <c r="M65" s="76"/>
      <c r="N65" s="76"/>
      <c r="O65" s="76"/>
      <c r="P65" s="76"/>
      <c r="Q65" s="76"/>
      <c r="R65" s="76"/>
    </row>
    <row r="66" spans="1:18" x14ac:dyDescent="0.2">
      <c r="A66" s="76"/>
      <c r="B66" s="76"/>
      <c r="C66" s="76"/>
      <c r="D66" s="76"/>
      <c r="E66" s="76"/>
      <c r="F66" s="76"/>
      <c r="G66" s="76"/>
      <c r="H66" s="76"/>
      <c r="I66" s="76"/>
      <c r="J66" s="76"/>
      <c r="K66" s="76"/>
      <c r="L66" s="76"/>
      <c r="M66" s="76"/>
      <c r="N66" s="76"/>
      <c r="O66" s="76"/>
      <c r="P66" s="76"/>
      <c r="Q66" s="76"/>
      <c r="R66" s="76"/>
    </row>
    <row r="67" spans="1:18" x14ac:dyDescent="0.2">
      <c r="A67" s="76"/>
      <c r="B67" s="76"/>
      <c r="C67" s="76"/>
      <c r="D67" s="76"/>
      <c r="E67" s="76"/>
      <c r="F67" s="76"/>
      <c r="G67" s="76"/>
      <c r="H67" s="76"/>
      <c r="I67" s="76"/>
      <c r="J67" s="76"/>
      <c r="K67" s="76"/>
      <c r="L67" s="76"/>
      <c r="M67" s="76"/>
      <c r="N67" s="76"/>
      <c r="O67" s="76"/>
      <c r="P67" s="76"/>
      <c r="Q67" s="76"/>
      <c r="R67" s="76"/>
    </row>
    <row r="68" spans="1:18" x14ac:dyDescent="0.2">
      <c r="A68" s="76"/>
      <c r="B68" s="76"/>
      <c r="C68" s="76"/>
      <c r="D68" s="76"/>
      <c r="E68" s="76"/>
      <c r="F68" s="76"/>
      <c r="G68" s="76"/>
      <c r="H68" s="76"/>
      <c r="I68" s="76"/>
      <c r="J68" s="76"/>
      <c r="K68" s="76"/>
      <c r="L68" s="76"/>
      <c r="M68" s="76"/>
      <c r="N68" s="76"/>
      <c r="O68" s="76"/>
      <c r="P68" s="76"/>
      <c r="Q68" s="76"/>
      <c r="R68" s="76"/>
    </row>
    <row r="69" spans="1:18" x14ac:dyDescent="0.2">
      <c r="A69" s="76"/>
      <c r="B69" s="76"/>
      <c r="C69" s="76"/>
      <c r="D69" s="76"/>
      <c r="E69" s="76"/>
      <c r="F69" s="76"/>
      <c r="G69" s="76"/>
      <c r="H69" s="76"/>
      <c r="I69" s="76"/>
      <c r="J69" s="76"/>
      <c r="K69" s="76"/>
      <c r="L69" s="76"/>
      <c r="M69" s="76"/>
      <c r="N69" s="76"/>
      <c r="O69" s="76"/>
      <c r="P69" s="76"/>
      <c r="Q69" s="76"/>
      <c r="R69" s="76"/>
    </row>
    <row r="70" spans="1:18" x14ac:dyDescent="0.2">
      <c r="A70" s="76"/>
      <c r="B70" s="76"/>
      <c r="C70" s="76"/>
      <c r="D70" s="76"/>
      <c r="E70" s="76"/>
      <c r="F70" s="76"/>
      <c r="G70" s="76"/>
      <c r="H70" s="76"/>
      <c r="I70" s="76"/>
      <c r="J70" s="76"/>
      <c r="K70" s="76"/>
      <c r="L70" s="76"/>
      <c r="M70" s="76"/>
      <c r="N70" s="76"/>
      <c r="O70" s="76"/>
      <c r="P70" s="76"/>
      <c r="Q70" s="76"/>
      <c r="R70" s="76"/>
    </row>
    <row r="71" spans="1:18" x14ac:dyDescent="0.2">
      <c r="A71" s="76"/>
      <c r="B71" s="76"/>
      <c r="C71" s="76"/>
      <c r="D71" s="76"/>
      <c r="E71" s="76"/>
      <c r="F71" s="76"/>
      <c r="G71" s="76"/>
      <c r="H71" s="76"/>
      <c r="I71" s="76"/>
      <c r="J71" s="76"/>
      <c r="K71" s="76"/>
      <c r="L71" s="76"/>
      <c r="M71" s="76"/>
      <c r="N71" s="76"/>
      <c r="O71" s="76"/>
      <c r="P71" s="76"/>
      <c r="Q71" s="76"/>
      <c r="R71" s="76"/>
    </row>
    <row r="72" spans="1:18" x14ac:dyDescent="0.2">
      <c r="A72" s="76"/>
      <c r="B72" s="76"/>
      <c r="C72" s="76"/>
      <c r="D72" s="76"/>
      <c r="E72" s="76"/>
      <c r="F72" s="76"/>
      <c r="G72" s="76"/>
      <c r="H72" s="76"/>
      <c r="I72" s="76"/>
      <c r="J72" s="76"/>
      <c r="K72" s="76"/>
      <c r="L72" s="76"/>
      <c r="M72" s="76"/>
      <c r="N72" s="76"/>
      <c r="O72" s="76"/>
      <c r="P72" s="76"/>
      <c r="Q72" s="76"/>
      <c r="R72" s="76"/>
    </row>
    <row r="73" spans="1:18" x14ac:dyDescent="0.2">
      <c r="A73" s="76"/>
      <c r="B73" s="76"/>
      <c r="C73" s="76"/>
      <c r="D73" s="76"/>
      <c r="E73" s="76"/>
      <c r="F73" s="76"/>
      <c r="G73" s="76"/>
      <c r="H73" s="76"/>
      <c r="I73" s="76"/>
      <c r="J73" s="76"/>
      <c r="K73" s="76"/>
      <c r="L73" s="76"/>
      <c r="M73" s="76"/>
      <c r="N73" s="76"/>
      <c r="O73" s="76"/>
      <c r="P73" s="76"/>
      <c r="Q73" s="76"/>
      <c r="R73" s="76"/>
    </row>
    <row r="74" spans="1:18" x14ac:dyDescent="0.2">
      <c r="A74" s="76"/>
      <c r="B74" s="76"/>
      <c r="C74" s="76"/>
      <c r="D74" s="76"/>
      <c r="E74" s="76"/>
      <c r="F74" s="76"/>
      <c r="G74" s="76"/>
      <c r="H74" s="76"/>
      <c r="I74" s="76"/>
      <c r="J74" s="76"/>
      <c r="K74" s="76"/>
      <c r="L74" s="76"/>
      <c r="M74" s="76"/>
      <c r="N74" s="76"/>
      <c r="O74" s="76"/>
      <c r="P74" s="76"/>
      <c r="Q74" s="76"/>
      <c r="R74" s="76"/>
    </row>
    <row r="75" spans="1:18" x14ac:dyDescent="0.2">
      <c r="A75" s="76"/>
      <c r="B75" s="76"/>
      <c r="C75" s="76"/>
      <c r="D75" s="76"/>
      <c r="E75" s="76"/>
      <c r="F75" s="76"/>
      <c r="G75" s="76"/>
      <c r="H75" s="76"/>
      <c r="I75" s="76"/>
      <c r="J75" s="76"/>
      <c r="K75" s="76"/>
      <c r="L75" s="76"/>
      <c r="M75" s="76"/>
      <c r="N75" s="76"/>
      <c r="O75" s="76"/>
      <c r="P75" s="76"/>
      <c r="Q75" s="76"/>
      <c r="R75" s="76"/>
    </row>
    <row r="76" spans="1:18" x14ac:dyDescent="0.2">
      <c r="A76" s="76"/>
      <c r="B76" s="76"/>
      <c r="C76" s="76"/>
      <c r="D76" s="76"/>
      <c r="E76" s="76"/>
      <c r="F76" s="76"/>
      <c r="G76" s="76"/>
      <c r="H76" s="76"/>
      <c r="I76" s="76"/>
      <c r="J76" s="76"/>
      <c r="K76" s="76"/>
      <c r="L76" s="76"/>
      <c r="M76" s="76"/>
      <c r="N76" s="76"/>
      <c r="O76" s="76"/>
      <c r="P76" s="76"/>
      <c r="Q76" s="76"/>
      <c r="R76" s="76"/>
    </row>
  </sheetData>
  <mergeCells count="17">
    <mergeCell ref="W33:Y33"/>
    <mergeCell ref="S34:U34"/>
    <mergeCell ref="X34:Y34"/>
    <mergeCell ref="X4:Y4"/>
    <mergeCell ref="K3:M3"/>
    <mergeCell ref="W3:Y3"/>
    <mergeCell ref="L4:M4"/>
    <mergeCell ref="R3:U3"/>
    <mergeCell ref="S4:U4"/>
    <mergeCell ref="R33:U33"/>
    <mergeCell ref="A3:A5"/>
    <mergeCell ref="A33:A35"/>
    <mergeCell ref="C3:D3"/>
    <mergeCell ref="F3:I3"/>
    <mergeCell ref="O3:P3"/>
    <mergeCell ref="G4:I4"/>
    <mergeCell ref="O33:P33"/>
  </mergeCells>
  <phoneticPr fontId="4" type="noConversion"/>
  <pageMargins left="0.75" right="0.75" top="1" bottom="1" header="0.5" footer="0.5"/>
  <pageSetup paperSize="9" scale="65" orientation="portrait" r:id="rId1"/>
  <headerFooter alignWithMargins="0"/>
  <ignoredErrors>
    <ignoredError sqref="F6:F25 K6:K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61"/>
  <sheetViews>
    <sheetView workbookViewId="0">
      <selection activeCell="P32" sqref="P32"/>
    </sheetView>
  </sheetViews>
  <sheetFormatPr defaultRowHeight="12.75" x14ac:dyDescent="0.2"/>
  <cols>
    <col min="1" max="1" width="14.42578125" customWidth="1"/>
    <col min="2" max="7" width="9.42578125" customWidth="1"/>
  </cols>
  <sheetData>
    <row r="1" spans="1:7" ht="18.75" x14ac:dyDescent="0.25">
      <c r="A1" s="1" t="s">
        <v>38</v>
      </c>
      <c r="B1" s="2"/>
      <c r="C1" s="2"/>
      <c r="D1" s="2"/>
      <c r="E1" s="2"/>
      <c r="F1" s="2"/>
      <c r="G1" s="2"/>
    </row>
    <row r="2" spans="1:7" x14ac:dyDescent="0.2">
      <c r="A2" s="71"/>
      <c r="B2" s="2"/>
      <c r="C2" s="2"/>
      <c r="D2" s="2"/>
      <c r="E2" s="2"/>
      <c r="F2" s="2"/>
      <c r="G2" s="2"/>
    </row>
    <row r="3" spans="1:7" x14ac:dyDescent="0.2">
      <c r="A3" s="2"/>
      <c r="B3" s="2"/>
      <c r="C3" s="2"/>
      <c r="D3" s="2"/>
      <c r="E3" s="2"/>
      <c r="F3" s="2"/>
      <c r="G3" s="2"/>
    </row>
    <row r="4" spans="1:7" x14ac:dyDescent="0.2">
      <c r="A4" s="234" t="s">
        <v>3</v>
      </c>
      <c r="B4" s="241" t="s">
        <v>27</v>
      </c>
      <c r="C4" s="242"/>
      <c r="D4" s="241" t="s">
        <v>29</v>
      </c>
      <c r="E4" s="242"/>
      <c r="F4" s="236" t="s">
        <v>28</v>
      </c>
      <c r="G4" s="237"/>
    </row>
    <row r="5" spans="1:7" ht="12.75" customHeight="1" x14ac:dyDescent="0.2">
      <c r="A5" s="235"/>
      <c r="B5" s="64" t="s">
        <v>30</v>
      </c>
      <c r="C5" s="64" t="s">
        <v>6</v>
      </c>
      <c r="D5" s="64" t="s">
        <v>30</v>
      </c>
      <c r="E5" s="64" t="s">
        <v>6</v>
      </c>
      <c r="F5" s="64" t="s">
        <v>30</v>
      </c>
      <c r="G5" s="99" t="s">
        <v>6</v>
      </c>
    </row>
    <row r="6" spans="1:7" ht="12.75" customHeight="1" x14ac:dyDescent="0.2">
      <c r="A6" s="61"/>
      <c r="B6" s="79"/>
      <c r="C6" s="80"/>
      <c r="D6" s="81"/>
      <c r="E6" s="81"/>
      <c r="F6" s="82"/>
      <c r="G6" s="83"/>
    </row>
    <row r="7" spans="1:7" x14ac:dyDescent="0.2">
      <c r="A7" s="62">
        <v>2007</v>
      </c>
      <c r="B7" s="68">
        <f t="shared" ref="B7:B12" si="0">C7/$B$18</f>
        <v>1.2</v>
      </c>
      <c r="C7" s="69">
        <v>4.2000000000000003E-2</v>
      </c>
      <c r="D7" s="65">
        <f t="shared" ref="D7:D12" si="1">E7/$D$18</f>
        <v>0.3</v>
      </c>
      <c r="E7" s="69">
        <v>7.0200000000000002E-3</v>
      </c>
      <c r="F7" s="66">
        <f t="shared" ref="F7:G9" si="2">SUM(B7,D7)</f>
        <v>1.5</v>
      </c>
      <c r="G7" s="67">
        <f t="shared" si="2"/>
        <v>4.9020000000000001E-2</v>
      </c>
    </row>
    <row r="8" spans="1:7" x14ac:dyDescent="0.2">
      <c r="A8" s="62">
        <v>2008</v>
      </c>
      <c r="B8" s="68">
        <f t="shared" si="0"/>
        <v>1.2</v>
      </c>
      <c r="C8" s="69">
        <v>4.2000000000000003E-2</v>
      </c>
      <c r="D8" s="65">
        <f t="shared" si="1"/>
        <v>0.10773130544993657</v>
      </c>
      <c r="E8" s="69">
        <v>2.5209125475285157E-3</v>
      </c>
      <c r="F8" s="66">
        <f t="shared" si="2"/>
        <v>1.3077313054499364</v>
      </c>
      <c r="G8" s="67">
        <f t="shared" si="2"/>
        <v>4.4520912547528518E-2</v>
      </c>
    </row>
    <row r="9" spans="1:7" x14ac:dyDescent="0.2">
      <c r="A9" s="62">
        <v>2009</v>
      </c>
      <c r="B9" s="68">
        <f t="shared" si="0"/>
        <v>1.1484872585000001</v>
      </c>
      <c r="C9" s="69">
        <v>4.0197054047500007E-2</v>
      </c>
      <c r="D9" s="65">
        <f t="shared" si="1"/>
        <v>3.7034518960000002</v>
      </c>
      <c r="E9" s="69">
        <v>8.6660774366400004E-2</v>
      </c>
      <c r="F9" s="66">
        <f t="shared" si="2"/>
        <v>4.8519391545000001</v>
      </c>
      <c r="G9" s="67">
        <f t="shared" si="2"/>
        <v>0.1268578284139</v>
      </c>
    </row>
    <row r="10" spans="1:7" s="76" customFormat="1" x14ac:dyDescent="0.2">
      <c r="A10" s="93">
        <v>2010</v>
      </c>
      <c r="B10" s="94">
        <f>C10/$B$18</f>
        <v>1.610097696</v>
      </c>
      <c r="C10" s="69">
        <v>5.6353419360000004E-2</v>
      </c>
      <c r="D10" s="95">
        <f t="shared" si="1"/>
        <v>3.0972649907170866</v>
      </c>
      <c r="E10" s="69">
        <v>7.2476000782779826E-2</v>
      </c>
      <c r="F10" s="96">
        <f t="shared" ref="F10:G12" si="3">SUM(B10,D10)</f>
        <v>4.7073626867170866</v>
      </c>
      <c r="G10" s="97">
        <f t="shared" si="3"/>
        <v>0.12882942014277982</v>
      </c>
    </row>
    <row r="11" spans="1:7" x14ac:dyDescent="0.2">
      <c r="A11" s="62">
        <v>2011</v>
      </c>
      <c r="B11" s="68">
        <f>C11/$B$18</f>
        <v>2.3453757999999998</v>
      </c>
      <c r="C11" s="69">
        <v>8.2088152999999997E-2</v>
      </c>
      <c r="D11" s="65">
        <f>E11/$D$18</f>
        <v>4.8121961971245257</v>
      </c>
      <c r="E11" s="69">
        <v>0.11260539101271391</v>
      </c>
      <c r="F11" s="66">
        <f t="shared" si="3"/>
        <v>7.157571997124526</v>
      </c>
      <c r="G11" s="67">
        <f t="shared" si="3"/>
        <v>0.19469354401271391</v>
      </c>
    </row>
    <row r="12" spans="1:7" x14ac:dyDescent="0.2">
      <c r="A12" s="62">
        <v>2012</v>
      </c>
      <c r="B12" s="68">
        <f t="shared" si="0"/>
        <v>1.2669511722627738</v>
      </c>
      <c r="C12" s="69">
        <v>4.4343291029197089E-2</v>
      </c>
      <c r="D12" s="65">
        <f t="shared" si="1"/>
        <v>5.6659622243346011</v>
      </c>
      <c r="E12" s="69">
        <v>0.13258351604942967</v>
      </c>
      <c r="F12" s="66">
        <f>SUM(B12,D12)</f>
        <v>6.9329133965973746</v>
      </c>
      <c r="G12" s="67">
        <f t="shared" si="3"/>
        <v>0.17692680707862676</v>
      </c>
    </row>
    <row r="13" spans="1:7" x14ac:dyDescent="0.2">
      <c r="A13" s="62">
        <v>2013</v>
      </c>
      <c r="B13" s="68">
        <f>C13/$B$18</f>
        <v>0.23557169676885648</v>
      </c>
      <c r="C13" s="69">
        <v>8.2450093869099773E-3</v>
      </c>
      <c r="D13" s="65">
        <f>E13/$D$18</f>
        <v>4.9695657577566532</v>
      </c>
      <c r="E13" s="69">
        <v>0.11628783873150569</v>
      </c>
      <c r="F13" s="66">
        <f>SUM(B13,D13)</f>
        <v>5.2051374545255094</v>
      </c>
      <c r="G13" s="67">
        <f t="shared" ref="G13" si="4">SUM(C13,E13)</f>
        <v>0.12453284811841567</v>
      </c>
    </row>
    <row r="14" spans="1:7" x14ac:dyDescent="0.2">
      <c r="A14" s="62">
        <v>2014</v>
      </c>
      <c r="B14" s="68">
        <f>C14/$B$18</f>
        <v>0.90308620000000017</v>
      </c>
      <c r="C14" s="69">
        <v>3.1608017000000009E-2</v>
      </c>
      <c r="D14" s="65">
        <f>E14/$D$18</f>
        <v>3.2482187541191383</v>
      </c>
      <c r="E14" s="69">
        <v>7.600831884638784E-2</v>
      </c>
      <c r="F14" s="66">
        <f>SUM(B14,D14)</f>
        <v>4.1513049541191389</v>
      </c>
      <c r="G14" s="67">
        <f t="shared" ref="G14" si="5">SUM(C14,E14)</f>
        <v>0.10761633584638786</v>
      </c>
    </row>
    <row r="15" spans="1:7" x14ac:dyDescent="0.2">
      <c r="A15" s="62">
        <v>2015</v>
      </c>
      <c r="B15" s="68">
        <f t="shared" ref="B15:B17" si="6">C15/$B$18</f>
        <v>0.55649859999999995</v>
      </c>
      <c r="C15" s="69">
        <v>1.9477451E-2</v>
      </c>
      <c r="D15" s="65">
        <f t="shared" ref="D15:D17" si="7">E15/$D$18</f>
        <v>2.8706807807351074</v>
      </c>
      <c r="E15" s="69">
        <v>6.7173930269201515E-2</v>
      </c>
      <c r="F15" s="66">
        <f t="shared" ref="F15:F17" si="8">SUM(B15,D15)</f>
        <v>3.4271793807351072</v>
      </c>
      <c r="G15" s="67">
        <f t="shared" ref="G15:G17" si="9">SUM(C15,E15)</f>
        <v>8.6651381269201522E-2</v>
      </c>
    </row>
    <row r="16" spans="1:7" x14ac:dyDescent="0.2">
      <c r="A16" s="62">
        <v>2016</v>
      </c>
      <c r="B16" s="68">
        <f t="shared" si="6"/>
        <v>0.46968129999999997</v>
      </c>
      <c r="C16" s="69">
        <v>1.64388455E-2</v>
      </c>
      <c r="D16" s="65">
        <f t="shared" si="7"/>
        <v>4.8428620000000002</v>
      </c>
      <c r="E16" s="69">
        <v>0.11332297080000001</v>
      </c>
      <c r="F16" s="66">
        <f t="shared" si="8"/>
        <v>5.3125432999999997</v>
      </c>
      <c r="G16" s="67">
        <f t="shared" si="9"/>
        <v>0.1297618163</v>
      </c>
    </row>
    <row r="17" spans="1:7" x14ac:dyDescent="0.2">
      <c r="A17" s="169">
        <v>2017</v>
      </c>
      <c r="B17" s="170">
        <f t="shared" si="6"/>
        <v>0.46429145000000005</v>
      </c>
      <c r="C17" s="171">
        <v>1.6250200750000002E-2</v>
      </c>
      <c r="D17" s="172">
        <f t="shared" si="7"/>
        <v>3.6398470000000005</v>
      </c>
      <c r="E17" s="171">
        <v>8.517241980000001E-2</v>
      </c>
      <c r="F17" s="173">
        <f t="shared" si="8"/>
        <v>4.1041384500000007</v>
      </c>
      <c r="G17" s="174">
        <f t="shared" si="9"/>
        <v>0.10142262055000001</v>
      </c>
    </row>
    <row r="18" spans="1:7" ht="14.25" x14ac:dyDescent="0.2">
      <c r="A18" s="78" t="s">
        <v>31</v>
      </c>
      <c r="B18" s="238">
        <v>3.5000000000000003E-2</v>
      </c>
      <c r="C18" s="239"/>
      <c r="D18" s="238">
        <v>2.3400000000000001E-2</v>
      </c>
      <c r="E18" s="240"/>
      <c r="F18" s="70"/>
      <c r="G18" s="70"/>
    </row>
    <row r="19" spans="1:7" x14ac:dyDescent="0.2">
      <c r="A19" s="2"/>
      <c r="B19" s="2"/>
      <c r="C19" s="2"/>
      <c r="D19" s="2"/>
      <c r="E19" s="2"/>
      <c r="F19" s="2"/>
      <c r="G19" s="2"/>
    </row>
    <row r="20" spans="1:7" ht="12.75" customHeight="1" x14ac:dyDescent="0.2">
      <c r="A20" s="63"/>
      <c r="B20" s="63"/>
      <c r="C20" s="63"/>
      <c r="D20" s="63"/>
      <c r="E20" s="63"/>
      <c r="F20" s="63"/>
      <c r="G20" s="63"/>
    </row>
    <row r="21" spans="1:7" x14ac:dyDescent="0.2">
      <c r="A21" s="63"/>
      <c r="B21" s="63"/>
      <c r="C21" s="63"/>
      <c r="D21" s="63"/>
      <c r="E21" s="63"/>
      <c r="F21" s="63"/>
      <c r="G21" s="63"/>
    </row>
    <row r="22" spans="1:7" x14ac:dyDescent="0.2">
      <c r="A22" s="63"/>
      <c r="B22" s="63"/>
      <c r="C22" s="63"/>
      <c r="D22" s="63"/>
      <c r="E22" s="63"/>
      <c r="F22" s="63"/>
      <c r="G22" s="63"/>
    </row>
    <row r="23" spans="1:7" x14ac:dyDescent="0.2">
      <c r="A23" s="63"/>
      <c r="B23" s="63"/>
      <c r="C23" s="63"/>
      <c r="D23" s="63"/>
      <c r="E23" s="63"/>
      <c r="F23" s="63"/>
      <c r="G23" s="63"/>
    </row>
    <row r="24" spans="1:7" x14ac:dyDescent="0.2">
      <c r="A24" s="63"/>
      <c r="B24" s="63"/>
      <c r="C24" s="63"/>
      <c r="D24" s="63"/>
      <c r="E24" s="63"/>
      <c r="F24" s="63"/>
      <c r="G24" s="63"/>
    </row>
    <row r="25" spans="1:7" x14ac:dyDescent="0.2">
      <c r="A25" s="63"/>
      <c r="B25" s="63"/>
      <c r="C25" s="63"/>
      <c r="D25" s="63"/>
      <c r="E25" s="63"/>
      <c r="F25" s="63"/>
      <c r="G25" s="63"/>
    </row>
    <row r="26" spans="1:7" x14ac:dyDescent="0.2">
      <c r="A26" s="63"/>
      <c r="B26" s="63"/>
      <c r="C26" s="90"/>
      <c r="D26" s="63"/>
      <c r="E26" s="63"/>
      <c r="F26" s="63"/>
      <c r="G26" s="63"/>
    </row>
    <row r="27" spans="1:7" x14ac:dyDescent="0.2">
      <c r="A27" s="63"/>
      <c r="B27" s="63"/>
      <c r="C27" s="63"/>
      <c r="D27" s="63"/>
      <c r="E27" s="63"/>
      <c r="F27" s="63"/>
      <c r="G27" s="63"/>
    </row>
    <row r="28" spans="1:7" x14ac:dyDescent="0.2">
      <c r="A28" s="63"/>
      <c r="B28" s="63"/>
      <c r="C28" s="63"/>
      <c r="D28" s="63"/>
      <c r="E28" s="63"/>
      <c r="F28" s="63"/>
      <c r="G28" s="63"/>
    </row>
    <row r="29" spans="1:7" x14ac:dyDescent="0.2">
      <c r="A29" s="63"/>
      <c r="B29" s="63"/>
      <c r="C29" s="63"/>
      <c r="D29" s="63"/>
      <c r="E29" s="63"/>
      <c r="F29" s="63"/>
      <c r="G29" s="63"/>
    </row>
    <row r="30" spans="1:7" x14ac:dyDescent="0.2">
      <c r="A30" s="2"/>
      <c r="B30" s="2"/>
      <c r="C30" s="2"/>
      <c r="D30" s="2"/>
      <c r="E30" s="2"/>
      <c r="F30" s="2"/>
      <c r="G30" s="2"/>
    </row>
    <row r="31" spans="1:7" x14ac:dyDescent="0.2">
      <c r="A31" s="2"/>
      <c r="B31" s="2"/>
      <c r="C31" s="2"/>
      <c r="D31" s="2"/>
      <c r="E31" s="2"/>
      <c r="F31" s="2"/>
      <c r="G31" s="2"/>
    </row>
    <row r="32" spans="1:7" x14ac:dyDescent="0.2">
      <c r="A32" s="2"/>
      <c r="B32" s="2"/>
      <c r="C32" s="2"/>
      <c r="D32" s="2"/>
      <c r="E32" s="2"/>
      <c r="F32" s="2"/>
      <c r="G32" s="2"/>
    </row>
    <row r="33" spans="1:7" x14ac:dyDescent="0.2">
      <c r="A33" s="2"/>
      <c r="B33" s="2"/>
      <c r="C33" s="2"/>
      <c r="D33" s="2"/>
      <c r="E33" s="2"/>
      <c r="F33" s="2"/>
      <c r="G33" s="2"/>
    </row>
    <row r="34" spans="1:7" x14ac:dyDescent="0.2">
      <c r="A34" s="2"/>
      <c r="B34" s="2"/>
      <c r="C34" s="2"/>
      <c r="D34" s="2"/>
      <c r="E34" s="2"/>
      <c r="F34" s="2"/>
      <c r="G34" s="2"/>
    </row>
    <row r="35" spans="1:7" x14ac:dyDescent="0.2">
      <c r="A35" s="2"/>
      <c r="B35" s="2"/>
      <c r="C35" s="2"/>
      <c r="D35" s="2"/>
      <c r="E35" s="2"/>
      <c r="F35" s="2"/>
      <c r="G35" s="2"/>
    </row>
    <row r="36" spans="1:7" x14ac:dyDescent="0.2">
      <c r="A36" s="2"/>
      <c r="B36" s="2"/>
      <c r="C36" s="2"/>
      <c r="D36" s="2"/>
      <c r="E36" s="2"/>
      <c r="F36" s="2"/>
      <c r="G36" s="2"/>
    </row>
    <row r="37" spans="1:7" x14ac:dyDescent="0.2">
      <c r="A37" s="2"/>
      <c r="B37" s="2"/>
      <c r="C37" s="2"/>
      <c r="D37" s="2"/>
      <c r="E37" s="2"/>
      <c r="F37" s="2"/>
      <c r="G37" s="2"/>
    </row>
    <row r="38" spans="1:7" x14ac:dyDescent="0.2">
      <c r="A38" s="2"/>
      <c r="B38" s="2"/>
      <c r="C38" s="2"/>
      <c r="D38" s="2"/>
      <c r="E38" s="2"/>
      <c r="F38" s="2"/>
      <c r="G38" s="2"/>
    </row>
    <row r="39" spans="1:7" x14ac:dyDescent="0.2">
      <c r="A39" s="2"/>
      <c r="B39" s="2"/>
      <c r="C39" s="2"/>
      <c r="D39" s="2"/>
      <c r="E39" s="2"/>
      <c r="F39" s="2"/>
      <c r="G39" s="2"/>
    </row>
    <row r="40" spans="1:7" x14ac:dyDescent="0.2">
      <c r="A40" s="2"/>
      <c r="B40" s="2"/>
      <c r="C40" s="2"/>
      <c r="D40" s="2"/>
      <c r="E40" s="2"/>
      <c r="F40" s="2"/>
      <c r="G40" s="2"/>
    </row>
    <row r="41" spans="1:7" x14ac:dyDescent="0.2">
      <c r="A41" s="2"/>
      <c r="B41" s="2"/>
      <c r="C41" s="2"/>
      <c r="D41" s="2"/>
      <c r="E41" s="2"/>
      <c r="F41" s="2"/>
      <c r="G41" s="2"/>
    </row>
    <row r="42" spans="1:7" x14ac:dyDescent="0.2">
      <c r="A42" s="2"/>
      <c r="B42" s="2"/>
      <c r="C42" s="2"/>
      <c r="D42" s="2"/>
      <c r="E42" s="2"/>
      <c r="F42" s="2"/>
      <c r="G42" s="2"/>
    </row>
    <row r="43" spans="1:7" x14ac:dyDescent="0.2">
      <c r="A43" s="2"/>
      <c r="B43" s="2"/>
      <c r="C43" s="2"/>
      <c r="D43" s="2"/>
      <c r="E43" s="2"/>
      <c r="F43" s="2"/>
      <c r="G43" s="2"/>
    </row>
    <row r="44" spans="1:7" x14ac:dyDescent="0.2">
      <c r="A44" s="2"/>
      <c r="B44" s="2"/>
      <c r="C44" s="2"/>
      <c r="D44" s="2"/>
      <c r="E44" s="2"/>
      <c r="F44" s="2"/>
      <c r="G44" s="2"/>
    </row>
    <row r="45" spans="1:7" x14ac:dyDescent="0.2">
      <c r="A45" s="2"/>
      <c r="B45" s="2"/>
      <c r="C45" s="2"/>
      <c r="D45" s="2"/>
      <c r="E45" s="2"/>
      <c r="F45" s="2"/>
      <c r="G45" s="2"/>
    </row>
    <row r="46" spans="1:7" x14ac:dyDescent="0.2">
      <c r="A46" s="2"/>
      <c r="B46" s="2"/>
      <c r="C46" s="2"/>
      <c r="D46" s="2"/>
      <c r="E46" s="2"/>
      <c r="F46" s="2"/>
      <c r="G46" s="2"/>
    </row>
    <row r="47" spans="1:7" x14ac:dyDescent="0.2">
      <c r="A47" s="2"/>
      <c r="B47" s="2"/>
      <c r="C47" s="2"/>
      <c r="D47" s="2"/>
      <c r="E47" s="2"/>
      <c r="F47" s="2"/>
      <c r="G47" s="2"/>
    </row>
    <row r="48" spans="1:7" x14ac:dyDescent="0.2">
      <c r="A48" s="2"/>
      <c r="B48" s="2"/>
      <c r="C48" s="2"/>
      <c r="D48" s="2"/>
      <c r="E48" s="2"/>
      <c r="F48" s="2"/>
      <c r="G48" s="2"/>
    </row>
    <row r="49" spans="1:7" x14ac:dyDescent="0.2">
      <c r="A49" s="2"/>
      <c r="B49" s="2"/>
      <c r="C49" s="2"/>
      <c r="D49" s="2"/>
      <c r="E49" s="2"/>
      <c r="F49" s="2"/>
      <c r="G49" s="2"/>
    </row>
    <row r="50" spans="1:7" x14ac:dyDescent="0.2">
      <c r="A50" s="2"/>
      <c r="B50" s="2"/>
      <c r="C50" s="2"/>
      <c r="D50" s="2"/>
      <c r="E50" s="2"/>
      <c r="F50" s="2"/>
      <c r="G50" s="2"/>
    </row>
    <row r="51" spans="1:7" x14ac:dyDescent="0.2">
      <c r="A51" s="2"/>
      <c r="B51" s="2"/>
      <c r="C51" s="2"/>
      <c r="D51" s="2"/>
      <c r="E51" s="2"/>
      <c r="F51" s="2"/>
      <c r="G51" s="2"/>
    </row>
    <row r="52" spans="1:7" x14ac:dyDescent="0.2">
      <c r="A52" s="2"/>
      <c r="B52" s="2"/>
      <c r="C52" s="2"/>
      <c r="D52" s="2"/>
      <c r="E52" s="2"/>
      <c r="F52" s="2"/>
      <c r="G52" s="2"/>
    </row>
    <row r="53" spans="1:7" x14ac:dyDescent="0.2">
      <c r="A53" s="2"/>
      <c r="B53" s="2"/>
      <c r="C53" s="2"/>
      <c r="D53" s="2"/>
      <c r="E53" s="2"/>
      <c r="F53" s="2"/>
      <c r="G53" s="2"/>
    </row>
    <row r="54" spans="1:7" x14ac:dyDescent="0.2">
      <c r="A54" s="2"/>
      <c r="B54" s="2"/>
      <c r="C54" s="2"/>
      <c r="D54" s="2"/>
      <c r="E54" s="2"/>
      <c r="F54" s="2"/>
      <c r="G54" s="2"/>
    </row>
    <row r="55" spans="1:7" x14ac:dyDescent="0.2">
      <c r="A55" s="2"/>
      <c r="B55" s="2"/>
      <c r="C55" s="2"/>
      <c r="D55" s="2"/>
      <c r="E55" s="2"/>
      <c r="F55" s="2"/>
      <c r="G55" s="2"/>
    </row>
    <row r="56" spans="1:7" x14ac:dyDescent="0.2">
      <c r="A56" s="2"/>
      <c r="B56" s="2"/>
      <c r="C56" s="2"/>
      <c r="D56" s="2"/>
      <c r="E56" s="2"/>
      <c r="F56" s="2"/>
      <c r="G56" s="2"/>
    </row>
    <row r="57" spans="1:7" x14ac:dyDescent="0.2">
      <c r="A57" s="2"/>
      <c r="B57" s="2"/>
      <c r="C57" s="2"/>
      <c r="D57" s="2"/>
      <c r="E57" s="2"/>
      <c r="F57" s="2"/>
      <c r="G57" s="2"/>
    </row>
    <row r="58" spans="1:7" x14ac:dyDescent="0.2">
      <c r="A58" s="2"/>
      <c r="B58" s="2"/>
      <c r="C58" s="2"/>
      <c r="D58" s="2"/>
      <c r="E58" s="2"/>
      <c r="F58" s="2"/>
      <c r="G58" s="2"/>
    </row>
    <row r="59" spans="1:7" x14ac:dyDescent="0.2">
      <c r="A59" s="2"/>
      <c r="B59" s="2"/>
      <c r="C59" s="2"/>
      <c r="D59" s="2"/>
      <c r="E59" s="2"/>
      <c r="F59" s="2"/>
      <c r="G59" s="2"/>
    </row>
    <row r="60" spans="1:7" x14ac:dyDescent="0.2">
      <c r="A60" s="2"/>
      <c r="B60" s="2"/>
      <c r="C60" s="2"/>
      <c r="D60" s="2"/>
      <c r="E60" s="2"/>
      <c r="F60" s="2"/>
      <c r="G60" s="2"/>
    </row>
    <row r="61" spans="1:7" x14ac:dyDescent="0.2">
      <c r="A61" s="2"/>
      <c r="B61" s="2"/>
      <c r="C61" s="2"/>
      <c r="D61" s="2"/>
      <c r="E61" s="2"/>
      <c r="F61" s="2"/>
      <c r="G61" s="2"/>
    </row>
  </sheetData>
  <mergeCells count="6">
    <mergeCell ref="A4:A5"/>
    <mergeCell ref="F4:G4"/>
    <mergeCell ref="B18:C18"/>
    <mergeCell ref="D18:E18"/>
    <mergeCell ref="B4:C4"/>
    <mergeCell ref="D4:E4"/>
  </mergeCells>
  <phoneticPr fontId="4"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53"/>
  <sheetViews>
    <sheetView view="pageBreakPreview" zoomScaleNormal="100" workbookViewId="0">
      <selection activeCell="M13" sqref="M13"/>
    </sheetView>
  </sheetViews>
  <sheetFormatPr defaultRowHeight="12.75" x14ac:dyDescent="0.2"/>
  <cols>
    <col min="1" max="1" width="29" bestFit="1" customWidth="1"/>
    <col min="2" max="6" width="12.5703125" customWidth="1"/>
    <col min="10" max="10" width="29.140625" customWidth="1"/>
    <col min="15" max="15" width="10.7109375" customWidth="1"/>
  </cols>
  <sheetData>
    <row r="1" spans="1:15" ht="15.75" x14ac:dyDescent="0.25">
      <c r="A1" s="1" t="s">
        <v>70</v>
      </c>
      <c r="B1" s="2"/>
      <c r="C1" s="2"/>
      <c r="D1" s="2"/>
      <c r="E1" s="2"/>
      <c r="F1" s="2"/>
      <c r="G1" s="2"/>
      <c r="H1" s="2"/>
      <c r="I1" s="2"/>
      <c r="J1" s="100"/>
      <c r="K1" s="84"/>
      <c r="L1" s="84"/>
      <c r="M1" s="84"/>
      <c r="N1" s="84"/>
      <c r="O1" s="84"/>
    </row>
    <row r="2" spans="1:15" x14ac:dyDescent="0.2">
      <c r="A2" s="2"/>
      <c r="B2" s="2"/>
      <c r="C2" s="2"/>
      <c r="D2" s="2"/>
      <c r="E2" s="2"/>
      <c r="F2" s="2"/>
      <c r="G2" s="2"/>
      <c r="H2" s="2"/>
      <c r="I2" s="2"/>
      <c r="J2" s="84"/>
      <c r="K2" s="84"/>
      <c r="L2" s="84"/>
      <c r="M2" s="84"/>
      <c r="N2" s="84"/>
      <c r="O2" s="84"/>
    </row>
    <row r="3" spans="1:15" ht="41.25" customHeight="1" x14ac:dyDescent="0.2">
      <c r="A3" s="38"/>
      <c r="B3" s="56" t="s">
        <v>32</v>
      </c>
      <c r="C3" s="57" t="s">
        <v>14</v>
      </c>
      <c r="D3" s="58" t="s">
        <v>17</v>
      </c>
      <c r="E3" s="56" t="s">
        <v>33</v>
      </c>
      <c r="F3" s="59" t="s">
        <v>21</v>
      </c>
      <c r="G3" s="2"/>
      <c r="H3" s="2"/>
      <c r="I3" s="2"/>
      <c r="J3" s="98"/>
      <c r="K3" s="101"/>
      <c r="L3" s="101"/>
      <c r="M3" s="101"/>
      <c r="N3" s="101"/>
      <c r="O3" s="98"/>
    </row>
    <row r="4" spans="1:15" x14ac:dyDescent="0.2">
      <c r="A4" s="4"/>
      <c r="B4" s="54"/>
      <c r="C4" s="8"/>
      <c r="D4" s="6"/>
      <c r="E4" s="6"/>
      <c r="F4" s="29"/>
      <c r="G4" s="2"/>
      <c r="H4" s="2"/>
      <c r="I4" s="2"/>
      <c r="J4" s="102"/>
      <c r="K4" s="103"/>
      <c r="L4" s="104"/>
      <c r="M4" s="103"/>
      <c r="N4" s="103"/>
      <c r="O4" s="28"/>
    </row>
    <row r="5" spans="1:15" x14ac:dyDescent="0.2">
      <c r="A5" s="7" t="s">
        <v>15</v>
      </c>
      <c r="B5" s="9">
        <v>0.68129318883441659</v>
      </c>
      <c r="C5" s="9">
        <v>0</v>
      </c>
      <c r="D5" s="60">
        <v>0</v>
      </c>
      <c r="E5" s="60">
        <v>0</v>
      </c>
      <c r="F5" s="29">
        <f>SUM(B5:E5)</f>
        <v>0.68129318883441659</v>
      </c>
      <c r="G5" s="2"/>
      <c r="H5" s="2"/>
      <c r="I5" s="2"/>
      <c r="J5" s="105"/>
      <c r="K5" s="104"/>
      <c r="L5" s="104"/>
      <c r="M5" s="106"/>
      <c r="N5" s="106"/>
      <c r="O5" s="28"/>
    </row>
    <row r="6" spans="1:15" x14ac:dyDescent="0.2">
      <c r="A6" s="7" t="s">
        <v>1</v>
      </c>
      <c r="B6" s="9">
        <v>4.7324764304000002</v>
      </c>
      <c r="C6" s="9">
        <v>0</v>
      </c>
      <c r="D6" s="60">
        <v>5.026164000000001E-2</v>
      </c>
      <c r="E6" s="60">
        <v>48.976021478892413</v>
      </c>
      <c r="F6" s="29">
        <f>SUM(B6:E6)</f>
        <v>53.758759549292414</v>
      </c>
      <c r="G6" s="2"/>
      <c r="H6" s="2"/>
      <c r="I6" s="37"/>
      <c r="J6" s="105"/>
      <c r="K6" s="104"/>
      <c r="L6" s="104"/>
      <c r="M6" s="106"/>
      <c r="N6" s="106"/>
      <c r="O6" s="28"/>
    </row>
    <row r="7" spans="1:15" x14ac:dyDescent="0.2">
      <c r="A7" s="7" t="s">
        <v>7</v>
      </c>
      <c r="B7" s="9">
        <v>2.4958216593508991</v>
      </c>
      <c r="C7" s="9">
        <v>0</v>
      </c>
      <c r="D7" s="60">
        <v>0.28000000000000003</v>
      </c>
      <c r="E7" s="60">
        <v>0</v>
      </c>
      <c r="F7" s="29">
        <f>SUM(B7:E7)</f>
        <v>2.7758216593508989</v>
      </c>
      <c r="G7" s="2"/>
      <c r="H7" s="2"/>
      <c r="I7" s="2"/>
      <c r="J7" s="105"/>
      <c r="K7" s="104"/>
      <c r="L7" s="104"/>
      <c r="M7" s="106"/>
      <c r="N7" s="106"/>
      <c r="O7" s="28"/>
    </row>
    <row r="8" spans="1:15" x14ac:dyDescent="0.2">
      <c r="A8" s="7" t="s">
        <v>0</v>
      </c>
      <c r="B8" s="9">
        <v>0.27488693230273598</v>
      </c>
      <c r="C8" s="9">
        <v>0.36399999999999999</v>
      </c>
      <c r="D8" s="60">
        <v>0</v>
      </c>
      <c r="E8" s="60">
        <v>8.6936609374714084</v>
      </c>
      <c r="F8" s="29">
        <f>SUM(B8:E8)</f>
        <v>9.3325478697741442</v>
      </c>
      <c r="G8" s="2"/>
      <c r="H8" s="2"/>
      <c r="I8" s="2"/>
      <c r="J8" s="105"/>
      <c r="K8" s="104"/>
      <c r="L8" s="104"/>
      <c r="M8" s="106"/>
      <c r="N8" s="106"/>
      <c r="O8" s="28"/>
    </row>
    <row r="9" spans="1:15" x14ac:dyDescent="0.2">
      <c r="A9" s="5"/>
      <c r="B9" s="55"/>
      <c r="C9" s="10"/>
      <c r="D9" s="3"/>
      <c r="E9" s="3"/>
      <c r="F9" s="91">
        <f>SUM(F5:F8)</f>
        <v>66.548422267251865</v>
      </c>
      <c r="G9" s="2"/>
      <c r="H9" s="2"/>
      <c r="I9" s="2"/>
      <c r="J9" s="107"/>
      <c r="K9" s="108"/>
      <c r="L9" s="104"/>
      <c r="M9" s="108"/>
      <c r="N9" s="108"/>
      <c r="O9" s="109"/>
    </row>
    <row r="10" spans="1:15" x14ac:dyDescent="0.2">
      <c r="A10" s="2"/>
      <c r="B10" s="2"/>
      <c r="C10" s="2"/>
      <c r="D10" s="2"/>
      <c r="E10" s="2"/>
      <c r="F10" s="2"/>
      <c r="G10" s="2"/>
      <c r="H10" s="2"/>
      <c r="I10" s="2"/>
      <c r="J10" s="84"/>
      <c r="K10" s="84"/>
      <c r="L10" s="84"/>
      <c r="M10" s="84"/>
      <c r="N10" s="77"/>
      <c r="O10" s="77"/>
    </row>
    <row r="11" spans="1:15" x14ac:dyDescent="0.2">
      <c r="A11" s="2"/>
      <c r="B11" s="2"/>
      <c r="C11" s="2"/>
      <c r="D11" s="2"/>
      <c r="E11" s="2"/>
      <c r="F11" s="2"/>
      <c r="G11" s="2"/>
      <c r="H11" s="2"/>
      <c r="I11" s="2"/>
      <c r="J11" s="84"/>
      <c r="K11" s="84"/>
      <c r="L11" s="84"/>
      <c r="M11" s="84"/>
      <c r="N11" s="77"/>
      <c r="O11" s="77"/>
    </row>
    <row r="12" spans="1:15" x14ac:dyDescent="0.2">
      <c r="A12" s="2"/>
      <c r="B12" s="2"/>
      <c r="C12" s="2"/>
      <c r="D12" s="2"/>
      <c r="E12" s="2"/>
      <c r="F12" s="2"/>
      <c r="G12" s="2"/>
      <c r="H12" s="2"/>
      <c r="I12" s="2"/>
      <c r="J12" s="84"/>
      <c r="K12" s="84"/>
      <c r="L12" s="84"/>
      <c r="M12" s="84"/>
      <c r="N12" s="77"/>
      <c r="O12" s="77"/>
    </row>
    <row r="13" spans="1:15" x14ac:dyDescent="0.2">
      <c r="A13" s="2"/>
      <c r="B13" s="2"/>
      <c r="C13" s="2"/>
      <c r="D13" s="2"/>
      <c r="E13" s="2"/>
      <c r="F13" s="2"/>
      <c r="G13" s="2"/>
      <c r="H13" s="2"/>
      <c r="I13" s="2"/>
      <c r="J13" s="84"/>
      <c r="K13" s="84"/>
      <c r="L13" s="84"/>
      <c r="M13" s="84"/>
      <c r="N13" s="77"/>
      <c r="O13" s="77"/>
    </row>
    <row r="14" spans="1:15" x14ac:dyDescent="0.2">
      <c r="A14" s="2"/>
      <c r="B14" s="2"/>
      <c r="C14" s="2"/>
      <c r="D14" s="2"/>
      <c r="E14" s="2"/>
      <c r="F14" s="2"/>
      <c r="G14" s="2"/>
      <c r="H14" s="2"/>
      <c r="I14" s="2"/>
      <c r="J14" s="2"/>
      <c r="K14" s="2"/>
      <c r="L14" s="2"/>
      <c r="M14" s="2"/>
    </row>
    <row r="15" spans="1:15" x14ac:dyDescent="0.2">
      <c r="A15" s="2"/>
      <c r="B15" s="2"/>
      <c r="C15" s="2"/>
      <c r="D15" s="2"/>
      <c r="E15" s="2"/>
      <c r="F15" s="2"/>
      <c r="G15" s="2"/>
      <c r="H15" s="2"/>
      <c r="I15" s="2"/>
      <c r="J15" s="2"/>
      <c r="K15" s="2"/>
      <c r="L15" s="2"/>
      <c r="M15" s="2"/>
    </row>
    <row r="16" spans="1:15" x14ac:dyDescent="0.2">
      <c r="A16" s="2"/>
      <c r="B16" s="2"/>
      <c r="C16" s="2"/>
      <c r="D16" s="2"/>
      <c r="E16" s="2"/>
      <c r="F16" s="2"/>
      <c r="G16" s="2"/>
      <c r="H16" s="2"/>
      <c r="I16" s="2"/>
      <c r="J16" s="2"/>
      <c r="K16" s="2"/>
      <c r="L16" s="2"/>
      <c r="M16" s="2"/>
    </row>
    <row r="17" spans="1:13" x14ac:dyDescent="0.2">
      <c r="A17" s="2"/>
      <c r="B17" s="2"/>
      <c r="C17" s="2"/>
      <c r="D17" s="2"/>
      <c r="E17" s="2"/>
      <c r="F17" s="2"/>
      <c r="G17" s="2"/>
      <c r="H17" s="2"/>
      <c r="I17" s="2"/>
      <c r="J17" s="2"/>
      <c r="K17" s="2"/>
      <c r="L17" s="2"/>
      <c r="M17" s="2"/>
    </row>
    <row r="18" spans="1:13" x14ac:dyDescent="0.2">
      <c r="A18" s="2"/>
      <c r="B18" s="2"/>
      <c r="C18" s="2"/>
      <c r="D18" s="2"/>
      <c r="E18" s="2"/>
      <c r="F18" s="2"/>
      <c r="G18" s="2"/>
      <c r="H18" s="2"/>
      <c r="I18" s="2"/>
      <c r="J18" s="2"/>
      <c r="K18" s="2"/>
      <c r="L18" s="2"/>
      <c r="M18" s="2"/>
    </row>
    <row r="19" spans="1:13" x14ac:dyDescent="0.2">
      <c r="A19" s="2"/>
      <c r="B19" s="2"/>
      <c r="C19" s="2"/>
      <c r="D19" s="2"/>
      <c r="E19" s="2"/>
      <c r="F19" s="2"/>
      <c r="G19" s="2"/>
      <c r="H19" s="2"/>
      <c r="I19" s="2"/>
      <c r="J19" s="2"/>
      <c r="K19" s="2"/>
      <c r="L19" s="2"/>
      <c r="M19" s="2"/>
    </row>
    <row r="20" spans="1:13" x14ac:dyDescent="0.2">
      <c r="A20" s="2"/>
      <c r="B20" s="2"/>
      <c r="C20" s="2"/>
      <c r="D20" s="2"/>
      <c r="E20" s="2"/>
      <c r="F20" s="2"/>
      <c r="G20" s="2"/>
      <c r="H20" s="2"/>
      <c r="I20" s="2"/>
      <c r="J20" s="2"/>
      <c r="K20" s="2"/>
      <c r="L20" s="2"/>
      <c r="M20" s="2"/>
    </row>
    <row r="21" spans="1:13" x14ac:dyDescent="0.2">
      <c r="A21" s="2"/>
      <c r="B21" s="2"/>
      <c r="C21" s="2"/>
      <c r="D21" s="2"/>
      <c r="E21" s="2"/>
      <c r="F21" s="2"/>
      <c r="G21" s="2"/>
      <c r="H21" s="2"/>
      <c r="I21" s="2"/>
      <c r="J21" s="2"/>
      <c r="K21" s="2"/>
      <c r="L21" s="2"/>
      <c r="M21" s="2"/>
    </row>
    <row r="22" spans="1:13" x14ac:dyDescent="0.2">
      <c r="A22" s="2"/>
      <c r="B22" s="2"/>
      <c r="C22" s="2"/>
      <c r="D22" s="2"/>
      <c r="E22" s="2"/>
      <c r="F22" s="2"/>
      <c r="G22" s="2"/>
      <c r="H22" s="2"/>
      <c r="I22" s="2"/>
      <c r="J22" s="2"/>
      <c r="K22" s="2"/>
      <c r="L22" s="2"/>
      <c r="M22" s="2"/>
    </row>
    <row r="23" spans="1:13" x14ac:dyDescent="0.2">
      <c r="A23" s="2"/>
      <c r="B23" s="2"/>
      <c r="C23" s="2"/>
      <c r="D23" s="2"/>
      <c r="E23" s="2"/>
      <c r="F23" s="2"/>
      <c r="G23" s="2"/>
      <c r="H23" s="2"/>
      <c r="I23" s="2"/>
      <c r="J23" s="2"/>
      <c r="K23" s="2"/>
      <c r="L23" s="2"/>
      <c r="M23" s="2"/>
    </row>
    <row r="24" spans="1:13" x14ac:dyDescent="0.2">
      <c r="A24" s="2"/>
      <c r="B24" s="2"/>
      <c r="C24" s="2"/>
      <c r="D24" s="2"/>
      <c r="E24" s="2"/>
      <c r="F24" s="2"/>
      <c r="G24" s="2"/>
      <c r="H24" s="2"/>
      <c r="I24" s="2"/>
      <c r="J24" s="2"/>
      <c r="K24" s="2"/>
      <c r="L24" s="2"/>
      <c r="M24" s="2"/>
    </row>
    <row r="25" spans="1:13" x14ac:dyDescent="0.2">
      <c r="A25" s="2"/>
      <c r="B25" s="2"/>
      <c r="C25" s="2"/>
      <c r="D25" s="2"/>
      <c r="E25" s="2"/>
      <c r="F25" s="2"/>
      <c r="G25" s="2"/>
      <c r="H25" s="2"/>
      <c r="I25" s="2"/>
      <c r="J25" s="2"/>
      <c r="K25" s="2"/>
      <c r="L25" s="2"/>
      <c r="M25" s="2"/>
    </row>
    <row r="26" spans="1:13" x14ac:dyDescent="0.2">
      <c r="A26" s="2"/>
      <c r="B26" s="2"/>
      <c r="C26" s="2"/>
      <c r="D26" s="2"/>
      <c r="E26" s="2"/>
      <c r="F26" s="2"/>
      <c r="G26" s="2"/>
      <c r="H26" s="2"/>
      <c r="I26" s="2"/>
      <c r="J26" s="2"/>
      <c r="K26" s="2"/>
      <c r="L26" s="2"/>
      <c r="M26" s="2"/>
    </row>
    <row r="27" spans="1:13" x14ac:dyDescent="0.2">
      <c r="A27" s="2"/>
      <c r="B27" s="2"/>
      <c r="C27" s="2"/>
      <c r="D27" s="2"/>
      <c r="E27" s="2"/>
      <c r="F27" s="2"/>
      <c r="G27" s="2"/>
      <c r="H27" s="2"/>
      <c r="I27" s="2"/>
      <c r="J27" s="2"/>
      <c r="K27" s="2"/>
      <c r="L27" s="2"/>
      <c r="M27" s="2"/>
    </row>
    <row r="28" spans="1:13" x14ac:dyDescent="0.2">
      <c r="A28" s="2"/>
      <c r="B28" s="2"/>
      <c r="C28" s="2"/>
      <c r="D28" s="2"/>
      <c r="E28" s="2"/>
      <c r="F28" s="2"/>
      <c r="G28" s="2"/>
      <c r="H28" s="2"/>
      <c r="I28" s="2"/>
      <c r="J28" s="2"/>
      <c r="K28" s="2"/>
      <c r="L28" s="2"/>
      <c r="M28" s="2"/>
    </row>
    <row r="29" spans="1:13" x14ac:dyDescent="0.2">
      <c r="A29" s="2"/>
      <c r="B29" s="2"/>
      <c r="C29" s="2"/>
      <c r="D29" s="2"/>
      <c r="E29" s="2"/>
      <c r="F29" s="2"/>
      <c r="G29" s="2"/>
      <c r="H29" s="2"/>
      <c r="I29" s="2"/>
      <c r="J29" s="2"/>
      <c r="K29" s="2"/>
      <c r="L29" s="2"/>
      <c r="M29" s="2"/>
    </row>
    <row r="30" spans="1:13" x14ac:dyDescent="0.2">
      <c r="A30" s="2"/>
      <c r="B30" s="2"/>
      <c r="C30" s="2"/>
      <c r="D30" s="2"/>
      <c r="E30" s="2"/>
      <c r="F30" s="2"/>
      <c r="G30" s="2"/>
      <c r="H30" s="2"/>
      <c r="I30" s="2"/>
      <c r="J30" s="2"/>
      <c r="K30" s="2"/>
      <c r="L30" s="2"/>
      <c r="M30" s="2"/>
    </row>
    <row r="31" spans="1:13" x14ac:dyDescent="0.2">
      <c r="A31" s="2"/>
      <c r="B31" s="2"/>
      <c r="C31" s="2"/>
      <c r="D31" s="2"/>
      <c r="E31" s="2"/>
      <c r="F31" s="2"/>
      <c r="G31" s="2"/>
      <c r="H31" s="2"/>
      <c r="I31" s="2"/>
      <c r="J31" s="2"/>
      <c r="K31" s="2"/>
      <c r="L31" s="2"/>
      <c r="M31" s="2"/>
    </row>
    <row r="32" spans="1:13" x14ac:dyDescent="0.2">
      <c r="A32" s="2"/>
      <c r="B32" s="2"/>
      <c r="C32" s="2"/>
      <c r="D32" s="2"/>
      <c r="E32" s="2"/>
      <c r="F32" s="2"/>
      <c r="G32" s="2"/>
      <c r="H32" s="2"/>
      <c r="I32" s="2"/>
      <c r="J32" s="2"/>
      <c r="K32" s="2"/>
      <c r="L32" s="2"/>
      <c r="M32" s="2"/>
    </row>
    <row r="33" spans="1:13" x14ac:dyDescent="0.2">
      <c r="A33" s="2"/>
      <c r="B33" s="2"/>
      <c r="C33" s="2"/>
      <c r="D33" s="2"/>
      <c r="E33" s="2"/>
      <c r="F33" s="2"/>
      <c r="G33" s="2"/>
      <c r="H33" s="2"/>
      <c r="I33" s="2"/>
      <c r="J33" s="2"/>
      <c r="K33" s="2"/>
      <c r="L33" s="2"/>
      <c r="M33" s="2"/>
    </row>
    <row r="34" spans="1:13" x14ac:dyDescent="0.2">
      <c r="A34" s="2"/>
      <c r="B34" s="2"/>
      <c r="C34" s="2"/>
      <c r="D34" s="2"/>
      <c r="E34" s="2"/>
      <c r="F34" s="2"/>
      <c r="G34" s="2"/>
      <c r="H34" s="2"/>
      <c r="I34" s="2"/>
      <c r="J34" s="2"/>
      <c r="K34" s="2"/>
      <c r="L34" s="2"/>
      <c r="M34" s="2"/>
    </row>
    <row r="35" spans="1:13" x14ac:dyDescent="0.2">
      <c r="A35" s="2"/>
      <c r="B35" s="2"/>
      <c r="C35" s="2"/>
      <c r="D35" s="2"/>
      <c r="E35" s="2"/>
      <c r="F35" s="2"/>
      <c r="G35" s="2"/>
      <c r="H35" s="2"/>
      <c r="I35" s="2"/>
      <c r="J35" s="2"/>
      <c r="K35" s="2"/>
      <c r="L35" s="2"/>
      <c r="M35" s="2"/>
    </row>
    <row r="36" spans="1:13" x14ac:dyDescent="0.2">
      <c r="A36" s="2"/>
      <c r="B36" s="2"/>
      <c r="C36" s="2"/>
      <c r="D36" s="2"/>
      <c r="E36" s="2"/>
      <c r="F36" s="2"/>
      <c r="G36" s="2"/>
      <c r="H36" s="2"/>
      <c r="I36" s="2"/>
      <c r="J36" s="2"/>
      <c r="K36" s="2"/>
      <c r="L36" s="2"/>
      <c r="M36" s="2"/>
    </row>
    <row r="37" spans="1:13" x14ac:dyDescent="0.2">
      <c r="A37" s="2"/>
      <c r="B37" s="2"/>
      <c r="C37" s="2"/>
      <c r="D37" s="2"/>
      <c r="E37" s="2"/>
      <c r="F37" s="2"/>
      <c r="G37" s="2"/>
      <c r="H37" s="2"/>
      <c r="I37" s="2"/>
      <c r="J37" s="2"/>
      <c r="K37" s="2"/>
      <c r="L37" s="2"/>
      <c r="M37" s="2"/>
    </row>
    <row r="38" spans="1:13" x14ac:dyDescent="0.2">
      <c r="A38" s="2"/>
      <c r="B38" s="2"/>
      <c r="C38" s="2"/>
      <c r="D38" s="2"/>
      <c r="E38" s="2"/>
      <c r="F38" s="2"/>
      <c r="G38" s="2"/>
      <c r="H38" s="2"/>
      <c r="I38" s="2"/>
      <c r="J38" s="2"/>
      <c r="K38" s="2"/>
      <c r="L38" s="2"/>
      <c r="M38" s="2"/>
    </row>
    <row r="39" spans="1:13" x14ac:dyDescent="0.2">
      <c r="A39" s="2"/>
      <c r="B39" s="2"/>
      <c r="C39" s="2"/>
      <c r="D39" s="2"/>
      <c r="E39" s="2"/>
      <c r="F39" s="2"/>
      <c r="G39" s="2"/>
      <c r="H39" s="2"/>
      <c r="I39" s="2"/>
      <c r="J39" s="2"/>
      <c r="K39" s="2"/>
      <c r="L39" s="2"/>
      <c r="M39" s="2"/>
    </row>
    <row r="40" spans="1:13" x14ac:dyDescent="0.2">
      <c r="A40" s="2"/>
      <c r="B40" s="2"/>
      <c r="C40" s="2"/>
      <c r="D40" s="2"/>
      <c r="E40" s="2"/>
      <c r="F40" s="2"/>
      <c r="G40" s="2"/>
      <c r="H40" s="2"/>
      <c r="I40" s="2"/>
      <c r="J40" s="2"/>
      <c r="K40" s="2"/>
      <c r="L40" s="2"/>
      <c r="M40" s="2"/>
    </row>
    <row r="41" spans="1:13" x14ac:dyDescent="0.2">
      <c r="A41" s="2"/>
      <c r="B41" s="2"/>
      <c r="C41" s="2"/>
      <c r="D41" s="2"/>
      <c r="E41" s="2"/>
      <c r="F41" s="2"/>
      <c r="G41" s="2"/>
      <c r="H41" s="2"/>
      <c r="I41" s="2"/>
      <c r="J41" s="2"/>
      <c r="K41" s="2"/>
      <c r="L41" s="2"/>
      <c r="M41" s="2"/>
    </row>
    <row r="42" spans="1:13" x14ac:dyDescent="0.2">
      <c r="A42" s="2"/>
      <c r="B42" s="2"/>
      <c r="C42" s="2"/>
      <c r="D42" s="2"/>
      <c r="E42" s="2"/>
      <c r="F42" s="2"/>
      <c r="G42" s="2"/>
      <c r="H42" s="2"/>
      <c r="I42" s="2"/>
      <c r="J42" s="2"/>
      <c r="K42" s="2"/>
      <c r="L42" s="2"/>
      <c r="M42" s="2"/>
    </row>
    <row r="43" spans="1:13" x14ac:dyDescent="0.2">
      <c r="A43" s="2"/>
      <c r="B43" s="2"/>
      <c r="C43" s="2"/>
      <c r="D43" s="2"/>
      <c r="E43" s="2"/>
      <c r="F43" s="2"/>
      <c r="G43" s="2"/>
      <c r="H43" s="2"/>
      <c r="I43" s="2"/>
      <c r="J43" s="2"/>
      <c r="K43" s="2"/>
      <c r="L43" s="2"/>
      <c r="M43" s="2"/>
    </row>
    <row r="44" spans="1:13" x14ac:dyDescent="0.2">
      <c r="A44" s="2"/>
      <c r="B44" s="2"/>
      <c r="C44" s="2"/>
      <c r="D44" s="2"/>
      <c r="E44" s="2"/>
      <c r="F44" s="2"/>
      <c r="G44" s="2"/>
      <c r="H44" s="2"/>
      <c r="I44" s="2"/>
      <c r="J44" s="2"/>
      <c r="K44" s="2"/>
      <c r="L44" s="2"/>
      <c r="M44" s="2"/>
    </row>
    <row r="45" spans="1:13" x14ac:dyDescent="0.2">
      <c r="A45" s="2"/>
      <c r="B45" s="2"/>
      <c r="C45" s="2"/>
      <c r="D45" s="2"/>
      <c r="E45" s="2"/>
      <c r="F45" s="2"/>
      <c r="G45" s="2"/>
      <c r="H45" s="2"/>
      <c r="I45" s="2"/>
      <c r="J45" s="2"/>
      <c r="K45" s="2"/>
      <c r="L45" s="2"/>
      <c r="M45" s="2"/>
    </row>
    <row r="46" spans="1:13" x14ac:dyDescent="0.2">
      <c r="A46" s="2"/>
      <c r="B46" s="2"/>
      <c r="C46" s="2"/>
      <c r="D46" s="2"/>
      <c r="E46" s="2"/>
      <c r="F46" s="2"/>
      <c r="G46" s="2"/>
      <c r="H46" s="2"/>
      <c r="I46" s="2"/>
      <c r="J46" s="2"/>
      <c r="K46" s="2"/>
      <c r="L46" s="2"/>
      <c r="M46" s="2"/>
    </row>
    <row r="47" spans="1:13" x14ac:dyDescent="0.2">
      <c r="A47" s="2"/>
      <c r="B47" s="2"/>
      <c r="C47" s="2"/>
      <c r="D47" s="2"/>
      <c r="E47" s="2"/>
      <c r="F47" s="2"/>
      <c r="G47" s="2"/>
      <c r="H47" s="2"/>
      <c r="I47" s="2"/>
      <c r="J47" s="2"/>
      <c r="K47" s="2"/>
      <c r="L47" s="2"/>
      <c r="M47" s="2"/>
    </row>
    <row r="48" spans="1:13" x14ac:dyDescent="0.2">
      <c r="A48" s="2"/>
      <c r="B48" s="2"/>
      <c r="C48" s="2"/>
      <c r="D48" s="2"/>
      <c r="E48" s="2"/>
      <c r="F48" s="2"/>
      <c r="G48" s="2"/>
      <c r="H48" s="2"/>
      <c r="I48" s="2"/>
      <c r="J48" s="2"/>
      <c r="K48" s="2"/>
      <c r="L48" s="2"/>
      <c r="M48" s="2"/>
    </row>
    <row r="49" spans="1:13" x14ac:dyDescent="0.2">
      <c r="A49" s="2"/>
      <c r="B49" s="2"/>
      <c r="C49" s="2"/>
      <c r="D49" s="2"/>
      <c r="E49" s="2"/>
      <c r="F49" s="2"/>
      <c r="G49" s="2"/>
      <c r="H49" s="2"/>
      <c r="I49" s="2"/>
      <c r="J49" s="2"/>
      <c r="K49" s="2"/>
      <c r="L49" s="2"/>
      <c r="M49" s="2"/>
    </row>
    <row r="50" spans="1:13" x14ac:dyDescent="0.2">
      <c r="A50" s="2"/>
      <c r="B50" s="2"/>
      <c r="C50" s="2"/>
      <c r="D50" s="2"/>
      <c r="E50" s="2"/>
      <c r="F50" s="2"/>
      <c r="G50" s="2"/>
      <c r="H50" s="2"/>
      <c r="I50" s="2"/>
      <c r="J50" s="2"/>
      <c r="K50" s="2"/>
      <c r="L50" s="2"/>
      <c r="M50" s="2"/>
    </row>
    <row r="51" spans="1:13" x14ac:dyDescent="0.2">
      <c r="A51" s="2"/>
      <c r="B51" s="2"/>
      <c r="C51" s="2"/>
      <c r="D51" s="2"/>
      <c r="E51" s="2"/>
      <c r="F51" s="2"/>
      <c r="G51" s="2"/>
      <c r="H51" s="2"/>
      <c r="I51" s="2"/>
      <c r="J51" s="2"/>
      <c r="K51" s="2"/>
      <c r="L51" s="2"/>
      <c r="M51" s="2"/>
    </row>
    <row r="52" spans="1:13" x14ac:dyDescent="0.2">
      <c r="A52" s="2"/>
      <c r="B52" s="2"/>
      <c r="C52" s="2"/>
      <c r="D52" s="2"/>
      <c r="E52" s="2"/>
      <c r="F52" s="2"/>
      <c r="G52" s="2"/>
      <c r="H52" s="2"/>
      <c r="I52" s="2"/>
      <c r="J52" s="2"/>
      <c r="K52" s="2"/>
      <c r="L52" s="2"/>
      <c r="M52" s="2"/>
    </row>
    <row r="53" spans="1:13" x14ac:dyDescent="0.2">
      <c r="A53" s="2"/>
      <c r="B53" s="2"/>
      <c r="C53" s="2"/>
      <c r="D53" s="2"/>
      <c r="E53" s="2"/>
      <c r="F53" s="2"/>
      <c r="G53" s="2"/>
      <c r="H53" s="2"/>
      <c r="I53" s="2"/>
      <c r="J53" s="2"/>
      <c r="K53" s="2"/>
      <c r="L53" s="2"/>
      <c r="M53" s="2"/>
    </row>
  </sheetData>
  <phoneticPr fontId="4" type="noConversion"/>
  <pageMargins left="0.75" right="0.75" top="1" bottom="1" header="0.5" footer="0.5"/>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Annual_PJ</vt:lpstr>
      <vt:lpstr>TAB_F2</vt:lpstr>
      <vt:lpstr>TAB_F3</vt:lpstr>
      <vt:lpstr>TAB_F4</vt:lpstr>
      <vt:lpstr>TAB_F4!Print_Area</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Thornton</dc:creator>
  <cp:lastModifiedBy>James Hogan</cp:lastModifiedBy>
  <cp:lastPrinted>2012-05-01T03:59:06Z</cp:lastPrinted>
  <dcterms:created xsi:type="dcterms:W3CDTF">2010-03-30T20:17:21Z</dcterms:created>
  <dcterms:modified xsi:type="dcterms:W3CDTF">2018-08-30T00:55:05Z</dcterms:modified>
</cp:coreProperties>
</file>