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65FD725B-8629-406A-8CB8-621447A5DFFC}" xr6:coauthVersionLast="47" xr6:coauthVersionMax="47" xr10:uidLastSave="{00000000-0000-0000-0000-000000000000}"/>
  <bookViews>
    <workbookView xWindow="-103" yWindow="-103" windowWidth="22149" windowHeight="13200" activeTab="4" xr2:uid="{0EF14E8A-06CE-49C1-B24A-5400B29C869A}"/>
  </bookViews>
  <sheets>
    <sheet name="General Rates" sheetId="1" r:id="rId1"/>
    <sheet name="Targeted (non-water &amp; wastewate" sheetId="2" r:id="rId2"/>
    <sheet name="Targeted (water &amp; wastewater)" sheetId="3" r:id="rId3"/>
    <sheet name="Total, All Rates" sheetId="6" r:id="rId4"/>
    <sheet name="Combined" sheetId="8" r:id="rId5"/>
    <sheet name="UAGC" sheetId="4" r:id="rId6"/>
    <sheet name="Response Dates" sheetId="5" r:id="rId7"/>
    <sheet name="Sheet1" sheetId="7" r:id="rId8"/>
  </sheets>
  <definedNames>
    <definedName name="_xlnm._FilterDatabase" localSheetId="4" hidden="1">Combined!$A$3:$DE$93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3" i="8" l="1"/>
  <c r="T93" i="8"/>
  <c r="S93" i="8"/>
  <c r="R93" i="8"/>
  <c r="P93" i="8"/>
  <c r="V93" i="8" s="1"/>
  <c r="U92" i="8"/>
  <c r="T92" i="8"/>
  <c r="S92" i="8"/>
  <c r="R92" i="8"/>
  <c r="P92" i="8"/>
  <c r="V92" i="8" s="1"/>
  <c r="U91" i="8"/>
  <c r="T91" i="8"/>
  <c r="S91" i="8"/>
  <c r="R91" i="8"/>
  <c r="P91" i="8"/>
  <c r="V91" i="8" s="1"/>
  <c r="U89" i="8"/>
  <c r="T89" i="8"/>
  <c r="S89" i="8"/>
  <c r="R89" i="8"/>
  <c r="P89" i="8"/>
  <c r="V89" i="8" s="1"/>
  <c r="U85" i="8"/>
  <c r="T85" i="8"/>
  <c r="S85" i="8"/>
  <c r="R85" i="8"/>
  <c r="P85" i="8"/>
  <c r="V85" i="8" s="1"/>
  <c r="U84" i="8"/>
  <c r="T84" i="8"/>
  <c r="S84" i="8"/>
  <c r="R84" i="8"/>
  <c r="P84" i="8"/>
  <c r="V84" i="8" s="1"/>
  <c r="U83" i="8"/>
  <c r="T83" i="8"/>
  <c r="S83" i="8"/>
  <c r="R83" i="8"/>
  <c r="P83" i="8"/>
  <c r="U77" i="8"/>
  <c r="T77" i="8"/>
  <c r="S77" i="8"/>
  <c r="R77" i="8"/>
  <c r="P77" i="8"/>
  <c r="V77" i="8" s="1"/>
  <c r="U76" i="8"/>
  <c r="T76" i="8"/>
  <c r="S76" i="8"/>
  <c r="R76" i="8"/>
  <c r="P76" i="8"/>
  <c r="V76" i="8" s="1"/>
  <c r="U75" i="8"/>
  <c r="T75" i="8"/>
  <c r="S75" i="8"/>
  <c r="R75" i="8"/>
  <c r="P75" i="8"/>
  <c r="V75" i="8" s="1"/>
  <c r="U74" i="8"/>
  <c r="T74" i="8"/>
  <c r="S74" i="8"/>
  <c r="R74" i="8"/>
  <c r="P74" i="8"/>
  <c r="V74" i="8" s="1"/>
  <c r="U73" i="8"/>
  <c r="T73" i="8"/>
  <c r="S73" i="8"/>
  <c r="R73" i="8"/>
  <c r="P73" i="8"/>
  <c r="V73" i="8" s="1"/>
  <c r="U72" i="8"/>
  <c r="T72" i="8"/>
  <c r="S72" i="8"/>
  <c r="R72" i="8"/>
  <c r="P72" i="8"/>
  <c r="V72" i="8" s="1"/>
  <c r="U71" i="8"/>
  <c r="T71" i="8"/>
  <c r="S71" i="8"/>
  <c r="R71" i="8"/>
  <c r="P71" i="8"/>
  <c r="V71" i="8" s="1"/>
  <c r="U70" i="8"/>
  <c r="T70" i="8"/>
  <c r="S70" i="8"/>
  <c r="R70" i="8"/>
  <c r="P70" i="8"/>
  <c r="V70" i="8" s="1"/>
  <c r="U69" i="8"/>
  <c r="T69" i="8"/>
  <c r="S69" i="8"/>
  <c r="R69" i="8"/>
  <c r="P69" i="8"/>
  <c r="V69" i="8" s="1"/>
  <c r="U68" i="8"/>
  <c r="T68" i="8"/>
  <c r="S68" i="8"/>
  <c r="R68" i="8"/>
  <c r="P68" i="8"/>
  <c r="V68" i="8" s="1"/>
  <c r="U67" i="8"/>
  <c r="T67" i="8"/>
  <c r="S67" i="8"/>
  <c r="R67" i="8"/>
  <c r="P67" i="8"/>
  <c r="V67" i="8" s="1"/>
  <c r="U66" i="8"/>
  <c r="T66" i="8"/>
  <c r="S66" i="8"/>
  <c r="R66" i="8"/>
  <c r="P66" i="8"/>
  <c r="V66" i="8" s="1"/>
  <c r="U64" i="8"/>
  <c r="T64" i="8"/>
  <c r="S64" i="8"/>
  <c r="R64" i="8"/>
  <c r="P64" i="8"/>
  <c r="V64" i="8" s="1"/>
  <c r="U63" i="8"/>
  <c r="T63" i="8"/>
  <c r="S63" i="8"/>
  <c r="R63" i="8"/>
  <c r="P63" i="8"/>
  <c r="V63" i="8" s="1"/>
  <c r="U62" i="8"/>
  <c r="T62" i="8"/>
  <c r="S62" i="8"/>
  <c r="R62" i="8"/>
  <c r="P62" i="8"/>
  <c r="V62" i="8" s="1"/>
  <c r="U61" i="8"/>
  <c r="T61" i="8"/>
  <c r="S61" i="8"/>
  <c r="R61" i="8"/>
  <c r="P61" i="8"/>
  <c r="V61" i="8" s="1"/>
  <c r="U60" i="8"/>
  <c r="T60" i="8"/>
  <c r="S60" i="8"/>
  <c r="R60" i="8"/>
  <c r="P60" i="8"/>
  <c r="V60" i="8" s="1"/>
  <c r="U59" i="8"/>
  <c r="T59" i="8"/>
  <c r="S59" i="8"/>
  <c r="R59" i="8"/>
  <c r="P59" i="8"/>
  <c r="V59" i="8" s="1"/>
  <c r="U58" i="8"/>
  <c r="T58" i="8"/>
  <c r="S58" i="8"/>
  <c r="R58" i="8"/>
  <c r="P58" i="8"/>
  <c r="V58" i="8" s="1"/>
  <c r="U57" i="8"/>
  <c r="T57" i="8"/>
  <c r="S57" i="8"/>
  <c r="R57" i="8"/>
  <c r="P57" i="8"/>
  <c r="V57" i="8" s="1"/>
  <c r="U52" i="8"/>
  <c r="T52" i="8"/>
  <c r="S52" i="8"/>
  <c r="R52" i="8"/>
  <c r="P52" i="8"/>
  <c r="V52" i="8" s="1"/>
  <c r="U51" i="8"/>
  <c r="T51" i="8"/>
  <c r="S51" i="8"/>
  <c r="R51" i="8"/>
  <c r="P51" i="8"/>
  <c r="V51" i="8" s="1"/>
  <c r="U49" i="8"/>
  <c r="T49" i="8"/>
  <c r="S49" i="8"/>
  <c r="R49" i="8"/>
  <c r="P49" i="8"/>
  <c r="V49" i="8" s="1"/>
  <c r="U48" i="8"/>
  <c r="T48" i="8"/>
  <c r="S48" i="8"/>
  <c r="R48" i="8"/>
  <c r="P48" i="8"/>
  <c r="V48" i="8" s="1"/>
  <c r="U47" i="8"/>
  <c r="T47" i="8"/>
  <c r="S47" i="8"/>
  <c r="R47" i="8"/>
  <c r="P47" i="8"/>
  <c r="V47" i="8" s="1"/>
  <c r="U46" i="8"/>
  <c r="T46" i="8"/>
  <c r="S46" i="8"/>
  <c r="R46" i="8"/>
  <c r="P46" i="8"/>
  <c r="V46" i="8" s="1"/>
  <c r="U44" i="8"/>
  <c r="T44" i="8"/>
  <c r="S44" i="8"/>
  <c r="R44" i="8"/>
  <c r="P44" i="8"/>
  <c r="V44" i="8" s="1"/>
  <c r="U43" i="8"/>
  <c r="T43" i="8"/>
  <c r="S43" i="8"/>
  <c r="R43" i="8"/>
  <c r="P43" i="8"/>
  <c r="V43" i="8" s="1"/>
  <c r="U42" i="8"/>
  <c r="T42" i="8"/>
  <c r="S42" i="8"/>
  <c r="R42" i="8"/>
  <c r="P42" i="8"/>
  <c r="V42" i="8" s="1"/>
  <c r="V41" i="8"/>
  <c r="U41" i="8"/>
  <c r="T41" i="8"/>
  <c r="S41" i="8"/>
  <c r="R41" i="8"/>
  <c r="P41" i="8"/>
  <c r="U40" i="8"/>
  <c r="T40" i="8"/>
  <c r="S40" i="8"/>
  <c r="R40" i="8"/>
  <c r="P40" i="8"/>
  <c r="V40" i="8" s="1"/>
  <c r="U39" i="8"/>
  <c r="T39" i="8"/>
  <c r="S39" i="8"/>
  <c r="R39" i="8"/>
  <c r="P39" i="8"/>
  <c r="V39" i="8" s="1"/>
  <c r="U38" i="8"/>
  <c r="T38" i="8"/>
  <c r="S38" i="8"/>
  <c r="R38" i="8"/>
  <c r="P38" i="8"/>
  <c r="V38" i="8" s="1"/>
  <c r="U37" i="8"/>
  <c r="T37" i="8"/>
  <c r="S37" i="8"/>
  <c r="R37" i="8"/>
  <c r="P37" i="8"/>
  <c r="V37" i="8" s="1"/>
  <c r="U36" i="8"/>
  <c r="T36" i="8"/>
  <c r="S36" i="8"/>
  <c r="R36" i="8"/>
  <c r="P36" i="8"/>
  <c r="V36" i="8" s="1"/>
  <c r="U35" i="8"/>
  <c r="T35" i="8"/>
  <c r="S35" i="8"/>
  <c r="R35" i="8"/>
  <c r="P35" i="8"/>
  <c r="V35" i="8" s="1"/>
  <c r="U33" i="8"/>
  <c r="T33" i="8"/>
  <c r="S33" i="8"/>
  <c r="R33" i="8"/>
  <c r="P33" i="8"/>
  <c r="V33" i="8" s="1"/>
  <c r="U32" i="8"/>
  <c r="T32" i="8"/>
  <c r="S32" i="8"/>
  <c r="R32" i="8"/>
  <c r="P32" i="8"/>
  <c r="V32" i="8" s="1"/>
  <c r="U31" i="8"/>
  <c r="T31" i="8"/>
  <c r="S31" i="8"/>
  <c r="R31" i="8"/>
  <c r="P31" i="8"/>
  <c r="V31" i="8" s="1"/>
  <c r="U30" i="8"/>
  <c r="T30" i="8"/>
  <c r="S30" i="8"/>
  <c r="R30" i="8"/>
  <c r="P30" i="8"/>
  <c r="V30" i="8" s="1"/>
  <c r="V29" i="8"/>
  <c r="U29" i="8"/>
  <c r="T29" i="8"/>
  <c r="S29" i="8"/>
  <c r="R29" i="8"/>
  <c r="P29" i="8"/>
  <c r="U27" i="8"/>
  <c r="T27" i="8"/>
  <c r="S27" i="8"/>
  <c r="R27" i="8"/>
  <c r="P27" i="8"/>
  <c r="V27" i="8" s="1"/>
  <c r="U26" i="8"/>
  <c r="T26" i="8"/>
  <c r="S26" i="8"/>
  <c r="R26" i="8"/>
  <c r="P26" i="8"/>
  <c r="V26" i="8" s="1"/>
  <c r="U25" i="8"/>
  <c r="T25" i="8"/>
  <c r="S25" i="8"/>
  <c r="R25" i="8"/>
  <c r="P25" i="8"/>
  <c r="V25" i="8" s="1"/>
  <c r="U24" i="8"/>
  <c r="T24" i="8"/>
  <c r="S24" i="8"/>
  <c r="R24" i="8"/>
  <c r="P24" i="8"/>
  <c r="V24" i="8" s="1"/>
  <c r="U23" i="8"/>
  <c r="T23" i="8"/>
  <c r="S23" i="8"/>
  <c r="R23" i="8"/>
  <c r="P23" i="8"/>
  <c r="V23" i="8" s="1"/>
  <c r="U19" i="8"/>
  <c r="T19" i="8"/>
  <c r="S19" i="8"/>
  <c r="R19" i="8"/>
  <c r="P19" i="8"/>
  <c r="V19" i="8" s="1"/>
  <c r="U18" i="8"/>
  <c r="T18" i="8"/>
  <c r="S18" i="8"/>
  <c r="R18" i="8"/>
  <c r="P18" i="8"/>
  <c r="V18" i="8" s="1"/>
  <c r="U17" i="8"/>
  <c r="T17" i="8"/>
  <c r="S17" i="8"/>
  <c r="R17" i="8"/>
  <c r="P17" i="8"/>
  <c r="V17" i="8" s="1"/>
  <c r="U16" i="8"/>
  <c r="T16" i="8"/>
  <c r="S16" i="8"/>
  <c r="R16" i="8"/>
  <c r="P16" i="8"/>
  <c r="V16" i="8" s="1"/>
  <c r="U15" i="8"/>
  <c r="T15" i="8"/>
  <c r="S15" i="8"/>
  <c r="R15" i="8"/>
  <c r="P15" i="8"/>
  <c r="V15" i="8" s="1"/>
  <c r="U14" i="8"/>
  <c r="T14" i="8"/>
  <c r="S14" i="8"/>
  <c r="R14" i="8"/>
  <c r="P14" i="8"/>
  <c r="V14" i="8" s="1"/>
  <c r="U13" i="8"/>
  <c r="T13" i="8"/>
  <c r="S13" i="8"/>
  <c r="R13" i="8"/>
  <c r="P13" i="8"/>
  <c r="V13" i="8" s="1"/>
  <c r="U12" i="8"/>
  <c r="T12" i="8"/>
  <c r="S12" i="8"/>
  <c r="R12" i="8"/>
  <c r="P12" i="8"/>
  <c r="U11" i="8"/>
  <c r="T11" i="8"/>
  <c r="S11" i="8"/>
  <c r="R11" i="8"/>
  <c r="P11" i="8"/>
  <c r="V11" i="8" s="1"/>
  <c r="U10" i="8"/>
  <c r="T10" i="8"/>
  <c r="S10" i="8"/>
  <c r="R10" i="8"/>
  <c r="P10" i="8"/>
  <c r="V10" i="8" s="1"/>
  <c r="V9" i="8"/>
  <c r="U9" i="8"/>
  <c r="T9" i="8"/>
  <c r="S9" i="8"/>
  <c r="R9" i="8"/>
  <c r="P9" i="8"/>
  <c r="U8" i="8"/>
  <c r="T8" i="8"/>
  <c r="S8" i="8"/>
  <c r="R8" i="8"/>
  <c r="P8" i="8"/>
  <c r="V8" i="8" s="1"/>
  <c r="U5" i="8"/>
  <c r="T5" i="8"/>
  <c r="S5" i="8"/>
  <c r="R5" i="8"/>
  <c r="P5" i="8"/>
  <c r="CM24" i="8"/>
  <c r="CI93" i="8"/>
  <c r="CH93" i="8"/>
  <c r="CG93" i="8"/>
  <c r="CF93" i="8"/>
  <c r="CE93" i="8"/>
  <c r="CC93" i="8"/>
  <c r="BM93" i="8"/>
  <c r="BL93" i="8"/>
  <c r="BK93" i="8"/>
  <c r="BJ93" i="8"/>
  <c r="BH93" i="8"/>
  <c r="BN93" i="8" s="1"/>
  <c r="CH92" i="8"/>
  <c r="CG92" i="8"/>
  <c r="CF92" i="8"/>
  <c r="CE92" i="8"/>
  <c r="CC92" i="8"/>
  <c r="CI92" i="8" s="1"/>
  <c r="BN92" i="8"/>
  <c r="BM92" i="8"/>
  <c r="BL92" i="8"/>
  <c r="BK92" i="8"/>
  <c r="BJ92" i="8"/>
  <c r="BH92" i="8"/>
  <c r="CH91" i="8"/>
  <c r="CG91" i="8"/>
  <c r="CF91" i="8"/>
  <c r="CE91" i="8"/>
  <c r="CC91" i="8"/>
  <c r="CI91" i="8" s="1"/>
  <c r="BM91" i="8"/>
  <c r="BL91" i="8"/>
  <c r="BK91" i="8"/>
  <c r="BJ91" i="8"/>
  <c r="BH91" i="8"/>
  <c r="BN91" i="8" s="1"/>
  <c r="CH89" i="8"/>
  <c r="CG89" i="8"/>
  <c r="CF89" i="8"/>
  <c r="CE89" i="8"/>
  <c r="CC89" i="8"/>
  <c r="CI89" i="8" s="1"/>
  <c r="BM89" i="8"/>
  <c r="BL89" i="8"/>
  <c r="BK89" i="8"/>
  <c r="BJ89" i="8"/>
  <c r="BH89" i="8"/>
  <c r="BN89" i="8" s="1"/>
  <c r="CH85" i="8"/>
  <c r="CG85" i="8"/>
  <c r="CF85" i="8"/>
  <c r="CE85" i="8"/>
  <c r="CC85" i="8"/>
  <c r="CI85" i="8" s="1"/>
  <c r="BM85" i="8"/>
  <c r="BL85" i="8"/>
  <c r="BK85" i="8"/>
  <c r="BJ85" i="8"/>
  <c r="BH85" i="8"/>
  <c r="BN85" i="8" s="1"/>
  <c r="CH84" i="8"/>
  <c r="CG84" i="8"/>
  <c r="CF84" i="8"/>
  <c r="CE84" i="8"/>
  <c r="CC84" i="8"/>
  <c r="CI84" i="8" s="1"/>
  <c r="BN84" i="8"/>
  <c r="BM84" i="8"/>
  <c r="BL84" i="8"/>
  <c r="BK84" i="8"/>
  <c r="BJ84" i="8"/>
  <c r="CH83" i="8"/>
  <c r="CG83" i="8"/>
  <c r="CF83" i="8"/>
  <c r="CE83" i="8"/>
  <c r="CC83" i="8"/>
  <c r="CI83" i="8" s="1"/>
  <c r="BM83" i="8"/>
  <c r="BL83" i="8"/>
  <c r="BK83" i="8"/>
  <c r="BJ83" i="8"/>
  <c r="BH83" i="8"/>
  <c r="BN83" i="8" s="1"/>
  <c r="CH77" i="8"/>
  <c r="CG77" i="8"/>
  <c r="CF77" i="8"/>
  <c r="CE77" i="8"/>
  <c r="CC77" i="8"/>
  <c r="CI77" i="8" s="1"/>
  <c r="BM77" i="8"/>
  <c r="BL77" i="8"/>
  <c r="BK77" i="8"/>
  <c r="BJ77" i="8"/>
  <c r="BH77" i="8"/>
  <c r="BN77" i="8" s="1"/>
  <c r="CH76" i="8"/>
  <c r="CG76" i="8"/>
  <c r="CF76" i="8"/>
  <c r="CE76" i="8"/>
  <c r="CC76" i="8"/>
  <c r="CI76" i="8" s="1"/>
  <c r="BM76" i="8"/>
  <c r="BL76" i="8"/>
  <c r="BK76" i="8"/>
  <c r="BJ76" i="8"/>
  <c r="BH76" i="8"/>
  <c r="BN76" i="8" s="1"/>
  <c r="CH75" i="8"/>
  <c r="CG75" i="8"/>
  <c r="CF75" i="8"/>
  <c r="CE75" i="8"/>
  <c r="CC75" i="8"/>
  <c r="CI75" i="8" s="1"/>
  <c r="BM75" i="8"/>
  <c r="BL75" i="8"/>
  <c r="BK75" i="8"/>
  <c r="BJ75" i="8"/>
  <c r="BH75" i="8"/>
  <c r="BN75" i="8" s="1"/>
  <c r="CH74" i="8"/>
  <c r="CG74" i="8"/>
  <c r="CF74" i="8"/>
  <c r="CE74" i="8"/>
  <c r="CC74" i="8"/>
  <c r="CI74" i="8" s="1"/>
  <c r="BM74" i="8"/>
  <c r="BL74" i="8"/>
  <c r="BK74" i="8"/>
  <c r="BJ74" i="8"/>
  <c r="BH74" i="8"/>
  <c r="BN74" i="8" s="1"/>
  <c r="CH73" i="8"/>
  <c r="CG73" i="8"/>
  <c r="CF73" i="8"/>
  <c r="CE73" i="8"/>
  <c r="CC73" i="8"/>
  <c r="CI73" i="8" s="1"/>
  <c r="BM73" i="8"/>
  <c r="BL73" i="8"/>
  <c r="BK73" i="8"/>
  <c r="BJ73" i="8"/>
  <c r="BH73" i="8"/>
  <c r="BN73" i="8" s="1"/>
  <c r="CH72" i="8"/>
  <c r="CG72" i="8"/>
  <c r="CF72" i="8"/>
  <c r="CE72" i="8"/>
  <c r="CC72" i="8"/>
  <c r="CI72" i="8" s="1"/>
  <c r="BM72" i="8"/>
  <c r="BL72" i="8"/>
  <c r="BK72" i="8"/>
  <c r="BJ72" i="8"/>
  <c r="BH72" i="8"/>
  <c r="BN72" i="8" s="1"/>
  <c r="CH71" i="8"/>
  <c r="CG71" i="8"/>
  <c r="CF71" i="8"/>
  <c r="CE71" i="8"/>
  <c r="CC71" i="8"/>
  <c r="CI71" i="8" s="1"/>
  <c r="BM71" i="8"/>
  <c r="BL71" i="8"/>
  <c r="BK71" i="8"/>
  <c r="BJ71" i="8"/>
  <c r="BH71" i="8"/>
  <c r="BN71" i="8" s="1"/>
  <c r="CI70" i="8"/>
  <c r="CH70" i="8"/>
  <c r="CG70" i="8"/>
  <c r="CF70" i="8"/>
  <c r="CE70" i="8"/>
  <c r="CC70" i="8"/>
  <c r="BM70" i="8"/>
  <c r="BL70" i="8"/>
  <c r="BK70" i="8"/>
  <c r="BJ70" i="8"/>
  <c r="BH70" i="8"/>
  <c r="BN70" i="8" s="1"/>
  <c r="CH69" i="8"/>
  <c r="CG69" i="8"/>
  <c r="CF69" i="8"/>
  <c r="CE69" i="8"/>
  <c r="CC69" i="8"/>
  <c r="CI69" i="8" s="1"/>
  <c r="BN69" i="8"/>
  <c r="BM69" i="8"/>
  <c r="BL69" i="8"/>
  <c r="BK69" i="8"/>
  <c r="BJ69" i="8"/>
  <c r="BH69" i="8"/>
  <c r="CH68" i="8"/>
  <c r="CG68" i="8"/>
  <c r="CF68" i="8"/>
  <c r="CE68" i="8"/>
  <c r="CC68" i="8"/>
  <c r="CI68" i="8" s="1"/>
  <c r="BM68" i="8"/>
  <c r="BL68" i="8"/>
  <c r="BK68" i="8"/>
  <c r="BJ68" i="8"/>
  <c r="BH68" i="8"/>
  <c r="BN68" i="8" s="1"/>
  <c r="CH67" i="8"/>
  <c r="CG67" i="8"/>
  <c r="CF67" i="8"/>
  <c r="CE67" i="8"/>
  <c r="CC67" i="8"/>
  <c r="CI67" i="8" s="1"/>
  <c r="BM67" i="8"/>
  <c r="BL67" i="8"/>
  <c r="BK67" i="8"/>
  <c r="BJ67" i="8"/>
  <c r="BH67" i="8"/>
  <c r="BN67" i="8" s="1"/>
  <c r="CH66" i="8"/>
  <c r="CG66" i="8"/>
  <c r="CF66" i="8"/>
  <c r="CE66" i="8"/>
  <c r="CC66" i="8"/>
  <c r="CI66" i="8" s="1"/>
  <c r="BM66" i="8"/>
  <c r="BL66" i="8"/>
  <c r="BK66" i="8"/>
  <c r="BJ66" i="8"/>
  <c r="BH66" i="8"/>
  <c r="BN66" i="8" s="1"/>
  <c r="CH64" i="8"/>
  <c r="CG64" i="8"/>
  <c r="CF64" i="8"/>
  <c r="CE64" i="8"/>
  <c r="CC64" i="8"/>
  <c r="CI64" i="8" s="1"/>
  <c r="BM64" i="8"/>
  <c r="BL64" i="8"/>
  <c r="BK64" i="8"/>
  <c r="BJ64" i="8"/>
  <c r="BH64" i="8"/>
  <c r="BN64" i="8" s="1"/>
  <c r="CH63" i="8"/>
  <c r="CG63" i="8"/>
  <c r="CF63" i="8"/>
  <c r="CE63" i="8"/>
  <c r="CC63" i="8"/>
  <c r="CI63" i="8" s="1"/>
  <c r="BM63" i="8"/>
  <c r="BL63" i="8"/>
  <c r="BK63" i="8"/>
  <c r="BJ63" i="8"/>
  <c r="BH63" i="8"/>
  <c r="BN63" i="8" s="1"/>
  <c r="CH62" i="8"/>
  <c r="CG62" i="8"/>
  <c r="CF62" i="8"/>
  <c r="CE62" i="8"/>
  <c r="CC62" i="8"/>
  <c r="CI62" i="8" s="1"/>
  <c r="BM62" i="8"/>
  <c r="BL62" i="8"/>
  <c r="BK62" i="8"/>
  <c r="BJ62" i="8"/>
  <c r="BH62" i="8"/>
  <c r="BN62" i="8" s="1"/>
  <c r="CH61" i="8"/>
  <c r="CG61" i="8"/>
  <c r="CF61" i="8"/>
  <c r="CE61" i="8"/>
  <c r="CC61" i="8"/>
  <c r="CI61" i="8" s="1"/>
  <c r="BM61" i="8"/>
  <c r="BL61" i="8"/>
  <c r="BK61" i="8"/>
  <c r="BJ61" i="8"/>
  <c r="BH61" i="8"/>
  <c r="BN61" i="8" s="1"/>
  <c r="CH60" i="8"/>
  <c r="CG60" i="8"/>
  <c r="CF60" i="8"/>
  <c r="CE60" i="8"/>
  <c r="CC60" i="8"/>
  <c r="CI60" i="8" s="1"/>
  <c r="BM60" i="8"/>
  <c r="BL60" i="8"/>
  <c r="BK60" i="8"/>
  <c r="BJ60" i="8"/>
  <c r="BH60" i="8"/>
  <c r="BN60" i="8" s="1"/>
  <c r="CH59" i="8"/>
  <c r="CG59" i="8"/>
  <c r="CF59" i="8"/>
  <c r="CE59" i="8"/>
  <c r="CC59" i="8"/>
  <c r="CI59" i="8" s="1"/>
  <c r="BM59" i="8"/>
  <c r="BL59" i="8"/>
  <c r="BK59" i="8"/>
  <c r="BJ59" i="8"/>
  <c r="BH59" i="8"/>
  <c r="BN59" i="8" s="1"/>
  <c r="CH58" i="8"/>
  <c r="CG58" i="8"/>
  <c r="CF58" i="8"/>
  <c r="CE58" i="8"/>
  <c r="CC58" i="8"/>
  <c r="CI58" i="8" s="1"/>
  <c r="BM58" i="8"/>
  <c r="BL58" i="8"/>
  <c r="BK58" i="8"/>
  <c r="BJ58" i="8"/>
  <c r="BH58" i="8"/>
  <c r="BN58" i="8" s="1"/>
  <c r="CH57" i="8"/>
  <c r="CG57" i="8"/>
  <c r="CF57" i="8"/>
  <c r="CE57" i="8"/>
  <c r="CC57" i="8"/>
  <c r="CI57" i="8" s="1"/>
  <c r="BM57" i="8"/>
  <c r="BL57" i="8"/>
  <c r="BK57" i="8"/>
  <c r="BJ57" i="8"/>
  <c r="BH57" i="8"/>
  <c r="BN57" i="8" s="1"/>
  <c r="CH52" i="8"/>
  <c r="CG52" i="8"/>
  <c r="CF52" i="8"/>
  <c r="CE52" i="8"/>
  <c r="CC52" i="8"/>
  <c r="CI52" i="8" s="1"/>
  <c r="BM52" i="8"/>
  <c r="BL52" i="8"/>
  <c r="BK52" i="8"/>
  <c r="BJ52" i="8"/>
  <c r="BH52" i="8"/>
  <c r="BN52" i="8" s="1"/>
  <c r="CH51" i="8"/>
  <c r="CG51" i="8"/>
  <c r="CF51" i="8"/>
  <c r="CE51" i="8"/>
  <c r="CC51" i="8"/>
  <c r="CI51" i="8" s="1"/>
  <c r="BM51" i="8"/>
  <c r="BL51" i="8"/>
  <c r="BK51" i="8"/>
  <c r="BJ51" i="8"/>
  <c r="BH51" i="8"/>
  <c r="BN51" i="8" s="1"/>
  <c r="CH49" i="8"/>
  <c r="CG49" i="8"/>
  <c r="CF49" i="8"/>
  <c r="CE49" i="8"/>
  <c r="CC49" i="8"/>
  <c r="CI49" i="8" s="1"/>
  <c r="BM49" i="8"/>
  <c r="BL49" i="8"/>
  <c r="BK49" i="8"/>
  <c r="BJ49" i="8"/>
  <c r="BH49" i="8"/>
  <c r="BN49" i="8" s="1"/>
  <c r="CH48" i="8"/>
  <c r="CG48" i="8"/>
  <c r="CF48" i="8"/>
  <c r="CE48" i="8"/>
  <c r="CC48" i="8"/>
  <c r="CI48" i="8" s="1"/>
  <c r="BM48" i="8"/>
  <c r="BL48" i="8"/>
  <c r="BK48" i="8"/>
  <c r="BJ48" i="8"/>
  <c r="BH48" i="8"/>
  <c r="BN48" i="8" s="1"/>
  <c r="CH47" i="8"/>
  <c r="CG47" i="8"/>
  <c r="CF47" i="8"/>
  <c r="CE47" i="8"/>
  <c r="CC47" i="8"/>
  <c r="CI47" i="8" s="1"/>
  <c r="BM47" i="8"/>
  <c r="BL47" i="8"/>
  <c r="BK47" i="8"/>
  <c r="BJ47" i="8"/>
  <c r="BH47" i="8"/>
  <c r="BN47" i="8" s="1"/>
  <c r="CH46" i="8"/>
  <c r="CG46" i="8"/>
  <c r="CF46" i="8"/>
  <c r="CE46" i="8"/>
  <c r="CC46" i="8"/>
  <c r="CI46" i="8" s="1"/>
  <c r="BM46" i="8"/>
  <c r="BL46" i="8"/>
  <c r="BK46" i="8"/>
  <c r="BJ46" i="8"/>
  <c r="BH46" i="8"/>
  <c r="BN46" i="8" s="1"/>
  <c r="CH44" i="8"/>
  <c r="CG44" i="8"/>
  <c r="CF44" i="8"/>
  <c r="CE44" i="8"/>
  <c r="CC44" i="8"/>
  <c r="CI44" i="8" s="1"/>
  <c r="BM44" i="8"/>
  <c r="BL44" i="8"/>
  <c r="BK44" i="8"/>
  <c r="BJ44" i="8"/>
  <c r="BH44" i="8"/>
  <c r="BN44" i="8" s="1"/>
  <c r="CH43" i="8"/>
  <c r="CG43" i="8"/>
  <c r="CF43" i="8"/>
  <c r="CE43" i="8"/>
  <c r="CC43" i="8"/>
  <c r="CI43" i="8" s="1"/>
  <c r="BM43" i="8"/>
  <c r="BL43" i="8"/>
  <c r="BK43" i="8"/>
  <c r="BJ43" i="8"/>
  <c r="BH43" i="8"/>
  <c r="BN43" i="8" s="1"/>
  <c r="CH42" i="8"/>
  <c r="CG42" i="8"/>
  <c r="CF42" i="8"/>
  <c r="CE42" i="8"/>
  <c r="CC42" i="8"/>
  <c r="CI42" i="8" s="1"/>
  <c r="BM42" i="8"/>
  <c r="BL42" i="8"/>
  <c r="BK42" i="8"/>
  <c r="BJ42" i="8"/>
  <c r="BH42" i="8"/>
  <c r="BN42" i="8" s="1"/>
  <c r="CH41" i="8"/>
  <c r="CG41" i="8"/>
  <c r="CF41" i="8"/>
  <c r="CE41" i="8"/>
  <c r="CC41" i="8"/>
  <c r="CI41" i="8" s="1"/>
  <c r="BM41" i="8"/>
  <c r="BL41" i="8"/>
  <c r="BK41" i="8"/>
  <c r="BJ41" i="8"/>
  <c r="BH41" i="8"/>
  <c r="BN41" i="8" s="1"/>
  <c r="CH40" i="8"/>
  <c r="CG40" i="8"/>
  <c r="CF40" i="8"/>
  <c r="CE40" i="8"/>
  <c r="CC40" i="8"/>
  <c r="CI40" i="8" s="1"/>
  <c r="BN40" i="8"/>
  <c r="BM40" i="8"/>
  <c r="BL40" i="8"/>
  <c r="BK40" i="8"/>
  <c r="BJ40" i="8"/>
  <c r="BH40" i="8"/>
  <c r="CH39" i="8"/>
  <c r="CG39" i="8"/>
  <c r="CF39" i="8"/>
  <c r="CE39" i="8"/>
  <c r="CC39" i="8"/>
  <c r="CI39" i="8" s="1"/>
  <c r="BM39" i="8"/>
  <c r="BL39" i="8"/>
  <c r="BK39" i="8"/>
  <c r="BJ39" i="8"/>
  <c r="BH39" i="8"/>
  <c r="BN39" i="8" s="1"/>
  <c r="CH38" i="8"/>
  <c r="CG38" i="8"/>
  <c r="CF38" i="8"/>
  <c r="CE38" i="8"/>
  <c r="CC38" i="8"/>
  <c r="CI38" i="8" s="1"/>
  <c r="BM38" i="8"/>
  <c r="BL38" i="8"/>
  <c r="BK38" i="8"/>
  <c r="BJ38" i="8"/>
  <c r="BH38" i="8"/>
  <c r="BN38" i="8" s="1"/>
  <c r="CH37" i="8"/>
  <c r="CG37" i="8"/>
  <c r="CF37" i="8"/>
  <c r="CE37" i="8"/>
  <c r="CC37" i="8"/>
  <c r="CI37" i="8" s="1"/>
  <c r="BM37" i="8"/>
  <c r="BL37" i="8"/>
  <c r="BK37" i="8"/>
  <c r="BJ37" i="8"/>
  <c r="BH37" i="8"/>
  <c r="BN37" i="8" s="1"/>
  <c r="CH36" i="8"/>
  <c r="CG36" i="8"/>
  <c r="CF36" i="8"/>
  <c r="CE36" i="8"/>
  <c r="CC36" i="8"/>
  <c r="CI36" i="8" s="1"/>
  <c r="BM36" i="8"/>
  <c r="BL36" i="8"/>
  <c r="BK36" i="8"/>
  <c r="BJ36" i="8"/>
  <c r="BH36" i="8"/>
  <c r="BN36" i="8" s="1"/>
  <c r="CH35" i="8"/>
  <c r="CG35" i="8"/>
  <c r="CF35" i="8"/>
  <c r="CE35" i="8"/>
  <c r="CC35" i="8"/>
  <c r="CI35" i="8" s="1"/>
  <c r="BM35" i="8"/>
  <c r="BL35" i="8"/>
  <c r="BK35" i="8"/>
  <c r="BJ35" i="8"/>
  <c r="BH35" i="8"/>
  <c r="BN35" i="8" s="1"/>
  <c r="CH33" i="8"/>
  <c r="CG33" i="8"/>
  <c r="CF33" i="8"/>
  <c r="CE33" i="8"/>
  <c r="CC33" i="8"/>
  <c r="CI33" i="8" s="1"/>
  <c r="BM33" i="8"/>
  <c r="BL33" i="8"/>
  <c r="BK33" i="8"/>
  <c r="BJ33" i="8"/>
  <c r="BH33" i="8"/>
  <c r="BN33" i="8" s="1"/>
  <c r="CH32" i="8"/>
  <c r="CG32" i="8"/>
  <c r="CF32" i="8"/>
  <c r="CE32" i="8"/>
  <c r="CC32" i="8"/>
  <c r="CI32" i="8" s="1"/>
  <c r="BM32" i="8"/>
  <c r="BL32" i="8"/>
  <c r="BK32" i="8"/>
  <c r="BJ32" i="8"/>
  <c r="BH32" i="8"/>
  <c r="BN32" i="8" s="1"/>
  <c r="CH31" i="8"/>
  <c r="CG31" i="8"/>
  <c r="CF31" i="8"/>
  <c r="CE31" i="8"/>
  <c r="CC31" i="8"/>
  <c r="CI31" i="8" s="1"/>
  <c r="BM31" i="8"/>
  <c r="BL31" i="8"/>
  <c r="BK31" i="8"/>
  <c r="BJ31" i="8"/>
  <c r="BH31" i="8"/>
  <c r="BN31" i="8" s="1"/>
  <c r="CH30" i="8"/>
  <c r="CG30" i="8"/>
  <c r="CF30" i="8"/>
  <c r="CE30" i="8"/>
  <c r="CC30" i="8"/>
  <c r="CI30" i="8" s="1"/>
  <c r="BM30" i="8"/>
  <c r="BL30" i="8"/>
  <c r="BK30" i="8"/>
  <c r="BJ30" i="8"/>
  <c r="BH30" i="8"/>
  <c r="BN30" i="8" s="1"/>
  <c r="CH29" i="8"/>
  <c r="CG29" i="8"/>
  <c r="CF29" i="8"/>
  <c r="CE29" i="8"/>
  <c r="CC29" i="8"/>
  <c r="CI29" i="8" s="1"/>
  <c r="BM29" i="8"/>
  <c r="BL29" i="8"/>
  <c r="BK29" i="8"/>
  <c r="BJ29" i="8"/>
  <c r="BH29" i="8"/>
  <c r="BN29" i="8" s="1"/>
  <c r="CH27" i="8"/>
  <c r="CG27" i="8"/>
  <c r="CF27" i="8"/>
  <c r="CE27" i="8"/>
  <c r="CC27" i="8"/>
  <c r="CI27" i="8" s="1"/>
  <c r="BM27" i="8"/>
  <c r="BL27" i="8"/>
  <c r="BK27" i="8"/>
  <c r="BJ27" i="8"/>
  <c r="BH27" i="8"/>
  <c r="BN27" i="8" s="1"/>
  <c r="CH26" i="8"/>
  <c r="CG26" i="8"/>
  <c r="CF26" i="8"/>
  <c r="CE26" i="8"/>
  <c r="CC26" i="8"/>
  <c r="CI26" i="8" s="1"/>
  <c r="BN26" i="8"/>
  <c r="BM26" i="8"/>
  <c r="BL26" i="8"/>
  <c r="BK26" i="8"/>
  <c r="BJ26" i="8"/>
  <c r="BH26" i="8"/>
  <c r="CH25" i="8"/>
  <c r="CG25" i="8"/>
  <c r="CF25" i="8"/>
  <c r="CE25" i="8"/>
  <c r="CC25" i="8"/>
  <c r="CI25" i="8" s="1"/>
  <c r="BM25" i="8"/>
  <c r="BL25" i="8"/>
  <c r="BK25" i="8"/>
  <c r="BJ25" i="8"/>
  <c r="BH25" i="8"/>
  <c r="BN25" i="8" s="1"/>
  <c r="CH24" i="8"/>
  <c r="CG24" i="8"/>
  <c r="CF24" i="8"/>
  <c r="CE24" i="8"/>
  <c r="CC24" i="8"/>
  <c r="CI24" i="8" s="1"/>
  <c r="BM24" i="8"/>
  <c r="BL24" i="8"/>
  <c r="BK24" i="8"/>
  <c r="BJ24" i="8"/>
  <c r="BH24" i="8"/>
  <c r="BN24" i="8" s="1"/>
  <c r="CH23" i="8"/>
  <c r="CG23" i="8"/>
  <c r="CF23" i="8"/>
  <c r="CE23" i="8"/>
  <c r="CC23" i="8"/>
  <c r="CI23" i="8" s="1"/>
  <c r="BM23" i="8"/>
  <c r="BL23" i="8"/>
  <c r="BK23" i="8"/>
  <c r="BJ23" i="8"/>
  <c r="BH23" i="8"/>
  <c r="CH19" i="8"/>
  <c r="CG19" i="8"/>
  <c r="CF19" i="8"/>
  <c r="CE19" i="8"/>
  <c r="CC19" i="8"/>
  <c r="CI19" i="8" s="1"/>
  <c r="BM19" i="8"/>
  <c r="BL19" i="8"/>
  <c r="BK19" i="8"/>
  <c r="BJ19" i="8"/>
  <c r="BH19" i="8"/>
  <c r="BN19" i="8" s="1"/>
  <c r="CH18" i="8"/>
  <c r="CG18" i="8"/>
  <c r="CF18" i="8"/>
  <c r="CE18" i="8"/>
  <c r="CC18" i="8"/>
  <c r="CI18" i="8" s="1"/>
  <c r="BM18" i="8"/>
  <c r="BL18" i="8"/>
  <c r="BK18" i="8"/>
  <c r="BJ18" i="8"/>
  <c r="BH18" i="8"/>
  <c r="BN18" i="8" s="1"/>
  <c r="CH17" i="8"/>
  <c r="CG17" i="8"/>
  <c r="CF17" i="8"/>
  <c r="CE17" i="8"/>
  <c r="CC17" i="8"/>
  <c r="CI17" i="8" s="1"/>
  <c r="BM17" i="8"/>
  <c r="BL17" i="8"/>
  <c r="BK17" i="8"/>
  <c r="BJ17" i="8"/>
  <c r="BH17" i="8"/>
  <c r="BN17" i="8" s="1"/>
  <c r="CH16" i="8"/>
  <c r="CG16" i="8"/>
  <c r="CF16" i="8"/>
  <c r="CE16" i="8"/>
  <c r="CC16" i="8"/>
  <c r="CI16" i="8" s="1"/>
  <c r="BM16" i="8"/>
  <c r="BL16" i="8"/>
  <c r="BK16" i="8"/>
  <c r="BJ16" i="8"/>
  <c r="BH16" i="8"/>
  <c r="BN16" i="8" s="1"/>
  <c r="CH15" i="8"/>
  <c r="CG15" i="8"/>
  <c r="CF15" i="8"/>
  <c r="CE15" i="8"/>
  <c r="CC15" i="8"/>
  <c r="CI15" i="8" s="1"/>
  <c r="BM15" i="8"/>
  <c r="BL15" i="8"/>
  <c r="BK15" i="8"/>
  <c r="BJ15" i="8"/>
  <c r="BH15" i="8"/>
  <c r="BN15" i="8" s="1"/>
  <c r="CH14" i="8"/>
  <c r="CG14" i="8"/>
  <c r="CF14" i="8"/>
  <c r="CE14" i="8"/>
  <c r="CC14" i="8"/>
  <c r="CI14" i="8" s="1"/>
  <c r="BM14" i="8"/>
  <c r="BL14" i="8"/>
  <c r="BK14" i="8"/>
  <c r="BJ14" i="8"/>
  <c r="BH14" i="8"/>
  <c r="BN14" i="8" s="1"/>
  <c r="CH13" i="8"/>
  <c r="CG13" i="8"/>
  <c r="CF13" i="8"/>
  <c r="CE13" i="8"/>
  <c r="CC13" i="8"/>
  <c r="CI13" i="8" s="1"/>
  <c r="BM13" i="8"/>
  <c r="BL13" i="8"/>
  <c r="BK13" i="8"/>
  <c r="BJ13" i="8"/>
  <c r="BH13" i="8"/>
  <c r="BN13" i="8" s="1"/>
  <c r="CH12" i="8"/>
  <c r="CG12" i="8"/>
  <c r="CF12" i="8"/>
  <c r="CE12" i="8"/>
  <c r="CC12" i="8"/>
  <c r="CI12" i="8" s="1"/>
  <c r="BN12" i="8"/>
  <c r="BM12" i="8"/>
  <c r="BL12" i="8"/>
  <c r="BK12" i="8"/>
  <c r="BJ12" i="8"/>
  <c r="BH12" i="8"/>
  <c r="CH11" i="8"/>
  <c r="CG11" i="8"/>
  <c r="CF11" i="8"/>
  <c r="CE11" i="8"/>
  <c r="CC11" i="8"/>
  <c r="CI11" i="8" s="1"/>
  <c r="BM11" i="8"/>
  <c r="BL11" i="8"/>
  <c r="BK11" i="8"/>
  <c r="BJ11" i="8"/>
  <c r="BH11" i="8"/>
  <c r="BN11" i="8" s="1"/>
  <c r="CH10" i="8"/>
  <c r="CG10" i="8"/>
  <c r="CF10" i="8"/>
  <c r="CE10" i="8"/>
  <c r="CC10" i="8"/>
  <c r="CI10" i="8" s="1"/>
  <c r="BM10" i="8"/>
  <c r="BL10" i="8"/>
  <c r="BK10" i="8"/>
  <c r="BJ10" i="8"/>
  <c r="BH10" i="8"/>
  <c r="BN10" i="8" s="1"/>
  <c r="CH9" i="8"/>
  <c r="CG9" i="8"/>
  <c r="CF9" i="8"/>
  <c r="CE9" i="8"/>
  <c r="CC9" i="8"/>
  <c r="CI9" i="8" s="1"/>
  <c r="BM9" i="8"/>
  <c r="BL9" i="8"/>
  <c r="BK9" i="8"/>
  <c r="BJ9" i="8"/>
  <c r="BH9" i="8"/>
  <c r="BN9" i="8" s="1"/>
  <c r="CH8" i="8"/>
  <c r="CG8" i="8"/>
  <c r="CF8" i="8"/>
  <c r="CE8" i="8"/>
  <c r="CC8" i="8"/>
  <c r="CI8" i="8" s="1"/>
  <c r="BM8" i="8"/>
  <c r="BL8" i="8"/>
  <c r="BK8" i="8"/>
  <c r="BJ8" i="8"/>
  <c r="BH8" i="8"/>
  <c r="BN8" i="8" s="1"/>
  <c r="CH5" i="8"/>
  <c r="CG5" i="8"/>
  <c r="CF5" i="8"/>
  <c r="CE5" i="8"/>
  <c r="CC5" i="8"/>
  <c r="CI5" i="8" s="1"/>
  <c r="BM5" i="8"/>
  <c r="BL5" i="8"/>
  <c r="BK5" i="8"/>
  <c r="BJ5" i="8"/>
  <c r="BH5" i="8"/>
  <c r="BN5" i="8" s="1"/>
  <c r="AQ93" i="8"/>
  <c r="AP93" i="8"/>
  <c r="AO93" i="8"/>
  <c r="AN93" i="8"/>
  <c r="AL93" i="8"/>
  <c r="AR93" i="8" s="1"/>
  <c r="AQ92" i="8"/>
  <c r="AP92" i="8"/>
  <c r="AO92" i="8"/>
  <c r="AN92" i="8"/>
  <c r="AL92" i="8"/>
  <c r="AR92" i="8" s="1"/>
  <c r="AQ91" i="8"/>
  <c r="AP91" i="8"/>
  <c r="AO91" i="8"/>
  <c r="AN91" i="8"/>
  <c r="AL91" i="8"/>
  <c r="AR91" i="8" s="1"/>
  <c r="AQ89" i="8"/>
  <c r="AP89" i="8"/>
  <c r="AO89" i="8"/>
  <c r="AN89" i="8"/>
  <c r="AL89" i="8"/>
  <c r="AR89" i="8" s="1"/>
  <c r="AQ85" i="8"/>
  <c r="AP85" i="8"/>
  <c r="AO85" i="8"/>
  <c r="AN85" i="8"/>
  <c r="AL85" i="8"/>
  <c r="AR85" i="8" s="1"/>
  <c r="AQ84" i="8"/>
  <c r="AP84" i="8"/>
  <c r="AO84" i="8"/>
  <c r="AN84" i="8"/>
  <c r="AL84" i="8"/>
  <c r="AQ83" i="8"/>
  <c r="AP83" i="8"/>
  <c r="AO83" i="8"/>
  <c r="AN83" i="8"/>
  <c r="AL83" i="8"/>
  <c r="AR83" i="8" s="1"/>
  <c r="AQ77" i="8"/>
  <c r="AP77" i="8"/>
  <c r="AO77" i="8"/>
  <c r="AN77" i="8"/>
  <c r="AL77" i="8"/>
  <c r="AR77" i="8" s="1"/>
  <c r="AQ76" i="8"/>
  <c r="AP76" i="8"/>
  <c r="AO76" i="8"/>
  <c r="AN76" i="8"/>
  <c r="AL76" i="8"/>
  <c r="AR76" i="8" s="1"/>
  <c r="AQ75" i="8"/>
  <c r="AP75" i="8"/>
  <c r="AO75" i="8"/>
  <c r="AN75" i="8"/>
  <c r="AL75" i="8"/>
  <c r="AR75" i="8" s="1"/>
  <c r="AQ74" i="8"/>
  <c r="AP74" i="8"/>
  <c r="AO74" i="8"/>
  <c r="AN74" i="8"/>
  <c r="AL74" i="8"/>
  <c r="AR74" i="8" s="1"/>
  <c r="AQ73" i="8"/>
  <c r="AP73" i="8"/>
  <c r="AO73" i="8"/>
  <c r="AN73" i="8"/>
  <c r="AL73" i="8"/>
  <c r="AR73" i="8" s="1"/>
  <c r="AQ72" i="8"/>
  <c r="AP72" i="8"/>
  <c r="AO72" i="8"/>
  <c r="AN72" i="8"/>
  <c r="AL72" i="8"/>
  <c r="AR72" i="8" s="1"/>
  <c r="AQ71" i="8"/>
  <c r="AP71" i="8"/>
  <c r="AO71" i="8"/>
  <c r="AN71" i="8"/>
  <c r="AL71" i="8"/>
  <c r="AR71" i="8" s="1"/>
  <c r="AQ70" i="8"/>
  <c r="AP70" i="8"/>
  <c r="AO70" i="8"/>
  <c r="AN70" i="8"/>
  <c r="AL70" i="8"/>
  <c r="AR70" i="8" s="1"/>
  <c r="AQ69" i="8"/>
  <c r="AP69" i="8"/>
  <c r="AO69" i="8"/>
  <c r="AN69" i="8"/>
  <c r="AL69" i="8"/>
  <c r="AR69" i="8" s="1"/>
  <c r="AQ68" i="8"/>
  <c r="AP68" i="8"/>
  <c r="AO68" i="8"/>
  <c r="AN68" i="8"/>
  <c r="AL68" i="8"/>
  <c r="AR68" i="8" s="1"/>
  <c r="AQ67" i="8"/>
  <c r="AP67" i="8"/>
  <c r="AO67" i="8"/>
  <c r="AN67" i="8"/>
  <c r="AL67" i="8"/>
  <c r="AR67" i="8" s="1"/>
  <c r="AQ66" i="8"/>
  <c r="AP66" i="8"/>
  <c r="AO66" i="8"/>
  <c r="AN66" i="8"/>
  <c r="AL66" i="8"/>
  <c r="AR66" i="8" s="1"/>
  <c r="AQ64" i="8"/>
  <c r="AP64" i="8"/>
  <c r="AO64" i="8"/>
  <c r="AN64" i="8"/>
  <c r="AL64" i="8"/>
  <c r="AR64" i="8" s="1"/>
  <c r="AQ63" i="8"/>
  <c r="AP63" i="8"/>
  <c r="AO63" i="8"/>
  <c r="AN63" i="8"/>
  <c r="AL63" i="8"/>
  <c r="AR63" i="8" s="1"/>
  <c r="AR62" i="8"/>
  <c r="AQ62" i="8"/>
  <c r="AP62" i="8"/>
  <c r="AO62" i="8"/>
  <c r="AN62" i="8"/>
  <c r="AL62" i="8"/>
  <c r="AQ61" i="8"/>
  <c r="AP61" i="8"/>
  <c r="AO61" i="8"/>
  <c r="AN61" i="8"/>
  <c r="AL61" i="8"/>
  <c r="AR61" i="8" s="1"/>
  <c r="AQ60" i="8"/>
  <c r="AP60" i="8"/>
  <c r="AO60" i="8"/>
  <c r="AN60" i="8"/>
  <c r="AL60" i="8"/>
  <c r="AR60" i="8" s="1"/>
  <c r="AQ59" i="8"/>
  <c r="AP59" i="8"/>
  <c r="AO59" i="8"/>
  <c r="AN59" i="8"/>
  <c r="AL59" i="8"/>
  <c r="AR59" i="8" s="1"/>
  <c r="AQ58" i="8"/>
  <c r="AP58" i="8"/>
  <c r="AO58" i="8"/>
  <c r="AN58" i="8"/>
  <c r="AL58" i="8"/>
  <c r="AR58" i="8" s="1"/>
  <c r="AQ57" i="8"/>
  <c r="AP57" i="8"/>
  <c r="AO57" i="8"/>
  <c r="AN57" i="8"/>
  <c r="AL57" i="8"/>
  <c r="AR57" i="8" s="1"/>
  <c r="AQ52" i="8"/>
  <c r="AP52" i="8"/>
  <c r="AO52" i="8"/>
  <c r="AN52" i="8"/>
  <c r="AL52" i="8"/>
  <c r="AR52" i="8" s="1"/>
  <c r="AQ51" i="8"/>
  <c r="AP51" i="8"/>
  <c r="AO51" i="8"/>
  <c r="AN51" i="8"/>
  <c r="AL51" i="8"/>
  <c r="AR51" i="8" s="1"/>
  <c r="AQ49" i="8"/>
  <c r="AP49" i="8"/>
  <c r="AO49" i="8"/>
  <c r="AN49" i="8"/>
  <c r="AL49" i="8"/>
  <c r="AR49" i="8" s="1"/>
  <c r="AQ48" i="8"/>
  <c r="AP48" i="8"/>
  <c r="AO48" i="8"/>
  <c r="AN48" i="8"/>
  <c r="AL48" i="8"/>
  <c r="AR48" i="8" s="1"/>
  <c r="AQ47" i="8"/>
  <c r="AP47" i="8"/>
  <c r="AO47" i="8"/>
  <c r="AN47" i="8"/>
  <c r="AL47" i="8"/>
  <c r="AR47" i="8" s="1"/>
  <c r="AQ46" i="8"/>
  <c r="AP46" i="8"/>
  <c r="AO46" i="8"/>
  <c r="AN46" i="8"/>
  <c r="AL46" i="8"/>
  <c r="AR46" i="8" s="1"/>
  <c r="AQ44" i="8"/>
  <c r="AP44" i="8"/>
  <c r="AO44" i="8"/>
  <c r="AN44" i="8"/>
  <c r="AL44" i="8"/>
  <c r="AR44" i="8" s="1"/>
  <c r="AQ43" i="8"/>
  <c r="AP43" i="8"/>
  <c r="AO43" i="8"/>
  <c r="AN43" i="8"/>
  <c r="AL43" i="8"/>
  <c r="AR43" i="8" s="1"/>
  <c r="AQ42" i="8"/>
  <c r="AP42" i="8"/>
  <c r="AO42" i="8"/>
  <c r="AN42" i="8"/>
  <c r="AL42" i="8"/>
  <c r="AR42" i="8" s="1"/>
  <c r="AQ41" i="8"/>
  <c r="AP41" i="8"/>
  <c r="AO41" i="8"/>
  <c r="AN41" i="8"/>
  <c r="AL41" i="8"/>
  <c r="AR41" i="8" s="1"/>
  <c r="AQ40" i="8"/>
  <c r="AP40" i="8"/>
  <c r="AO40" i="8"/>
  <c r="AN40" i="8"/>
  <c r="AL40" i="8"/>
  <c r="AR40" i="8" s="1"/>
  <c r="AQ39" i="8"/>
  <c r="AP39" i="8"/>
  <c r="AO39" i="8"/>
  <c r="AN39" i="8"/>
  <c r="AL39" i="8"/>
  <c r="AR39" i="8" s="1"/>
  <c r="AQ38" i="8"/>
  <c r="AP38" i="8"/>
  <c r="AO38" i="8"/>
  <c r="AN38" i="8"/>
  <c r="AL38" i="8"/>
  <c r="AR38" i="8" s="1"/>
  <c r="AQ37" i="8"/>
  <c r="AP37" i="8"/>
  <c r="AO37" i="8"/>
  <c r="AN37" i="8"/>
  <c r="AL37" i="8"/>
  <c r="AR37" i="8" s="1"/>
  <c r="AQ36" i="8"/>
  <c r="AP36" i="8"/>
  <c r="AO36" i="8"/>
  <c r="AN36" i="8"/>
  <c r="AL36" i="8"/>
  <c r="AR36" i="8" s="1"/>
  <c r="AQ35" i="8"/>
  <c r="AP35" i="8"/>
  <c r="AO35" i="8"/>
  <c r="AN35" i="8"/>
  <c r="AL35" i="8"/>
  <c r="AR35" i="8" s="1"/>
  <c r="AQ33" i="8"/>
  <c r="AP33" i="8"/>
  <c r="AO33" i="8"/>
  <c r="AN33" i="8"/>
  <c r="AL33" i="8"/>
  <c r="AR33" i="8" s="1"/>
  <c r="AQ32" i="8"/>
  <c r="AP32" i="8"/>
  <c r="AO32" i="8"/>
  <c r="AN32" i="8"/>
  <c r="AL32" i="8"/>
  <c r="AR32" i="8" s="1"/>
  <c r="AQ31" i="8"/>
  <c r="AP31" i="8"/>
  <c r="AO31" i="8"/>
  <c r="AN31" i="8"/>
  <c r="AL31" i="8"/>
  <c r="AR31" i="8" s="1"/>
  <c r="AQ30" i="8"/>
  <c r="AP30" i="8"/>
  <c r="AO30" i="8"/>
  <c r="AN30" i="8"/>
  <c r="AL30" i="8"/>
  <c r="AR30" i="8" s="1"/>
  <c r="AQ29" i="8"/>
  <c r="AP29" i="8"/>
  <c r="AO29" i="8"/>
  <c r="AN29" i="8"/>
  <c r="AL29" i="8"/>
  <c r="AR29" i="8" s="1"/>
  <c r="AQ27" i="8"/>
  <c r="AP27" i="8"/>
  <c r="AO27" i="8"/>
  <c r="AN27" i="8"/>
  <c r="AL27" i="8"/>
  <c r="AR27" i="8" s="1"/>
  <c r="AR26" i="8"/>
  <c r="AQ26" i="8"/>
  <c r="AP26" i="8"/>
  <c r="AO26" i="8"/>
  <c r="AN26" i="8"/>
  <c r="AL26" i="8"/>
  <c r="AQ25" i="8"/>
  <c r="AP25" i="8"/>
  <c r="AO25" i="8"/>
  <c r="AN25" i="8"/>
  <c r="AL25" i="8"/>
  <c r="AR25" i="8" s="1"/>
  <c r="AQ24" i="8"/>
  <c r="AP24" i="8"/>
  <c r="AO24" i="8"/>
  <c r="AN24" i="8"/>
  <c r="AL24" i="8"/>
  <c r="AR24" i="8" s="1"/>
  <c r="AQ23" i="8"/>
  <c r="AP23" i="8"/>
  <c r="AO23" i="8"/>
  <c r="AN23" i="8"/>
  <c r="AL23" i="8"/>
  <c r="AQ19" i="8"/>
  <c r="AP19" i="8"/>
  <c r="AO19" i="8"/>
  <c r="AN19" i="8"/>
  <c r="AL19" i="8"/>
  <c r="AR19" i="8" s="1"/>
  <c r="AQ18" i="8"/>
  <c r="AP18" i="8"/>
  <c r="AO18" i="8"/>
  <c r="AN18" i="8"/>
  <c r="AL18" i="8"/>
  <c r="AR18" i="8" s="1"/>
  <c r="AR17" i="8"/>
  <c r="AQ17" i="8"/>
  <c r="AP17" i="8"/>
  <c r="AO17" i="8"/>
  <c r="AN17" i="8"/>
  <c r="AL17" i="8"/>
  <c r="AQ16" i="8"/>
  <c r="AP16" i="8"/>
  <c r="AO16" i="8"/>
  <c r="AN16" i="8"/>
  <c r="AL16" i="8"/>
  <c r="AR16" i="8" s="1"/>
  <c r="AQ15" i="8"/>
  <c r="AP15" i="8"/>
  <c r="AO15" i="8"/>
  <c r="AN15" i="8"/>
  <c r="AL15" i="8"/>
  <c r="AR15" i="8" s="1"/>
  <c r="AQ14" i="8"/>
  <c r="AP14" i="8"/>
  <c r="AO14" i="8"/>
  <c r="AN14" i="8"/>
  <c r="AL14" i="8"/>
  <c r="AR14" i="8" s="1"/>
  <c r="AQ13" i="8"/>
  <c r="AP13" i="8"/>
  <c r="AO13" i="8"/>
  <c r="AN13" i="8"/>
  <c r="AL13" i="8"/>
  <c r="AR13" i="8" s="1"/>
  <c r="AQ12" i="8"/>
  <c r="AP12" i="8"/>
  <c r="AO12" i="8"/>
  <c r="AN12" i="8"/>
  <c r="AL12" i="8"/>
  <c r="AR12" i="8" s="1"/>
  <c r="AQ11" i="8"/>
  <c r="AP11" i="8"/>
  <c r="AO11" i="8"/>
  <c r="AN11" i="8"/>
  <c r="AL11" i="8"/>
  <c r="AR11" i="8" s="1"/>
  <c r="AQ10" i="8"/>
  <c r="AP10" i="8"/>
  <c r="AO10" i="8"/>
  <c r="AN10" i="8"/>
  <c r="AL10" i="8"/>
  <c r="AR10" i="8" s="1"/>
  <c r="AR9" i="8"/>
  <c r="AQ9" i="8"/>
  <c r="AP9" i="8"/>
  <c r="AO9" i="8"/>
  <c r="AN9" i="8"/>
  <c r="AL9" i="8"/>
  <c r="AQ8" i="8"/>
  <c r="AP8" i="8"/>
  <c r="AO8" i="8"/>
  <c r="AN8" i="8"/>
  <c r="AL8" i="8"/>
  <c r="AQ5" i="8"/>
  <c r="AP5" i="8"/>
  <c r="AO5" i="8"/>
  <c r="AN5" i="8"/>
  <c r="AL5" i="8"/>
  <c r="R5" i="2"/>
  <c r="S5" i="2"/>
  <c r="CX93" i="8"/>
  <c r="CW93" i="8"/>
  <c r="CV93" i="8"/>
  <c r="CU93" i="8"/>
  <c r="CT93" i="8"/>
  <c r="DD93" i="8" s="1"/>
  <c r="CS93" i="8"/>
  <c r="CR93" i="8"/>
  <c r="CQ93" i="8"/>
  <c r="CP93" i="8"/>
  <c r="CO93" i="8"/>
  <c r="CN93" i="8"/>
  <c r="CM93" i="8"/>
  <c r="CL93" i="8"/>
  <c r="CX92" i="8"/>
  <c r="CW92" i="8"/>
  <c r="CV92" i="8"/>
  <c r="CU92" i="8"/>
  <c r="CT92" i="8"/>
  <c r="DD92" i="8" s="1"/>
  <c r="CS92" i="8"/>
  <c r="CR92" i="8"/>
  <c r="CQ92" i="8"/>
  <c r="CP92" i="8"/>
  <c r="CO92" i="8"/>
  <c r="CN92" i="8"/>
  <c r="CM92" i="8"/>
  <c r="CL92" i="8"/>
  <c r="CX91" i="8"/>
  <c r="CW91" i="8"/>
  <c r="CV91" i="8"/>
  <c r="CU91" i="8"/>
  <c r="CT91" i="8"/>
  <c r="DD91" i="8" s="1"/>
  <c r="CS91" i="8"/>
  <c r="CR91" i="8"/>
  <c r="CQ91" i="8"/>
  <c r="CP91" i="8"/>
  <c r="CO91" i="8"/>
  <c r="CN91" i="8"/>
  <c r="CM91" i="8"/>
  <c r="CL91" i="8"/>
  <c r="CX89" i="8"/>
  <c r="CW89" i="8"/>
  <c r="CV89" i="8"/>
  <c r="CU89" i="8"/>
  <c r="CT89" i="8"/>
  <c r="DD89" i="8" s="1"/>
  <c r="CS89" i="8"/>
  <c r="CR89" i="8"/>
  <c r="CQ89" i="8"/>
  <c r="CP89" i="8"/>
  <c r="CO89" i="8"/>
  <c r="CN89" i="8"/>
  <c r="CM89" i="8"/>
  <c r="CL89" i="8"/>
  <c r="CX85" i="8"/>
  <c r="CW85" i="8"/>
  <c r="CV85" i="8"/>
  <c r="CU85" i="8"/>
  <c r="CT85" i="8"/>
  <c r="DD85" i="8" s="1"/>
  <c r="CS85" i="8"/>
  <c r="CR85" i="8"/>
  <c r="CQ85" i="8"/>
  <c r="CP85" i="8"/>
  <c r="CO85" i="8"/>
  <c r="CN85" i="8"/>
  <c r="CM85" i="8"/>
  <c r="CL85" i="8"/>
  <c r="CX84" i="8"/>
  <c r="CW84" i="8"/>
  <c r="CV84" i="8"/>
  <c r="CU84" i="8"/>
  <c r="CT84" i="8"/>
  <c r="DD84" i="8" s="1"/>
  <c r="CS84" i="8"/>
  <c r="CR84" i="8"/>
  <c r="CQ84" i="8"/>
  <c r="CP84" i="8"/>
  <c r="CO84" i="8"/>
  <c r="CN84" i="8"/>
  <c r="CM84" i="8"/>
  <c r="CL84" i="8"/>
  <c r="CX83" i="8"/>
  <c r="CW83" i="8"/>
  <c r="CV83" i="8"/>
  <c r="CU83" i="8"/>
  <c r="CT83" i="8"/>
  <c r="DD83" i="8" s="1"/>
  <c r="CS83" i="8"/>
  <c r="CR83" i="8"/>
  <c r="CQ83" i="8"/>
  <c r="CP83" i="8"/>
  <c r="CO83" i="8"/>
  <c r="CN83" i="8"/>
  <c r="CM83" i="8"/>
  <c r="CL83" i="8"/>
  <c r="CX77" i="8"/>
  <c r="CW77" i="8"/>
  <c r="CV77" i="8"/>
  <c r="CU77" i="8"/>
  <c r="CT77" i="8"/>
  <c r="DD77" i="8" s="1"/>
  <c r="CS77" i="8"/>
  <c r="CR77" i="8"/>
  <c r="CQ77" i="8"/>
  <c r="CP77" i="8"/>
  <c r="CO77" i="8"/>
  <c r="CN77" i="8"/>
  <c r="CM77" i="8"/>
  <c r="CL77" i="8"/>
  <c r="CX76" i="8"/>
  <c r="CW76" i="8"/>
  <c r="CV76" i="8"/>
  <c r="CU76" i="8"/>
  <c r="CT76" i="8"/>
  <c r="DD76" i="8" s="1"/>
  <c r="CS76" i="8"/>
  <c r="CR76" i="8"/>
  <c r="CQ76" i="8"/>
  <c r="CP76" i="8"/>
  <c r="CO76" i="8"/>
  <c r="CN76" i="8"/>
  <c r="CM76" i="8"/>
  <c r="CL76" i="8"/>
  <c r="CX75" i="8"/>
  <c r="CW75" i="8"/>
  <c r="CV75" i="8"/>
  <c r="CU75" i="8"/>
  <c r="CT75" i="8"/>
  <c r="DD75" i="8" s="1"/>
  <c r="CS75" i="8"/>
  <c r="CR75" i="8"/>
  <c r="CQ75" i="8"/>
  <c r="CP75" i="8"/>
  <c r="CO75" i="8"/>
  <c r="CN75" i="8"/>
  <c r="CM75" i="8"/>
  <c r="CL75" i="8"/>
  <c r="CX74" i="8"/>
  <c r="CW74" i="8"/>
  <c r="CV74" i="8"/>
  <c r="CU74" i="8"/>
  <c r="CT74" i="8"/>
  <c r="DD74" i="8" s="1"/>
  <c r="CS74" i="8"/>
  <c r="CR74" i="8"/>
  <c r="CQ74" i="8"/>
  <c r="CP74" i="8"/>
  <c r="CO74" i="8"/>
  <c r="CN74" i="8"/>
  <c r="CM74" i="8"/>
  <c r="CL74" i="8"/>
  <c r="CX73" i="8"/>
  <c r="CW73" i="8"/>
  <c r="CV73" i="8"/>
  <c r="DC73" i="8" s="1"/>
  <c r="CU73" i="8"/>
  <c r="CT73" i="8"/>
  <c r="DD73" i="8" s="1"/>
  <c r="CS73" i="8"/>
  <c r="CR73" i="8"/>
  <c r="CQ73" i="8"/>
  <c r="CP73" i="8"/>
  <c r="CO73" i="8"/>
  <c r="CN73" i="8"/>
  <c r="CM73" i="8"/>
  <c r="CL73" i="8"/>
  <c r="CX72" i="8"/>
  <c r="CW72" i="8"/>
  <c r="CV72" i="8"/>
  <c r="CU72" i="8"/>
  <c r="CT72" i="8"/>
  <c r="DD72" i="8" s="1"/>
  <c r="CS72" i="8"/>
  <c r="CR72" i="8"/>
  <c r="CQ72" i="8"/>
  <c r="CP72" i="8"/>
  <c r="CO72" i="8"/>
  <c r="CN72" i="8"/>
  <c r="CM72" i="8"/>
  <c r="CL72" i="8"/>
  <c r="CX71" i="8"/>
  <c r="CW71" i="8"/>
  <c r="CV71" i="8"/>
  <c r="CU71" i="8"/>
  <c r="CT71" i="8"/>
  <c r="DD71" i="8" s="1"/>
  <c r="CS71" i="8"/>
  <c r="CR71" i="8"/>
  <c r="CQ71" i="8"/>
  <c r="CP71" i="8"/>
  <c r="CO71" i="8"/>
  <c r="CN71" i="8"/>
  <c r="CM71" i="8"/>
  <c r="CL71" i="8"/>
  <c r="CX70" i="8"/>
  <c r="CW70" i="8"/>
  <c r="CV70" i="8"/>
  <c r="CU70" i="8"/>
  <c r="CT70" i="8"/>
  <c r="DD70" i="8" s="1"/>
  <c r="CS70" i="8"/>
  <c r="CR70" i="8"/>
  <c r="CQ70" i="8"/>
  <c r="CP70" i="8"/>
  <c r="CO70" i="8"/>
  <c r="CN70" i="8"/>
  <c r="CM70" i="8"/>
  <c r="CL70" i="8"/>
  <c r="CX69" i="8"/>
  <c r="CW69" i="8"/>
  <c r="CV69" i="8"/>
  <c r="CU69" i="8"/>
  <c r="CT69" i="8"/>
  <c r="DD69" i="8" s="1"/>
  <c r="CS69" i="8"/>
  <c r="CR69" i="8"/>
  <c r="CQ69" i="8"/>
  <c r="CP69" i="8"/>
  <c r="CO69" i="8"/>
  <c r="CN69" i="8"/>
  <c r="CM69" i="8"/>
  <c r="CL69" i="8"/>
  <c r="CX68" i="8"/>
  <c r="CW68" i="8"/>
  <c r="CV68" i="8"/>
  <c r="CU68" i="8"/>
  <c r="CT68" i="8"/>
  <c r="DD68" i="8" s="1"/>
  <c r="CS68" i="8"/>
  <c r="CR68" i="8"/>
  <c r="CQ68" i="8"/>
  <c r="CP68" i="8"/>
  <c r="CO68" i="8"/>
  <c r="CN68" i="8"/>
  <c r="CM68" i="8"/>
  <c r="CL68" i="8"/>
  <c r="CX67" i="8"/>
  <c r="CW67" i="8"/>
  <c r="CV67" i="8"/>
  <c r="CU67" i="8"/>
  <c r="CT67" i="8"/>
  <c r="DD67" i="8" s="1"/>
  <c r="CS67" i="8"/>
  <c r="CR67" i="8"/>
  <c r="CQ67" i="8"/>
  <c r="CP67" i="8"/>
  <c r="CO67" i="8"/>
  <c r="CN67" i="8"/>
  <c r="CM67" i="8"/>
  <c r="CL67" i="8"/>
  <c r="CX66" i="8"/>
  <c r="CW66" i="8"/>
  <c r="CV66" i="8"/>
  <c r="CU66" i="8"/>
  <c r="CT66" i="8"/>
  <c r="DD66" i="8" s="1"/>
  <c r="CS66" i="8"/>
  <c r="CR66" i="8"/>
  <c r="CQ66" i="8"/>
  <c r="CP66" i="8"/>
  <c r="CO66" i="8"/>
  <c r="CN66" i="8"/>
  <c r="CM66" i="8"/>
  <c r="CL66" i="8"/>
  <c r="CX64" i="8"/>
  <c r="CW64" i="8"/>
  <c r="CV64" i="8"/>
  <c r="CU64" i="8"/>
  <c r="CT64" i="8"/>
  <c r="DD64" i="8" s="1"/>
  <c r="CS64" i="8"/>
  <c r="CR64" i="8"/>
  <c r="CQ64" i="8"/>
  <c r="CP64" i="8"/>
  <c r="CO64" i="8"/>
  <c r="CN64" i="8"/>
  <c r="CM64" i="8"/>
  <c r="CL64" i="8"/>
  <c r="CX63" i="8"/>
  <c r="CW63" i="8"/>
  <c r="CV63" i="8"/>
  <c r="CU63" i="8"/>
  <c r="CT63" i="8"/>
  <c r="DD63" i="8" s="1"/>
  <c r="CS63" i="8"/>
  <c r="CR63" i="8"/>
  <c r="CQ63" i="8"/>
  <c r="CP63" i="8"/>
  <c r="CO63" i="8"/>
  <c r="CN63" i="8"/>
  <c r="CM63" i="8"/>
  <c r="CL63" i="8"/>
  <c r="CX62" i="8"/>
  <c r="CW62" i="8"/>
  <c r="CV62" i="8"/>
  <c r="CU62" i="8"/>
  <c r="CT62" i="8"/>
  <c r="DD62" i="8" s="1"/>
  <c r="CS62" i="8"/>
  <c r="CR62" i="8"/>
  <c r="CQ62" i="8"/>
  <c r="CP62" i="8"/>
  <c r="CO62" i="8"/>
  <c r="CN62" i="8"/>
  <c r="CM62" i="8"/>
  <c r="CL62" i="8"/>
  <c r="CX61" i="8"/>
  <c r="CW61" i="8"/>
  <c r="CV61" i="8"/>
  <c r="CU61" i="8"/>
  <c r="CT61" i="8"/>
  <c r="DD61" i="8" s="1"/>
  <c r="CS61" i="8"/>
  <c r="CR61" i="8"/>
  <c r="DC61" i="8" s="1"/>
  <c r="CQ61" i="8"/>
  <c r="CP61" i="8"/>
  <c r="CO61" i="8"/>
  <c r="CN61" i="8"/>
  <c r="CM61" i="8"/>
  <c r="CL61" i="8"/>
  <c r="CX60" i="8"/>
  <c r="CW60" i="8"/>
  <c r="CV60" i="8"/>
  <c r="CU60" i="8"/>
  <c r="CT60" i="8"/>
  <c r="DD60" i="8" s="1"/>
  <c r="CS60" i="8"/>
  <c r="CR60" i="8"/>
  <c r="CQ60" i="8"/>
  <c r="CP60" i="8"/>
  <c r="CO60" i="8"/>
  <c r="CN60" i="8"/>
  <c r="CM60" i="8"/>
  <c r="CL60" i="8"/>
  <c r="CX59" i="8"/>
  <c r="CW59" i="8"/>
  <c r="CV59" i="8"/>
  <c r="CU59" i="8"/>
  <c r="CT59" i="8"/>
  <c r="DD59" i="8" s="1"/>
  <c r="CS59" i="8"/>
  <c r="CR59" i="8"/>
  <c r="CQ59" i="8"/>
  <c r="CP59" i="8"/>
  <c r="CO59" i="8"/>
  <c r="CN59" i="8"/>
  <c r="CM59" i="8"/>
  <c r="CL59" i="8"/>
  <c r="CX58" i="8"/>
  <c r="CW58" i="8"/>
  <c r="CV58" i="8"/>
  <c r="CU58" i="8"/>
  <c r="CT58" i="8"/>
  <c r="DD58" i="8" s="1"/>
  <c r="CS58" i="8"/>
  <c r="CR58" i="8"/>
  <c r="CQ58" i="8"/>
  <c r="CP58" i="8"/>
  <c r="CO58" i="8"/>
  <c r="CN58" i="8"/>
  <c r="CM58" i="8"/>
  <c r="CL58" i="8"/>
  <c r="CX57" i="8"/>
  <c r="CW57" i="8"/>
  <c r="CV57" i="8"/>
  <c r="DC57" i="8" s="1"/>
  <c r="CU57" i="8"/>
  <c r="CT57" i="8"/>
  <c r="DD57" i="8" s="1"/>
  <c r="CS57" i="8"/>
  <c r="CR57" i="8"/>
  <c r="CQ57" i="8"/>
  <c r="CP57" i="8"/>
  <c r="CO57" i="8"/>
  <c r="CN57" i="8"/>
  <c r="CM57" i="8"/>
  <c r="CL57" i="8"/>
  <c r="CX52" i="8"/>
  <c r="CW52" i="8"/>
  <c r="CV52" i="8"/>
  <c r="CU52" i="8"/>
  <c r="CT52" i="8"/>
  <c r="DD52" i="8" s="1"/>
  <c r="CS52" i="8"/>
  <c r="CR52" i="8"/>
  <c r="CQ52" i="8"/>
  <c r="CP52" i="8"/>
  <c r="CO52" i="8"/>
  <c r="CN52" i="8"/>
  <c r="CM52" i="8"/>
  <c r="CL52" i="8"/>
  <c r="CX51" i="8"/>
  <c r="CW51" i="8"/>
  <c r="CV51" i="8"/>
  <c r="CU51" i="8"/>
  <c r="CT51" i="8"/>
  <c r="DD51" i="8" s="1"/>
  <c r="CS51" i="8"/>
  <c r="CR51" i="8"/>
  <c r="CQ51" i="8"/>
  <c r="CP51" i="8"/>
  <c r="CO51" i="8"/>
  <c r="CN51" i="8"/>
  <c r="CM51" i="8"/>
  <c r="CL51" i="8"/>
  <c r="CX49" i="8"/>
  <c r="CW49" i="8"/>
  <c r="CV49" i="8"/>
  <c r="CU49" i="8"/>
  <c r="CT49" i="8"/>
  <c r="DD49" i="8" s="1"/>
  <c r="CS49" i="8"/>
  <c r="CR49" i="8"/>
  <c r="CQ49" i="8"/>
  <c r="CP49" i="8"/>
  <c r="CO49" i="8"/>
  <c r="CN49" i="8"/>
  <c r="CM49" i="8"/>
  <c r="CL49" i="8"/>
  <c r="CX48" i="8"/>
  <c r="CW48" i="8"/>
  <c r="CV48" i="8"/>
  <c r="CU48" i="8"/>
  <c r="CT48" i="8"/>
  <c r="DD48" i="8" s="1"/>
  <c r="CS48" i="8"/>
  <c r="CR48" i="8"/>
  <c r="DC48" i="8" s="1"/>
  <c r="CQ48" i="8"/>
  <c r="CP48" i="8"/>
  <c r="CO48" i="8"/>
  <c r="CN48" i="8"/>
  <c r="CM48" i="8"/>
  <c r="CL48" i="8"/>
  <c r="DA48" i="8" s="1"/>
  <c r="CX47" i="8"/>
  <c r="CW47" i="8"/>
  <c r="CV47" i="8"/>
  <c r="CU47" i="8"/>
  <c r="CT47" i="8"/>
  <c r="DD47" i="8" s="1"/>
  <c r="CS47" i="8"/>
  <c r="CR47" i="8"/>
  <c r="CQ47" i="8"/>
  <c r="CP47" i="8"/>
  <c r="CO47" i="8"/>
  <c r="CN47" i="8"/>
  <c r="CM47" i="8"/>
  <c r="CL47" i="8"/>
  <c r="CX46" i="8"/>
  <c r="CW46" i="8"/>
  <c r="CV46" i="8"/>
  <c r="CU46" i="8"/>
  <c r="CT46" i="8"/>
  <c r="DD46" i="8" s="1"/>
  <c r="CS46" i="8"/>
  <c r="CR46" i="8"/>
  <c r="CQ46" i="8"/>
  <c r="CP46" i="8"/>
  <c r="CO46" i="8"/>
  <c r="CN46" i="8"/>
  <c r="CM46" i="8"/>
  <c r="CL46" i="8"/>
  <c r="CX44" i="8"/>
  <c r="CW44" i="8"/>
  <c r="CV44" i="8"/>
  <c r="CU44" i="8"/>
  <c r="CT44" i="8"/>
  <c r="DD44" i="8" s="1"/>
  <c r="CS44" i="8"/>
  <c r="CR44" i="8"/>
  <c r="DC44" i="8" s="1"/>
  <c r="CQ44" i="8"/>
  <c r="CP44" i="8"/>
  <c r="CO44" i="8"/>
  <c r="CN44" i="8"/>
  <c r="CM44" i="8"/>
  <c r="CL44" i="8"/>
  <c r="CX43" i="8"/>
  <c r="CW43" i="8"/>
  <c r="CV43" i="8"/>
  <c r="CU43" i="8"/>
  <c r="CT43" i="8"/>
  <c r="DD43" i="8" s="1"/>
  <c r="CS43" i="8"/>
  <c r="CR43" i="8"/>
  <c r="CQ43" i="8"/>
  <c r="CP43" i="8"/>
  <c r="CO43" i="8"/>
  <c r="CN43" i="8"/>
  <c r="CM43" i="8"/>
  <c r="CL43" i="8"/>
  <c r="CX42" i="8"/>
  <c r="CW42" i="8"/>
  <c r="CV42" i="8"/>
  <c r="CU42" i="8"/>
  <c r="CT42" i="8"/>
  <c r="DD42" i="8" s="1"/>
  <c r="CS42" i="8"/>
  <c r="CR42" i="8"/>
  <c r="CQ42" i="8"/>
  <c r="CP42" i="8"/>
  <c r="CO42" i="8"/>
  <c r="CN42" i="8"/>
  <c r="CM42" i="8"/>
  <c r="CL42" i="8"/>
  <c r="CX41" i="8"/>
  <c r="CW41" i="8"/>
  <c r="CV41" i="8"/>
  <c r="CU41" i="8"/>
  <c r="CT41" i="8"/>
  <c r="DD41" i="8" s="1"/>
  <c r="CS41" i="8"/>
  <c r="CR41" i="8"/>
  <c r="CQ41" i="8"/>
  <c r="CP41" i="8"/>
  <c r="CO41" i="8"/>
  <c r="CN41" i="8"/>
  <c r="CM41" i="8"/>
  <c r="CL41" i="8"/>
  <c r="DE40" i="8"/>
  <c r="DD40" i="8"/>
  <c r="DC40" i="8"/>
  <c r="DB40" i="8"/>
  <c r="DA40" i="8"/>
  <c r="CX39" i="8"/>
  <c r="CW39" i="8"/>
  <c r="CV39" i="8"/>
  <c r="CU39" i="8"/>
  <c r="CT39" i="8"/>
  <c r="DD39" i="8" s="1"/>
  <c r="CS39" i="8"/>
  <c r="CR39" i="8"/>
  <c r="CQ39" i="8"/>
  <c r="CP39" i="8"/>
  <c r="CO39" i="8"/>
  <c r="CN39" i="8"/>
  <c r="CM39" i="8"/>
  <c r="CL39" i="8"/>
  <c r="CX38" i="8"/>
  <c r="CW38" i="8"/>
  <c r="CV38" i="8"/>
  <c r="CU38" i="8"/>
  <c r="CT38" i="8"/>
  <c r="DD38" i="8" s="1"/>
  <c r="CS38" i="8"/>
  <c r="CR38" i="8"/>
  <c r="CQ38" i="8"/>
  <c r="CP38" i="8"/>
  <c r="CO38" i="8"/>
  <c r="CN38" i="8"/>
  <c r="CM38" i="8"/>
  <c r="CL38" i="8"/>
  <c r="CX37" i="8"/>
  <c r="CW37" i="8"/>
  <c r="CV37" i="8"/>
  <c r="CU37" i="8"/>
  <c r="CT37" i="8"/>
  <c r="DD37" i="8" s="1"/>
  <c r="CS37" i="8"/>
  <c r="CR37" i="8"/>
  <c r="CQ37" i="8"/>
  <c r="CP37" i="8"/>
  <c r="CO37" i="8"/>
  <c r="CN37" i="8"/>
  <c r="CM37" i="8"/>
  <c r="CL37" i="8"/>
  <c r="CX36" i="8"/>
  <c r="CW36" i="8"/>
  <c r="CV36" i="8"/>
  <c r="CU36" i="8"/>
  <c r="CT36" i="8"/>
  <c r="DD36" i="8" s="1"/>
  <c r="CS36" i="8"/>
  <c r="CR36" i="8"/>
  <c r="CQ36" i="8"/>
  <c r="CP36" i="8"/>
  <c r="CO36" i="8"/>
  <c r="CN36" i="8"/>
  <c r="CM36" i="8"/>
  <c r="CL36" i="8"/>
  <c r="CX35" i="8"/>
  <c r="CW35" i="8"/>
  <c r="CV35" i="8"/>
  <c r="CU35" i="8"/>
  <c r="CT35" i="8"/>
  <c r="DD35" i="8" s="1"/>
  <c r="CS35" i="8"/>
  <c r="CR35" i="8"/>
  <c r="CQ35" i="8"/>
  <c r="CP35" i="8"/>
  <c r="CO35" i="8"/>
  <c r="CN35" i="8"/>
  <c r="CM35" i="8"/>
  <c r="CL35" i="8"/>
  <c r="CX33" i="8"/>
  <c r="CW33" i="8"/>
  <c r="CV33" i="8"/>
  <c r="CU33" i="8"/>
  <c r="CT33" i="8"/>
  <c r="DD33" i="8" s="1"/>
  <c r="CS33" i="8"/>
  <c r="CR33" i="8"/>
  <c r="DC33" i="8" s="1"/>
  <c r="CQ33" i="8"/>
  <c r="CP33" i="8"/>
  <c r="CO33" i="8"/>
  <c r="CN33" i="8"/>
  <c r="CM33" i="8"/>
  <c r="CL33" i="8"/>
  <c r="CX32" i="8"/>
  <c r="CW32" i="8"/>
  <c r="CV32" i="8"/>
  <c r="CU32" i="8"/>
  <c r="CT32" i="8"/>
  <c r="DD32" i="8" s="1"/>
  <c r="CS32" i="8"/>
  <c r="CR32" i="8"/>
  <c r="CQ32" i="8"/>
  <c r="CP32" i="8"/>
  <c r="CO32" i="8"/>
  <c r="CN32" i="8"/>
  <c r="CM32" i="8"/>
  <c r="CL32" i="8"/>
  <c r="CX31" i="8"/>
  <c r="CW31" i="8"/>
  <c r="CV31" i="8"/>
  <c r="CU31" i="8"/>
  <c r="CT31" i="8"/>
  <c r="DD31" i="8" s="1"/>
  <c r="CS31" i="8"/>
  <c r="CR31" i="8"/>
  <c r="CQ31" i="8"/>
  <c r="CP31" i="8"/>
  <c r="CO31" i="8"/>
  <c r="CN31" i="8"/>
  <c r="CM31" i="8"/>
  <c r="CL31" i="8"/>
  <c r="CX30" i="8"/>
  <c r="CW30" i="8"/>
  <c r="CV30" i="8"/>
  <c r="CU30" i="8"/>
  <c r="CT30" i="8"/>
  <c r="DD30" i="8" s="1"/>
  <c r="CS30" i="8"/>
  <c r="CR30" i="8"/>
  <c r="CQ30" i="8"/>
  <c r="CP30" i="8"/>
  <c r="CO30" i="8"/>
  <c r="CN30" i="8"/>
  <c r="CM30" i="8"/>
  <c r="CL30" i="8"/>
  <c r="CX29" i="8"/>
  <c r="CW29" i="8"/>
  <c r="CV29" i="8"/>
  <c r="CU29" i="8"/>
  <c r="CT29" i="8"/>
  <c r="DD29" i="8" s="1"/>
  <c r="CS29" i="8"/>
  <c r="CR29" i="8"/>
  <c r="CQ29" i="8"/>
  <c r="CP29" i="8"/>
  <c r="CO29" i="8"/>
  <c r="CN29" i="8"/>
  <c r="CM29" i="8"/>
  <c r="CL29" i="8"/>
  <c r="DD2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X26" i="8"/>
  <c r="CW26" i="8"/>
  <c r="CV26" i="8"/>
  <c r="CU26" i="8"/>
  <c r="CT26" i="8"/>
  <c r="DD26" i="8" s="1"/>
  <c r="CS26" i="8"/>
  <c r="CR26" i="8"/>
  <c r="CQ26" i="8"/>
  <c r="CP26" i="8"/>
  <c r="CO26" i="8"/>
  <c r="CN26" i="8"/>
  <c r="CM26" i="8"/>
  <c r="CL26" i="8"/>
  <c r="CX25" i="8"/>
  <c r="CW25" i="8"/>
  <c r="CV25" i="8"/>
  <c r="CU25" i="8"/>
  <c r="CT25" i="8"/>
  <c r="DD25" i="8" s="1"/>
  <c r="CS25" i="8"/>
  <c r="CR25" i="8"/>
  <c r="DC25" i="8" s="1"/>
  <c r="CQ25" i="8"/>
  <c r="CP25" i="8"/>
  <c r="CO25" i="8"/>
  <c r="CN25" i="8"/>
  <c r="CM25" i="8"/>
  <c r="CL25" i="8"/>
  <c r="DD24" i="8"/>
  <c r="CX24" i="8"/>
  <c r="CW24" i="8"/>
  <c r="CV24" i="8"/>
  <c r="CU24" i="8"/>
  <c r="CT24" i="8"/>
  <c r="CS24" i="8"/>
  <c r="CR24" i="8"/>
  <c r="CQ24" i="8"/>
  <c r="CP24" i="8"/>
  <c r="CO24" i="8"/>
  <c r="CN24" i="8"/>
  <c r="CL24" i="8"/>
  <c r="CX23" i="8"/>
  <c r="CW23" i="8"/>
  <c r="CV23" i="8"/>
  <c r="CU23" i="8"/>
  <c r="CT23" i="8"/>
  <c r="DD23" i="8" s="1"/>
  <c r="CS23" i="8"/>
  <c r="CR23" i="8"/>
  <c r="CQ23" i="8"/>
  <c r="CP23" i="8"/>
  <c r="CO23" i="8"/>
  <c r="CN23" i="8"/>
  <c r="CM23" i="8"/>
  <c r="CL23" i="8"/>
  <c r="CY19" i="8"/>
  <c r="DE19" i="8" s="1"/>
  <c r="CX19" i="8"/>
  <c r="CW19" i="8"/>
  <c r="CV19" i="8"/>
  <c r="CU19" i="8"/>
  <c r="CT19" i="8"/>
  <c r="DD19" i="8" s="1"/>
  <c r="CS19" i="8"/>
  <c r="CR19" i="8"/>
  <c r="DC19" i="8" s="1"/>
  <c r="CQ19" i="8"/>
  <c r="CP19" i="8"/>
  <c r="CO19" i="8"/>
  <c r="CN19" i="8"/>
  <c r="CM19" i="8"/>
  <c r="CL19" i="8"/>
  <c r="CX18" i="8"/>
  <c r="CW18" i="8"/>
  <c r="CV18" i="8"/>
  <c r="CU18" i="8"/>
  <c r="CT18" i="8"/>
  <c r="DD18" i="8" s="1"/>
  <c r="CS18" i="8"/>
  <c r="CR18" i="8"/>
  <c r="CQ18" i="8"/>
  <c r="CP18" i="8"/>
  <c r="CO18" i="8"/>
  <c r="CN18" i="8"/>
  <c r="CM18" i="8"/>
  <c r="CL18" i="8"/>
  <c r="CX17" i="8"/>
  <c r="CW17" i="8"/>
  <c r="CV17" i="8"/>
  <c r="CU17" i="8"/>
  <c r="CT17" i="8"/>
  <c r="DD17" i="8" s="1"/>
  <c r="CS17" i="8"/>
  <c r="CR17" i="8"/>
  <c r="CQ17" i="8"/>
  <c r="CP17" i="8"/>
  <c r="CO17" i="8"/>
  <c r="CN17" i="8"/>
  <c r="CM17" i="8"/>
  <c r="CL17" i="8"/>
  <c r="CX16" i="8"/>
  <c r="CW16" i="8"/>
  <c r="CV16" i="8"/>
  <c r="CU16" i="8"/>
  <c r="CT16" i="8"/>
  <c r="DD16" i="8" s="1"/>
  <c r="CS16" i="8"/>
  <c r="CR16" i="8"/>
  <c r="CQ16" i="8"/>
  <c r="CP16" i="8"/>
  <c r="CO16" i="8"/>
  <c r="CN16" i="8"/>
  <c r="CM16" i="8"/>
  <c r="CL16" i="8"/>
  <c r="CX15" i="8"/>
  <c r="CW15" i="8"/>
  <c r="CV15" i="8"/>
  <c r="CU15" i="8"/>
  <c r="CT15" i="8"/>
  <c r="DD15" i="8" s="1"/>
  <c r="CS15" i="8"/>
  <c r="CR15" i="8"/>
  <c r="CQ15" i="8"/>
  <c r="CP15" i="8"/>
  <c r="CO15" i="8"/>
  <c r="CN15" i="8"/>
  <c r="CM15" i="8"/>
  <c r="CL15" i="8"/>
  <c r="CX14" i="8"/>
  <c r="CW14" i="8"/>
  <c r="CV14" i="8"/>
  <c r="CU14" i="8"/>
  <c r="CT14" i="8"/>
  <c r="DD14" i="8" s="1"/>
  <c r="CS14" i="8"/>
  <c r="CR14" i="8"/>
  <c r="CQ14" i="8"/>
  <c r="CP14" i="8"/>
  <c r="CO14" i="8"/>
  <c r="CN14" i="8"/>
  <c r="CM14" i="8"/>
  <c r="CL14" i="8"/>
  <c r="CX13" i="8"/>
  <c r="CW13" i="8"/>
  <c r="CV13" i="8"/>
  <c r="CU13" i="8"/>
  <c r="CT13" i="8"/>
  <c r="DD13" i="8" s="1"/>
  <c r="CS13" i="8"/>
  <c r="CR13" i="8"/>
  <c r="CQ13" i="8"/>
  <c r="CP13" i="8"/>
  <c r="CO13" i="8"/>
  <c r="CN13" i="8"/>
  <c r="CM13" i="8"/>
  <c r="CL13" i="8"/>
  <c r="CX12" i="8"/>
  <c r="CW12" i="8"/>
  <c r="CV12" i="8"/>
  <c r="CU12" i="8"/>
  <c r="CT12" i="8"/>
  <c r="DD12" i="8" s="1"/>
  <c r="CS12" i="8"/>
  <c r="CR12" i="8"/>
  <c r="CQ12" i="8"/>
  <c r="CP12" i="8"/>
  <c r="CO12" i="8"/>
  <c r="CN12" i="8"/>
  <c r="CM12" i="8"/>
  <c r="CL12" i="8"/>
  <c r="CX11" i="8"/>
  <c r="CW11" i="8"/>
  <c r="CV11" i="8"/>
  <c r="CU11" i="8"/>
  <c r="CT11" i="8"/>
  <c r="DD11" i="8" s="1"/>
  <c r="CS11" i="8"/>
  <c r="CR11" i="8"/>
  <c r="CQ11" i="8"/>
  <c r="CP11" i="8"/>
  <c r="CO11" i="8"/>
  <c r="CN11" i="8"/>
  <c r="CM11" i="8"/>
  <c r="CL11" i="8"/>
  <c r="CX10" i="8"/>
  <c r="CW10" i="8"/>
  <c r="CV10" i="8"/>
  <c r="CU10" i="8"/>
  <c r="CT10" i="8"/>
  <c r="DD10" i="8" s="1"/>
  <c r="CS10" i="8"/>
  <c r="CR10" i="8"/>
  <c r="CQ10" i="8"/>
  <c r="CP10" i="8"/>
  <c r="CO10" i="8"/>
  <c r="CN10" i="8"/>
  <c r="CM10" i="8"/>
  <c r="CL10" i="8"/>
  <c r="CX9" i="8"/>
  <c r="CW9" i="8"/>
  <c r="CV9" i="8"/>
  <c r="CU9" i="8"/>
  <c r="CT9" i="8"/>
  <c r="DD9" i="8" s="1"/>
  <c r="CS9" i="8"/>
  <c r="CR9" i="8"/>
  <c r="CQ9" i="8"/>
  <c r="CP9" i="8"/>
  <c r="CO9" i="8"/>
  <c r="CN9" i="8"/>
  <c r="CM9" i="8"/>
  <c r="CL9" i="8"/>
  <c r="DA9" i="8" s="1"/>
  <c r="CX8" i="8"/>
  <c r="CW8" i="8"/>
  <c r="CV8" i="8"/>
  <c r="CU8" i="8"/>
  <c r="CT8" i="8"/>
  <c r="DD8" i="8" s="1"/>
  <c r="CS8" i="8"/>
  <c r="CR8" i="8"/>
  <c r="CQ8" i="8"/>
  <c r="CP8" i="8"/>
  <c r="CO8" i="8"/>
  <c r="CN8" i="8"/>
  <c r="CM8" i="8"/>
  <c r="CL8" i="8"/>
  <c r="CX5" i="8"/>
  <c r="CW5" i="8"/>
  <c r="CV5" i="8"/>
  <c r="CU5" i="8"/>
  <c r="CT5" i="8"/>
  <c r="DD5" i="8" s="1"/>
  <c r="CS5" i="8"/>
  <c r="CR5" i="8"/>
  <c r="CQ5" i="8"/>
  <c r="CP5" i="8"/>
  <c r="CO5" i="8"/>
  <c r="CN5" i="8"/>
  <c r="CM5" i="8"/>
  <c r="CL5" i="8"/>
  <c r="B94" i="4"/>
  <c r="Q50" i="1"/>
  <c r="B91" i="4"/>
  <c r="U49" i="7"/>
  <c r="U50" i="7"/>
  <c r="U51" i="7"/>
  <c r="U52" i="7"/>
  <c r="U48" i="7"/>
  <c r="P49" i="7"/>
  <c r="W49" i="7" s="1"/>
  <c r="P50" i="7"/>
  <c r="W50" i="7" s="1"/>
  <c r="P51" i="7"/>
  <c r="W51" i="7" s="1"/>
  <c r="P52" i="7"/>
  <c r="W52" i="7" s="1"/>
  <c r="P48" i="7"/>
  <c r="W48" i="7" s="1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31" i="7"/>
  <c r="P32" i="7"/>
  <c r="W32" i="7" s="1"/>
  <c r="P33" i="7"/>
  <c r="W33" i="7" s="1"/>
  <c r="P34" i="7"/>
  <c r="W34" i="7" s="1"/>
  <c r="P35" i="7"/>
  <c r="W35" i="7" s="1"/>
  <c r="P36" i="7"/>
  <c r="W36" i="7" s="1"/>
  <c r="P37" i="7"/>
  <c r="W37" i="7" s="1"/>
  <c r="P38" i="7"/>
  <c r="W38" i="7" s="1"/>
  <c r="P39" i="7"/>
  <c r="W39" i="7" s="1"/>
  <c r="P40" i="7"/>
  <c r="W40" i="7" s="1"/>
  <c r="P41" i="7"/>
  <c r="W41" i="7" s="1"/>
  <c r="P42" i="7"/>
  <c r="W42" i="7" s="1"/>
  <c r="P43" i="7"/>
  <c r="W43" i="7" s="1"/>
  <c r="P44" i="7"/>
  <c r="W44" i="7" s="1"/>
  <c r="P45" i="7"/>
  <c r="W45" i="7" s="1"/>
  <c r="P31" i="7"/>
  <c r="W31" i="7" s="1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10" i="7"/>
  <c r="U7" i="7"/>
  <c r="P11" i="7"/>
  <c r="W11" i="7" s="1"/>
  <c r="P12" i="7"/>
  <c r="W12" i="7" s="1"/>
  <c r="P13" i="7"/>
  <c r="W13" i="7" s="1"/>
  <c r="P14" i="7"/>
  <c r="W14" i="7" s="1"/>
  <c r="P15" i="7"/>
  <c r="W15" i="7" s="1"/>
  <c r="P16" i="7"/>
  <c r="W16" i="7" s="1"/>
  <c r="P17" i="7"/>
  <c r="W17" i="7" s="1"/>
  <c r="P18" i="7"/>
  <c r="W18" i="7" s="1"/>
  <c r="P19" i="7"/>
  <c r="W19" i="7" s="1"/>
  <c r="P20" i="7"/>
  <c r="W20" i="7" s="1"/>
  <c r="P21" i="7"/>
  <c r="W21" i="7" s="1"/>
  <c r="P22" i="7"/>
  <c r="W22" i="7" s="1"/>
  <c r="P23" i="7"/>
  <c r="W23" i="7" s="1"/>
  <c r="P24" i="7"/>
  <c r="W24" i="7" s="1"/>
  <c r="P25" i="7"/>
  <c r="W25" i="7" s="1"/>
  <c r="P26" i="7"/>
  <c r="W26" i="7" s="1"/>
  <c r="P27" i="7"/>
  <c r="W27" i="7" s="1"/>
  <c r="P28" i="7"/>
  <c r="W28" i="7" s="1"/>
  <c r="P10" i="7"/>
  <c r="W10" i="7" s="1"/>
  <c r="P7" i="7"/>
  <c r="W7" i="7" s="1"/>
  <c r="C29" i="7"/>
  <c r="D29" i="7"/>
  <c r="E29" i="7"/>
  <c r="F29" i="7"/>
  <c r="G29" i="7"/>
  <c r="H29" i="7"/>
  <c r="I29" i="7"/>
  <c r="J29" i="7"/>
  <c r="K29" i="7"/>
  <c r="L29" i="7"/>
  <c r="M29" i="7"/>
  <c r="N29" i="7"/>
  <c r="R29" i="7"/>
  <c r="U29" i="7" s="1"/>
  <c r="B29" i="7"/>
  <c r="C46" i="7"/>
  <c r="D46" i="7"/>
  <c r="E46" i="7"/>
  <c r="F46" i="7"/>
  <c r="G46" i="7"/>
  <c r="H46" i="7"/>
  <c r="I46" i="7"/>
  <c r="J46" i="7"/>
  <c r="K46" i="7"/>
  <c r="L46" i="7"/>
  <c r="M46" i="7"/>
  <c r="N46" i="7"/>
  <c r="R46" i="7"/>
  <c r="B46" i="7"/>
  <c r="C53" i="7"/>
  <c r="D53" i="7"/>
  <c r="E53" i="7"/>
  <c r="F53" i="7"/>
  <c r="G53" i="7"/>
  <c r="H53" i="7"/>
  <c r="I53" i="7"/>
  <c r="J53" i="7"/>
  <c r="K53" i="7"/>
  <c r="L53" i="7"/>
  <c r="M53" i="7"/>
  <c r="N53" i="7"/>
  <c r="R53" i="7"/>
  <c r="B53" i="7"/>
  <c r="L20" i="1"/>
  <c r="Q84" i="2"/>
  <c r="R84" i="2"/>
  <c r="S84" i="2"/>
  <c r="T84" i="2"/>
  <c r="Q85" i="2"/>
  <c r="R85" i="2"/>
  <c r="S85" i="2"/>
  <c r="T85" i="2"/>
  <c r="Q86" i="2"/>
  <c r="R86" i="2"/>
  <c r="S86" i="2"/>
  <c r="T86" i="2"/>
  <c r="Q87" i="2"/>
  <c r="R87" i="2"/>
  <c r="S87" i="2"/>
  <c r="T87" i="2"/>
  <c r="Q88" i="2"/>
  <c r="R88" i="2"/>
  <c r="S88" i="2"/>
  <c r="T88" i="2"/>
  <c r="Q89" i="2"/>
  <c r="R89" i="2"/>
  <c r="S89" i="2"/>
  <c r="T89" i="2"/>
  <c r="Q90" i="2"/>
  <c r="R90" i="2"/>
  <c r="S90" i="2"/>
  <c r="T90" i="2"/>
  <c r="Q91" i="2"/>
  <c r="R91" i="2"/>
  <c r="S91" i="2"/>
  <c r="T91" i="2"/>
  <c r="Q92" i="2"/>
  <c r="R92" i="2"/>
  <c r="S92" i="2"/>
  <c r="T92" i="2"/>
  <c r="Q93" i="2"/>
  <c r="R93" i="2"/>
  <c r="S93" i="2"/>
  <c r="T93" i="2"/>
  <c r="Q5" i="1"/>
  <c r="O93" i="3"/>
  <c r="O93" i="1"/>
  <c r="O93" i="2"/>
  <c r="U93" i="2" s="1"/>
  <c r="J93" i="6"/>
  <c r="T93" i="6" s="1"/>
  <c r="H93" i="6"/>
  <c r="L93" i="6"/>
  <c r="C93" i="6"/>
  <c r="G93" i="6"/>
  <c r="I93" i="6"/>
  <c r="N93" i="6"/>
  <c r="B93" i="6"/>
  <c r="D93" i="6"/>
  <c r="E93" i="6"/>
  <c r="F93" i="6"/>
  <c r="K93" i="6"/>
  <c r="M93" i="6"/>
  <c r="O72" i="2"/>
  <c r="J72" i="6"/>
  <c r="T72" i="6" s="1"/>
  <c r="G72" i="6"/>
  <c r="I72" i="6"/>
  <c r="N72" i="6"/>
  <c r="B72" i="6"/>
  <c r="D72" i="6"/>
  <c r="E72" i="6"/>
  <c r="F72" i="6"/>
  <c r="M72" i="6"/>
  <c r="O60" i="1"/>
  <c r="U60" i="1" s="1"/>
  <c r="O60" i="2"/>
  <c r="U60" i="2" s="1"/>
  <c r="O60" i="3"/>
  <c r="CY60" i="8" s="1"/>
  <c r="DE60" i="8" s="1"/>
  <c r="J60" i="6"/>
  <c r="T60" i="6" s="1"/>
  <c r="H60" i="6"/>
  <c r="L60" i="6"/>
  <c r="C60" i="6"/>
  <c r="G60" i="6"/>
  <c r="I60" i="6"/>
  <c r="N60" i="6"/>
  <c r="B60" i="6"/>
  <c r="D60" i="6"/>
  <c r="E60" i="6"/>
  <c r="F60" i="6"/>
  <c r="K60" i="6"/>
  <c r="M60" i="6"/>
  <c r="O59" i="2"/>
  <c r="U59" i="2" s="1"/>
  <c r="J59" i="6"/>
  <c r="T59" i="6" s="1"/>
  <c r="H59" i="6"/>
  <c r="N59" i="6"/>
  <c r="I59" i="6"/>
  <c r="C59" i="6"/>
  <c r="M59" i="6"/>
  <c r="K59" i="6"/>
  <c r="F59" i="6"/>
  <c r="E59" i="6"/>
  <c r="D59" i="6"/>
  <c r="B59" i="6"/>
  <c r="O47" i="1"/>
  <c r="U47" i="1" s="1"/>
  <c r="O47" i="2"/>
  <c r="U47" i="2" s="1"/>
  <c r="O47" i="3"/>
  <c r="J47" i="6"/>
  <c r="T47" i="6" s="1"/>
  <c r="H47" i="6"/>
  <c r="L47" i="6"/>
  <c r="C47" i="6"/>
  <c r="G47" i="6"/>
  <c r="I47" i="6"/>
  <c r="N47" i="6"/>
  <c r="B47" i="6"/>
  <c r="D47" i="6"/>
  <c r="E47" i="6"/>
  <c r="F47" i="6"/>
  <c r="K47" i="6"/>
  <c r="M47" i="6"/>
  <c r="U40" i="6"/>
  <c r="AA40" i="6" s="1"/>
  <c r="T40" i="6"/>
  <c r="S40" i="6"/>
  <c r="R40" i="6"/>
  <c r="Q40" i="6"/>
  <c r="B84" i="6"/>
  <c r="C84" i="6"/>
  <c r="D84" i="6"/>
  <c r="E84" i="6"/>
  <c r="F84" i="6"/>
  <c r="G84" i="6"/>
  <c r="H84" i="6"/>
  <c r="I84" i="6"/>
  <c r="J84" i="6"/>
  <c r="T84" i="6" s="1"/>
  <c r="K84" i="6"/>
  <c r="L84" i="6"/>
  <c r="M84" i="6"/>
  <c r="N84" i="6"/>
  <c r="B85" i="6"/>
  <c r="C85" i="6"/>
  <c r="G85" i="6"/>
  <c r="I85" i="6"/>
  <c r="N85" i="6"/>
  <c r="D85" i="6"/>
  <c r="E85" i="6"/>
  <c r="F85" i="6"/>
  <c r="H85" i="6"/>
  <c r="J85" i="6"/>
  <c r="T85" i="6" s="1"/>
  <c r="K85" i="6"/>
  <c r="M85" i="6"/>
  <c r="L85" i="6"/>
  <c r="B86" i="6"/>
  <c r="C86" i="6"/>
  <c r="D86" i="6"/>
  <c r="E86" i="6"/>
  <c r="F86" i="6"/>
  <c r="G86" i="6"/>
  <c r="H86" i="6"/>
  <c r="I86" i="6"/>
  <c r="J86" i="6"/>
  <c r="T86" i="6" s="1"/>
  <c r="K86" i="6"/>
  <c r="L86" i="6"/>
  <c r="M86" i="6"/>
  <c r="N86" i="6"/>
  <c r="B87" i="6"/>
  <c r="C87" i="6"/>
  <c r="D87" i="6"/>
  <c r="E87" i="6"/>
  <c r="F87" i="6"/>
  <c r="G87" i="6"/>
  <c r="H87" i="6"/>
  <c r="I87" i="6"/>
  <c r="J87" i="6"/>
  <c r="T87" i="6" s="1"/>
  <c r="K87" i="6"/>
  <c r="L87" i="6"/>
  <c r="M87" i="6"/>
  <c r="N87" i="6"/>
  <c r="B88" i="6"/>
  <c r="C88" i="6"/>
  <c r="D88" i="6"/>
  <c r="E88" i="6"/>
  <c r="F88" i="6"/>
  <c r="G88" i="6"/>
  <c r="H88" i="6"/>
  <c r="I88" i="6"/>
  <c r="J88" i="6"/>
  <c r="T88" i="6" s="1"/>
  <c r="K88" i="6"/>
  <c r="L88" i="6"/>
  <c r="M88" i="6"/>
  <c r="N88" i="6"/>
  <c r="B89" i="6"/>
  <c r="C89" i="6"/>
  <c r="D89" i="6"/>
  <c r="E89" i="6"/>
  <c r="F89" i="6"/>
  <c r="G89" i="6"/>
  <c r="H89" i="6"/>
  <c r="I89" i="6"/>
  <c r="J89" i="6"/>
  <c r="T89" i="6" s="1"/>
  <c r="K89" i="6"/>
  <c r="L89" i="6"/>
  <c r="M89" i="6"/>
  <c r="N89" i="6"/>
  <c r="B90" i="6"/>
  <c r="C90" i="6"/>
  <c r="D90" i="6"/>
  <c r="E90" i="6"/>
  <c r="F90" i="6"/>
  <c r="G90" i="6"/>
  <c r="H90" i="6"/>
  <c r="I90" i="6"/>
  <c r="J90" i="6"/>
  <c r="T90" i="6" s="1"/>
  <c r="K90" i="6"/>
  <c r="L90" i="6"/>
  <c r="M90" i="6"/>
  <c r="N90" i="6"/>
  <c r="B91" i="6"/>
  <c r="C91" i="6"/>
  <c r="D91" i="6"/>
  <c r="E91" i="6"/>
  <c r="F91" i="6"/>
  <c r="G91" i="6"/>
  <c r="H91" i="6"/>
  <c r="I91" i="6"/>
  <c r="J91" i="6"/>
  <c r="T91" i="6" s="1"/>
  <c r="K91" i="6"/>
  <c r="L91" i="6"/>
  <c r="M91" i="6"/>
  <c r="N91" i="6"/>
  <c r="B92" i="6"/>
  <c r="C92" i="6"/>
  <c r="D92" i="6"/>
  <c r="E92" i="6"/>
  <c r="F92" i="6"/>
  <c r="G92" i="6"/>
  <c r="H92" i="6"/>
  <c r="I92" i="6"/>
  <c r="J92" i="6"/>
  <c r="T92" i="6" s="1"/>
  <c r="K92" i="6"/>
  <c r="L92" i="6"/>
  <c r="M92" i="6"/>
  <c r="N92" i="6"/>
  <c r="N83" i="6"/>
  <c r="M83" i="6"/>
  <c r="L83" i="6"/>
  <c r="K83" i="6"/>
  <c r="J83" i="6"/>
  <c r="T83" i="6" s="1"/>
  <c r="I83" i="6"/>
  <c r="H83" i="6"/>
  <c r="G83" i="6"/>
  <c r="F83" i="6"/>
  <c r="E83" i="6"/>
  <c r="D83" i="6"/>
  <c r="C83" i="6"/>
  <c r="B83" i="6"/>
  <c r="B57" i="6"/>
  <c r="C57" i="6"/>
  <c r="D57" i="6"/>
  <c r="E57" i="6"/>
  <c r="F57" i="6"/>
  <c r="G57" i="6"/>
  <c r="H57" i="6"/>
  <c r="I57" i="6"/>
  <c r="J57" i="6"/>
  <c r="T57" i="6" s="1"/>
  <c r="K57" i="6"/>
  <c r="L57" i="6"/>
  <c r="M57" i="6"/>
  <c r="N57" i="6"/>
  <c r="B58" i="6"/>
  <c r="C58" i="6"/>
  <c r="D58" i="6"/>
  <c r="E58" i="6"/>
  <c r="F58" i="6"/>
  <c r="G58" i="6"/>
  <c r="H58" i="6"/>
  <c r="I58" i="6"/>
  <c r="J58" i="6"/>
  <c r="T58" i="6" s="1"/>
  <c r="K58" i="6"/>
  <c r="L58" i="6"/>
  <c r="M58" i="6"/>
  <c r="N58" i="6"/>
  <c r="G59" i="6"/>
  <c r="L59" i="6"/>
  <c r="B61" i="6"/>
  <c r="C61" i="6"/>
  <c r="D61" i="6"/>
  <c r="E61" i="6"/>
  <c r="F61" i="6"/>
  <c r="G61" i="6"/>
  <c r="H61" i="6"/>
  <c r="I61" i="6"/>
  <c r="J61" i="6"/>
  <c r="T61" i="6" s="1"/>
  <c r="K61" i="6"/>
  <c r="L61" i="6"/>
  <c r="M61" i="6"/>
  <c r="N61" i="6"/>
  <c r="B62" i="6"/>
  <c r="C62" i="6"/>
  <c r="D62" i="6"/>
  <c r="E62" i="6"/>
  <c r="F62" i="6"/>
  <c r="G62" i="6"/>
  <c r="H62" i="6"/>
  <c r="I62" i="6"/>
  <c r="J62" i="6"/>
  <c r="T62" i="6" s="1"/>
  <c r="K62" i="6"/>
  <c r="L62" i="6"/>
  <c r="M62" i="6"/>
  <c r="N62" i="6"/>
  <c r="B63" i="6"/>
  <c r="C63" i="6"/>
  <c r="D63" i="6"/>
  <c r="E63" i="6"/>
  <c r="F63" i="6"/>
  <c r="G63" i="6"/>
  <c r="H63" i="6"/>
  <c r="I63" i="6"/>
  <c r="J63" i="6"/>
  <c r="T63" i="6" s="1"/>
  <c r="K63" i="6"/>
  <c r="L63" i="6"/>
  <c r="M63" i="6"/>
  <c r="N63" i="6"/>
  <c r="B64" i="6"/>
  <c r="C64" i="6"/>
  <c r="D64" i="6"/>
  <c r="E64" i="6"/>
  <c r="F64" i="6"/>
  <c r="G64" i="6"/>
  <c r="H64" i="6"/>
  <c r="I64" i="6"/>
  <c r="J64" i="6"/>
  <c r="T64" i="6" s="1"/>
  <c r="K64" i="6"/>
  <c r="L64" i="6"/>
  <c r="M64" i="6"/>
  <c r="N64" i="6"/>
  <c r="B65" i="6"/>
  <c r="C65" i="6"/>
  <c r="D65" i="6"/>
  <c r="E65" i="6"/>
  <c r="F65" i="6"/>
  <c r="G65" i="6"/>
  <c r="H65" i="6"/>
  <c r="I65" i="6"/>
  <c r="J65" i="6"/>
  <c r="T65" i="6" s="1"/>
  <c r="K65" i="6"/>
  <c r="L65" i="6"/>
  <c r="M65" i="6"/>
  <c r="N65" i="6"/>
  <c r="B66" i="6"/>
  <c r="C66" i="6"/>
  <c r="D66" i="6"/>
  <c r="E66" i="6"/>
  <c r="F66" i="6"/>
  <c r="G66" i="6"/>
  <c r="H66" i="6"/>
  <c r="I66" i="6"/>
  <c r="J66" i="6"/>
  <c r="T66" i="6" s="1"/>
  <c r="K66" i="6"/>
  <c r="L66" i="6"/>
  <c r="M66" i="6"/>
  <c r="N66" i="6"/>
  <c r="B67" i="6"/>
  <c r="C67" i="6"/>
  <c r="D67" i="6"/>
  <c r="E67" i="6"/>
  <c r="F67" i="6"/>
  <c r="G67" i="6"/>
  <c r="H67" i="6"/>
  <c r="I67" i="6"/>
  <c r="J67" i="6"/>
  <c r="T67" i="6" s="1"/>
  <c r="K67" i="6"/>
  <c r="L67" i="6"/>
  <c r="M67" i="6"/>
  <c r="N67" i="6"/>
  <c r="B68" i="6"/>
  <c r="C68" i="6"/>
  <c r="D68" i="6"/>
  <c r="E68" i="6"/>
  <c r="F68" i="6"/>
  <c r="G68" i="6"/>
  <c r="H68" i="6"/>
  <c r="I68" i="6"/>
  <c r="J68" i="6"/>
  <c r="T68" i="6" s="1"/>
  <c r="K68" i="6"/>
  <c r="L68" i="6"/>
  <c r="M68" i="6"/>
  <c r="N68" i="6"/>
  <c r="B69" i="6"/>
  <c r="C69" i="6"/>
  <c r="D69" i="6"/>
  <c r="E69" i="6"/>
  <c r="F69" i="6"/>
  <c r="G69" i="6"/>
  <c r="H69" i="6"/>
  <c r="I69" i="6"/>
  <c r="J69" i="6"/>
  <c r="T69" i="6" s="1"/>
  <c r="K69" i="6"/>
  <c r="L69" i="6"/>
  <c r="M69" i="6"/>
  <c r="N69" i="6"/>
  <c r="B70" i="6"/>
  <c r="C70" i="6"/>
  <c r="D70" i="6"/>
  <c r="E70" i="6"/>
  <c r="F70" i="6"/>
  <c r="G70" i="6"/>
  <c r="H70" i="6"/>
  <c r="I70" i="6"/>
  <c r="J70" i="6"/>
  <c r="T70" i="6" s="1"/>
  <c r="K70" i="6"/>
  <c r="L70" i="6"/>
  <c r="M70" i="6"/>
  <c r="N70" i="6"/>
  <c r="B71" i="6"/>
  <c r="C71" i="6"/>
  <c r="D71" i="6"/>
  <c r="E71" i="6"/>
  <c r="F71" i="6"/>
  <c r="G71" i="6"/>
  <c r="H71" i="6"/>
  <c r="I71" i="6"/>
  <c r="J71" i="6"/>
  <c r="T71" i="6" s="1"/>
  <c r="K71" i="6"/>
  <c r="L71" i="6"/>
  <c r="M71" i="6"/>
  <c r="N71" i="6"/>
  <c r="C72" i="6"/>
  <c r="H72" i="6"/>
  <c r="K72" i="6"/>
  <c r="L72" i="6"/>
  <c r="B73" i="6"/>
  <c r="C73" i="6"/>
  <c r="D73" i="6"/>
  <c r="E73" i="6"/>
  <c r="F73" i="6"/>
  <c r="G73" i="6"/>
  <c r="H73" i="6"/>
  <c r="I73" i="6"/>
  <c r="J73" i="6"/>
  <c r="T73" i="6" s="1"/>
  <c r="K73" i="6"/>
  <c r="L73" i="6"/>
  <c r="M73" i="6"/>
  <c r="N73" i="6"/>
  <c r="B74" i="6"/>
  <c r="C74" i="6"/>
  <c r="D74" i="6"/>
  <c r="E74" i="6"/>
  <c r="F74" i="6"/>
  <c r="G74" i="6"/>
  <c r="H74" i="6"/>
  <c r="I74" i="6"/>
  <c r="J74" i="6"/>
  <c r="T74" i="6" s="1"/>
  <c r="K74" i="6"/>
  <c r="L74" i="6"/>
  <c r="M74" i="6"/>
  <c r="N74" i="6"/>
  <c r="B75" i="6"/>
  <c r="C75" i="6"/>
  <c r="D75" i="6"/>
  <c r="E75" i="6"/>
  <c r="F75" i="6"/>
  <c r="G75" i="6"/>
  <c r="H75" i="6"/>
  <c r="I75" i="6"/>
  <c r="J75" i="6"/>
  <c r="T75" i="6" s="1"/>
  <c r="K75" i="6"/>
  <c r="L75" i="6"/>
  <c r="M75" i="6"/>
  <c r="N75" i="6"/>
  <c r="B76" i="6"/>
  <c r="C76" i="6"/>
  <c r="D76" i="6"/>
  <c r="E76" i="6"/>
  <c r="F76" i="6"/>
  <c r="G76" i="6"/>
  <c r="H76" i="6"/>
  <c r="I76" i="6"/>
  <c r="J76" i="6"/>
  <c r="T76" i="6" s="1"/>
  <c r="K76" i="6"/>
  <c r="L76" i="6"/>
  <c r="M76" i="6"/>
  <c r="N76" i="6"/>
  <c r="B77" i="6"/>
  <c r="C77" i="6"/>
  <c r="D77" i="6"/>
  <c r="E77" i="6"/>
  <c r="F77" i="6"/>
  <c r="G77" i="6"/>
  <c r="H77" i="6"/>
  <c r="I77" i="6"/>
  <c r="J77" i="6"/>
  <c r="T77" i="6" s="1"/>
  <c r="K77" i="6"/>
  <c r="L77" i="6"/>
  <c r="M77" i="6"/>
  <c r="N77" i="6"/>
  <c r="B78" i="6"/>
  <c r="C78" i="6"/>
  <c r="D78" i="6"/>
  <c r="E78" i="6"/>
  <c r="F78" i="6"/>
  <c r="G78" i="6"/>
  <c r="H78" i="6"/>
  <c r="I78" i="6"/>
  <c r="J78" i="6"/>
  <c r="T78" i="6" s="1"/>
  <c r="K78" i="6"/>
  <c r="L78" i="6"/>
  <c r="M78" i="6"/>
  <c r="N78" i="6"/>
  <c r="B79" i="6"/>
  <c r="C79" i="6"/>
  <c r="D79" i="6"/>
  <c r="E79" i="6"/>
  <c r="F79" i="6"/>
  <c r="G79" i="6"/>
  <c r="H79" i="6"/>
  <c r="I79" i="6"/>
  <c r="J79" i="6"/>
  <c r="T79" i="6" s="1"/>
  <c r="K79" i="6"/>
  <c r="L79" i="6"/>
  <c r="M79" i="6"/>
  <c r="N79" i="6"/>
  <c r="N56" i="6"/>
  <c r="M56" i="6"/>
  <c r="L56" i="6"/>
  <c r="K56" i="6"/>
  <c r="J56" i="6"/>
  <c r="T56" i="6" s="1"/>
  <c r="I56" i="6"/>
  <c r="H56" i="6"/>
  <c r="G56" i="6"/>
  <c r="F56" i="6"/>
  <c r="E56" i="6"/>
  <c r="D56" i="6"/>
  <c r="C56" i="6"/>
  <c r="B56" i="6"/>
  <c r="B24" i="6"/>
  <c r="C24" i="6"/>
  <c r="D24" i="6"/>
  <c r="E24" i="6"/>
  <c r="F24" i="6"/>
  <c r="G24" i="6"/>
  <c r="H24" i="6"/>
  <c r="I24" i="6"/>
  <c r="J24" i="6"/>
  <c r="T24" i="6" s="1"/>
  <c r="K24" i="6"/>
  <c r="L24" i="6"/>
  <c r="M24" i="6"/>
  <c r="N24" i="6"/>
  <c r="B25" i="6"/>
  <c r="C25" i="6"/>
  <c r="D25" i="6"/>
  <c r="E25" i="6"/>
  <c r="F25" i="6"/>
  <c r="G25" i="6"/>
  <c r="H25" i="6"/>
  <c r="I25" i="6"/>
  <c r="J25" i="6"/>
  <c r="T25" i="6" s="1"/>
  <c r="K25" i="6"/>
  <c r="L25" i="6"/>
  <c r="M25" i="6"/>
  <c r="N25" i="6"/>
  <c r="B26" i="6"/>
  <c r="C26" i="6"/>
  <c r="D26" i="6"/>
  <c r="E26" i="6"/>
  <c r="F26" i="6"/>
  <c r="G26" i="6"/>
  <c r="H26" i="6"/>
  <c r="I26" i="6"/>
  <c r="J26" i="6"/>
  <c r="T26" i="6" s="1"/>
  <c r="K26" i="6"/>
  <c r="L26" i="6"/>
  <c r="M26" i="6"/>
  <c r="N26" i="6"/>
  <c r="B27" i="6"/>
  <c r="C27" i="6"/>
  <c r="D27" i="6"/>
  <c r="E27" i="6"/>
  <c r="F27" i="6"/>
  <c r="G27" i="6"/>
  <c r="H27" i="6"/>
  <c r="I27" i="6"/>
  <c r="J27" i="6"/>
  <c r="T27" i="6" s="1"/>
  <c r="K27" i="6"/>
  <c r="L27" i="6"/>
  <c r="M27" i="6"/>
  <c r="N27" i="6"/>
  <c r="B28" i="6"/>
  <c r="C28" i="6"/>
  <c r="D28" i="6"/>
  <c r="E28" i="6"/>
  <c r="F28" i="6"/>
  <c r="G28" i="6"/>
  <c r="H28" i="6"/>
  <c r="I28" i="6"/>
  <c r="J28" i="6"/>
  <c r="T28" i="6" s="1"/>
  <c r="K28" i="6"/>
  <c r="L28" i="6"/>
  <c r="M28" i="6"/>
  <c r="N28" i="6"/>
  <c r="B29" i="6"/>
  <c r="C29" i="6"/>
  <c r="D29" i="6"/>
  <c r="E29" i="6"/>
  <c r="F29" i="6"/>
  <c r="G29" i="6"/>
  <c r="H29" i="6"/>
  <c r="I29" i="6"/>
  <c r="J29" i="6"/>
  <c r="T29" i="6" s="1"/>
  <c r="K29" i="6"/>
  <c r="L29" i="6"/>
  <c r="M29" i="6"/>
  <c r="N29" i="6"/>
  <c r="B30" i="6"/>
  <c r="C30" i="6"/>
  <c r="D30" i="6"/>
  <c r="E30" i="6"/>
  <c r="F30" i="6"/>
  <c r="G30" i="6"/>
  <c r="H30" i="6"/>
  <c r="I30" i="6"/>
  <c r="J30" i="6"/>
  <c r="T30" i="6" s="1"/>
  <c r="K30" i="6"/>
  <c r="L30" i="6"/>
  <c r="M30" i="6"/>
  <c r="N30" i="6"/>
  <c r="B31" i="6"/>
  <c r="C31" i="6"/>
  <c r="D31" i="6"/>
  <c r="E31" i="6"/>
  <c r="F31" i="6"/>
  <c r="G31" i="6"/>
  <c r="H31" i="6"/>
  <c r="I31" i="6"/>
  <c r="J31" i="6"/>
  <c r="T31" i="6" s="1"/>
  <c r="K31" i="6"/>
  <c r="L31" i="6"/>
  <c r="M31" i="6"/>
  <c r="N31" i="6"/>
  <c r="B32" i="6"/>
  <c r="C32" i="6"/>
  <c r="D32" i="6"/>
  <c r="E32" i="6"/>
  <c r="F32" i="6"/>
  <c r="G32" i="6"/>
  <c r="H32" i="6"/>
  <c r="I32" i="6"/>
  <c r="J32" i="6"/>
  <c r="T32" i="6" s="1"/>
  <c r="K32" i="6"/>
  <c r="L32" i="6"/>
  <c r="M32" i="6"/>
  <c r="N32" i="6"/>
  <c r="B33" i="6"/>
  <c r="C33" i="6"/>
  <c r="D33" i="6"/>
  <c r="E33" i="6"/>
  <c r="F33" i="6"/>
  <c r="G33" i="6"/>
  <c r="H33" i="6"/>
  <c r="I33" i="6"/>
  <c r="J33" i="6"/>
  <c r="T33" i="6" s="1"/>
  <c r="K33" i="6"/>
  <c r="L33" i="6"/>
  <c r="M33" i="6"/>
  <c r="N33" i="6"/>
  <c r="B34" i="6"/>
  <c r="C34" i="6"/>
  <c r="D34" i="6"/>
  <c r="E34" i="6"/>
  <c r="F34" i="6"/>
  <c r="G34" i="6"/>
  <c r="H34" i="6"/>
  <c r="I34" i="6"/>
  <c r="J34" i="6"/>
  <c r="T34" i="6" s="1"/>
  <c r="K34" i="6"/>
  <c r="L34" i="6"/>
  <c r="M34" i="6"/>
  <c r="N34" i="6"/>
  <c r="B35" i="6"/>
  <c r="C35" i="6"/>
  <c r="D35" i="6"/>
  <c r="E35" i="6"/>
  <c r="F35" i="6"/>
  <c r="G35" i="6"/>
  <c r="H35" i="6"/>
  <c r="I35" i="6"/>
  <c r="J35" i="6"/>
  <c r="T35" i="6" s="1"/>
  <c r="K35" i="6"/>
  <c r="L35" i="6"/>
  <c r="M35" i="6"/>
  <c r="N35" i="6"/>
  <c r="B36" i="6"/>
  <c r="C36" i="6"/>
  <c r="D36" i="6"/>
  <c r="E36" i="6"/>
  <c r="F36" i="6"/>
  <c r="G36" i="6"/>
  <c r="H36" i="6"/>
  <c r="I36" i="6"/>
  <c r="J36" i="6"/>
  <c r="T36" i="6" s="1"/>
  <c r="K36" i="6"/>
  <c r="L36" i="6"/>
  <c r="M36" i="6"/>
  <c r="N36" i="6"/>
  <c r="B37" i="6"/>
  <c r="C37" i="6"/>
  <c r="D37" i="6"/>
  <c r="E37" i="6"/>
  <c r="F37" i="6"/>
  <c r="G37" i="6"/>
  <c r="H37" i="6"/>
  <c r="I37" i="6"/>
  <c r="J37" i="6"/>
  <c r="T37" i="6" s="1"/>
  <c r="K37" i="6"/>
  <c r="L37" i="6"/>
  <c r="M37" i="6"/>
  <c r="N37" i="6"/>
  <c r="B38" i="6"/>
  <c r="C38" i="6"/>
  <c r="D38" i="6"/>
  <c r="E38" i="6"/>
  <c r="F38" i="6"/>
  <c r="G38" i="6"/>
  <c r="H38" i="6"/>
  <c r="I38" i="6"/>
  <c r="J38" i="6"/>
  <c r="T38" i="6" s="1"/>
  <c r="K38" i="6"/>
  <c r="L38" i="6"/>
  <c r="M38" i="6"/>
  <c r="N38" i="6"/>
  <c r="B39" i="6"/>
  <c r="C39" i="6"/>
  <c r="D39" i="6"/>
  <c r="E39" i="6"/>
  <c r="F39" i="6"/>
  <c r="G39" i="6"/>
  <c r="H39" i="6"/>
  <c r="I39" i="6"/>
  <c r="J39" i="6"/>
  <c r="T39" i="6" s="1"/>
  <c r="K39" i="6"/>
  <c r="L39" i="6"/>
  <c r="M39" i="6"/>
  <c r="N39" i="6"/>
  <c r="B41" i="6"/>
  <c r="C41" i="6"/>
  <c r="D41" i="6"/>
  <c r="E41" i="6"/>
  <c r="F41" i="6"/>
  <c r="G41" i="6"/>
  <c r="H41" i="6"/>
  <c r="I41" i="6"/>
  <c r="J41" i="6"/>
  <c r="T41" i="6" s="1"/>
  <c r="K41" i="6"/>
  <c r="L41" i="6"/>
  <c r="M41" i="6"/>
  <c r="N41" i="6"/>
  <c r="B42" i="6"/>
  <c r="C42" i="6"/>
  <c r="D42" i="6"/>
  <c r="E42" i="6"/>
  <c r="F42" i="6"/>
  <c r="G42" i="6"/>
  <c r="H42" i="6"/>
  <c r="I42" i="6"/>
  <c r="J42" i="6"/>
  <c r="T42" i="6" s="1"/>
  <c r="K42" i="6"/>
  <c r="L42" i="6"/>
  <c r="M42" i="6"/>
  <c r="N42" i="6"/>
  <c r="B43" i="6"/>
  <c r="C43" i="6"/>
  <c r="D43" i="6"/>
  <c r="E43" i="6"/>
  <c r="F43" i="6"/>
  <c r="G43" i="6"/>
  <c r="H43" i="6"/>
  <c r="I43" i="6"/>
  <c r="J43" i="6"/>
  <c r="T43" i="6" s="1"/>
  <c r="K43" i="6"/>
  <c r="L43" i="6"/>
  <c r="M43" i="6"/>
  <c r="N43" i="6"/>
  <c r="B44" i="6"/>
  <c r="C44" i="6"/>
  <c r="D44" i="6"/>
  <c r="E44" i="6"/>
  <c r="F44" i="6"/>
  <c r="G44" i="6"/>
  <c r="H44" i="6"/>
  <c r="I44" i="6"/>
  <c r="J44" i="6"/>
  <c r="T44" i="6" s="1"/>
  <c r="K44" i="6"/>
  <c r="L44" i="6"/>
  <c r="M44" i="6"/>
  <c r="N44" i="6"/>
  <c r="B45" i="6"/>
  <c r="C45" i="6"/>
  <c r="D45" i="6"/>
  <c r="E45" i="6"/>
  <c r="F45" i="6"/>
  <c r="G45" i="6"/>
  <c r="H45" i="6"/>
  <c r="I45" i="6"/>
  <c r="J45" i="6"/>
  <c r="T45" i="6" s="1"/>
  <c r="K45" i="6"/>
  <c r="L45" i="6"/>
  <c r="M45" i="6"/>
  <c r="N45" i="6"/>
  <c r="B46" i="6"/>
  <c r="C46" i="6"/>
  <c r="D46" i="6"/>
  <c r="E46" i="6"/>
  <c r="F46" i="6"/>
  <c r="G46" i="6"/>
  <c r="H46" i="6"/>
  <c r="I46" i="6"/>
  <c r="J46" i="6"/>
  <c r="T46" i="6" s="1"/>
  <c r="K46" i="6"/>
  <c r="L46" i="6"/>
  <c r="M46" i="6"/>
  <c r="N46" i="6"/>
  <c r="B48" i="6"/>
  <c r="C48" i="6"/>
  <c r="D48" i="6"/>
  <c r="E48" i="6"/>
  <c r="F48" i="6"/>
  <c r="G48" i="6"/>
  <c r="H48" i="6"/>
  <c r="I48" i="6"/>
  <c r="J48" i="6"/>
  <c r="T48" i="6" s="1"/>
  <c r="K48" i="6"/>
  <c r="L48" i="6"/>
  <c r="M48" i="6"/>
  <c r="N48" i="6"/>
  <c r="B49" i="6"/>
  <c r="C49" i="6"/>
  <c r="D49" i="6"/>
  <c r="E49" i="6"/>
  <c r="F49" i="6"/>
  <c r="G49" i="6"/>
  <c r="H49" i="6"/>
  <c r="I49" i="6"/>
  <c r="J49" i="6"/>
  <c r="T49" i="6" s="1"/>
  <c r="K49" i="6"/>
  <c r="L49" i="6"/>
  <c r="M49" i="6"/>
  <c r="N49" i="6"/>
  <c r="B50" i="6"/>
  <c r="C50" i="6"/>
  <c r="D50" i="6"/>
  <c r="E50" i="6"/>
  <c r="F50" i="6"/>
  <c r="G50" i="6"/>
  <c r="H50" i="6"/>
  <c r="I50" i="6"/>
  <c r="J50" i="6"/>
  <c r="T50" i="6" s="1"/>
  <c r="K50" i="6"/>
  <c r="L50" i="6"/>
  <c r="M50" i="6"/>
  <c r="N50" i="6"/>
  <c r="B51" i="6"/>
  <c r="C51" i="6"/>
  <c r="D51" i="6"/>
  <c r="E51" i="6"/>
  <c r="F51" i="6"/>
  <c r="G51" i="6"/>
  <c r="H51" i="6"/>
  <c r="I51" i="6"/>
  <c r="J51" i="6"/>
  <c r="T51" i="6" s="1"/>
  <c r="K51" i="6"/>
  <c r="L51" i="6"/>
  <c r="M51" i="6"/>
  <c r="N51" i="6"/>
  <c r="B52" i="6"/>
  <c r="C52" i="6"/>
  <c r="D52" i="6"/>
  <c r="E52" i="6"/>
  <c r="F52" i="6"/>
  <c r="G52" i="6"/>
  <c r="H52" i="6"/>
  <c r="I52" i="6"/>
  <c r="J52" i="6"/>
  <c r="T52" i="6" s="1"/>
  <c r="K52" i="6"/>
  <c r="L52" i="6"/>
  <c r="M52" i="6"/>
  <c r="N52" i="6"/>
  <c r="N23" i="6"/>
  <c r="M23" i="6"/>
  <c r="L23" i="6"/>
  <c r="K23" i="6"/>
  <c r="J23" i="6"/>
  <c r="T23" i="6" s="1"/>
  <c r="I23" i="6"/>
  <c r="H23" i="6"/>
  <c r="G23" i="6"/>
  <c r="F23" i="6"/>
  <c r="E23" i="6"/>
  <c r="D23" i="6"/>
  <c r="C23" i="6"/>
  <c r="B23" i="6"/>
  <c r="B8" i="6"/>
  <c r="C8" i="6"/>
  <c r="D8" i="6"/>
  <c r="E8" i="6"/>
  <c r="F8" i="6"/>
  <c r="G8" i="6"/>
  <c r="H8" i="6"/>
  <c r="I8" i="6"/>
  <c r="J8" i="6"/>
  <c r="T8" i="6" s="1"/>
  <c r="K8" i="6"/>
  <c r="L8" i="6"/>
  <c r="M8" i="6"/>
  <c r="N8" i="6"/>
  <c r="B9" i="6"/>
  <c r="C9" i="6"/>
  <c r="D9" i="6"/>
  <c r="E9" i="6"/>
  <c r="F9" i="6"/>
  <c r="G9" i="6"/>
  <c r="H9" i="6"/>
  <c r="I9" i="6"/>
  <c r="J9" i="6"/>
  <c r="T9" i="6" s="1"/>
  <c r="K9" i="6"/>
  <c r="L9" i="6"/>
  <c r="M9" i="6"/>
  <c r="N9" i="6"/>
  <c r="B10" i="6"/>
  <c r="C10" i="6"/>
  <c r="D10" i="6"/>
  <c r="E10" i="6"/>
  <c r="F10" i="6"/>
  <c r="G10" i="6"/>
  <c r="H10" i="6"/>
  <c r="I10" i="6"/>
  <c r="J10" i="6"/>
  <c r="T10" i="6" s="1"/>
  <c r="K10" i="6"/>
  <c r="L10" i="6"/>
  <c r="M10" i="6"/>
  <c r="N10" i="6"/>
  <c r="B11" i="6"/>
  <c r="C11" i="6"/>
  <c r="D11" i="6"/>
  <c r="E11" i="6"/>
  <c r="F11" i="6"/>
  <c r="G11" i="6"/>
  <c r="H11" i="6"/>
  <c r="I11" i="6"/>
  <c r="J11" i="6"/>
  <c r="T11" i="6" s="1"/>
  <c r="K11" i="6"/>
  <c r="L11" i="6"/>
  <c r="M11" i="6"/>
  <c r="N11" i="6"/>
  <c r="B12" i="6"/>
  <c r="C12" i="6"/>
  <c r="D12" i="6"/>
  <c r="E12" i="6"/>
  <c r="F12" i="6"/>
  <c r="G12" i="6"/>
  <c r="H12" i="6"/>
  <c r="I12" i="6"/>
  <c r="J12" i="6"/>
  <c r="T12" i="6" s="1"/>
  <c r="K12" i="6"/>
  <c r="L12" i="6"/>
  <c r="M12" i="6"/>
  <c r="N12" i="6"/>
  <c r="B13" i="6"/>
  <c r="C13" i="6"/>
  <c r="D13" i="6"/>
  <c r="E13" i="6"/>
  <c r="F13" i="6"/>
  <c r="G13" i="6"/>
  <c r="H13" i="6"/>
  <c r="I13" i="6"/>
  <c r="J13" i="6"/>
  <c r="T13" i="6" s="1"/>
  <c r="K13" i="6"/>
  <c r="L13" i="6"/>
  <c r="M13" i="6"/>
  <c r="N13" i="6"/>
  <c r="B14" i="6"/>
  <c r="C14" i="6"/>
  <c r="D14" i="6"/>
  <c r="E14" i="6"/>
  <c r="F14" i="6"/>
  <c r="G14" i="6"/>
  <c r="H14" i="6"/>
  <c r="I14" i="6"/>
  <c r="J14" i="6"/>
  <c r="T14" i="6" s="1"/>
  <c r="K14" i="6"/>
  <c r="L14" i="6"/>
  <c r="M14" i="6"/>
  <c r="N14" i="6"/>
  <c r="B15" i="6"/>
  <c r="C15" i="6"/>
  <c r="D15" i="6"/>
  <c r="E15" i="6"/>
  <c r="F15" i="6"/>
  <c r="G15" i="6"/>
  <c r="H15" i="6"/>
  <c r="I15" i="6"/>
  <c r="J15" i="6"/>
  <c r="T15" i="6" s="1"/>
  <c r="K15" i="6"/>
  <c r="L15" i="6"/>
  <c r="M15" i="6"/>
  <c r="N15" i="6"/>
  <c r="B16" i="6"/>
  <c r="C16" i="6"/>
  <c r="D16" i="6"/>
  <c r="E16" i="6"/>
  <c r="F16" i="6"/>
  <c r="G16" i="6"/>
  <c r="H16" i="6"/>
  <c r="I16" i="6"/>
  <c r="J16" i="6"/>
  <c r="T16" i="6" s="1"/>
  <c r="K16" i="6"/>
  <c r="L16" i="6"/>
  <c r="M16" i="6"/>
  <c r="N16" i="6"/>
  <c r="B17" i="6"/>
  <c r="C17" i="6"/>
  <c r="D17" i="6"/>
  <c r="E17" i="6"/>
  <c r="F17" i="6"/>
  <c r="G17" i="6"/>
  <c r="H17" i="6"/>
  <c r="I17" i="6"/>
  <c r="J17" i="6"/>
  <c r="T17" i="6" s="1"/>
  <c r="K17" i="6"/>
  <c r="L17" i="6"/>
  <c r="M17" i="6"/>
  <c r="N17" i="6"/>
  <c r="B18" i="6"/>
  <c r="C18" i="6"/>
  <c r="D18" i="6"/>
  <c r="E18" i="6"/>
  <c r="F18" i="6"/>
  <c r="G18" i="6"/>
  <c r="H18" i="6"/>
  <c r="I18" i="6"/>
  <c r="J18" i="6"/>
  <c r="T18" i="6" s="1"/>
  <c r="K18" i="6"/>
  <c r="L18" i="6"/>
  <c r="M18" i="6"/>
  <c r="N18" i="6"/>
  <c r="B19" i="6"/>
  <c r="C19" i="6"/>
  <c r="D19" i="6"/>
  <c r="E19" i="6"/>
  <c r="F19" i="6"/>
  <c r="G19" i="6"/>
  <c r="H19" i="6"/>
  <c r="I19" i="6"/>
  <c r="J19" i="6"/>
  <c r="T19" i="6" s="1"/>
  <c r="K19" i="6"/>
  <c r="L19" i="6"/>
  <c r="M19" i="6"/>
  <c r="N19" i="6"/>
  <c r="C5" i="6"/>
  <c r="D5" i="6"/>
  <c r="E5" i="6"/>
  <c r="F5" i="6"/>
  <c r="G5" i="6"/>
  <c r="H5" i="6"/>
  <c r="I5" i="6"/>
  <c r="J5" i="6"/>
  <c r="T5" i="6" s="1"/>
  <c r="K5" i="6"/>
  <c r="L5" i="6"/>
  <c r="M5" i="6"/>
  <c r="N5" i="6"/>
  <c r="B5" i="6"/>
  <c r="Q48" i="3"/>
  <c r="T5" i="1"/>
  <c r="AO93" i="3"/>
  <c r="AN93" i="3"/>
  <c r="AM93" i="3"/>
  <c r="AL93" i="3"/>
  <c r="AO92" i="3"/>
  <c r="AN92" i="3"/>
  <c r="AM92" i="3"/>
  <c r="AL92" i="3"/>
  <c r="AO91" i="3"/>
  <c r="AN91" i="3"/>
  <c r="AM91" i="3"/>
  <c r="AL91" i="3"/>
  <c r="AO90" i="3"/>
  <c r="AN90" i="3"/>
  <c r="AM90" i="3"/>
  <c r="AL90" i="3"/>
  <c r="AO89" i="3"/>
  <c r="AN89" i="3"/>
  <c r="AM89" i="3"/>
  <c r="AL89" i="3"/>
  <c r="AO88" i="3"/>
  <c r="AN88" i="3"/>
  <c r="AM88" i="3"/>
  <c r="AL88" i="3"/>
  <c r="AO87" i="3"/>
  <c r="AN87" i="3"/>
  <c r="AM87" i="3"/>
  <c r="AL87" i="3"/>
  <c r="AO86" i="3"/>
  <c r="AN86" i="3"/>
  <c r="AM86" i="3"/>
  <c r="AL86" i="3"/>
  <c r="AO85" i="3"/>
  <c r="AN85" i="3"/>
  <c r="AM85" i="3"/>
  <c r="AL85" i="3"/>
  <c r="AO84" i="3"/>
  <c r="AN84" i="3"/>
  <c r="AM84" i="3"/>
  <c r="AL84" i="3"/>
  <c r="AO83" i="3"/>
  <c r="AN83" i="3"/>
  <c r="AM83" i="3"/>
  <c r="AL83" i="3"/>
  <c r="AO79" i="3"/>
  <c r="AN79" i="3"/>
  <c r="AM79" i="3"/>
  <c r="AL79" i="3"/>
  <c r="AO78" i="3"/>
  <c r="AN78" i="3"/>
  <c r="AM78" i="3"/>
  <c r="AL78" i="3"/>
  <c r="AO77" i="3"/>
  <c r="AN77" i="3"/>
  <c r="AM77" i="3"/>
  <c r="AL77" i="3"/>
  <c r="AO76" i="3"/>
  <c r="AN76" i="3"/>
  <c r="AM76" i="3"/>
  <c r="AL76" i="3"/>
  <c r="AO75" i="3"/>
  <c r="AN75" i="3"/>
  <c r="AM75" i="3"/>
  <c r="AL75" i="3"/>
  <c r="AO74" i="3"/>
  <c r="AN74" i="3"/>
  <c r="AM74" i="3"/>
  <c r="AL74" i="3"/>
  <c r="AO73" i="3"/>
  <c r="AN73" i="3"/>
  <c r="AM73" i="3"/>
  <c r="AL73" i="3"/>
  <c r="AO72" i="3"/>
  <c r="AN72" i="3"/>
  <c r="AM72" i="3"/>
  <c r="AL72" i="3"/>
  <c r="AO71" i="3"/>
  <c r="AN71" i="3"/>
  <c r="AM71" i="3"/>
  <c r="AL71" i="3"/>
  <c r="AO70" i="3"/>
  <c r="AN70" i="3"/>
  <c r="AM70" i="3"/>
  <c r="AL70" i="3"/>
  <c r="AO69" i="3"/>
  <c r="AN69" i="3"/>
  <c r="AM69" i="3"/>
  <c r="AL69" i="3"/>
  <c r="AO68" i="3"/>
  <c r="AN68" i="3"/>
  <c r="AM68" i="3"/>
  <c r="AL68" i="3"/>
  <c r="AO67" i="3"/>
  <c r="AN67" i="3"/>
  <c r="AM67" i="3"/>
  <c r="AL67" i="3"/>
  <c r="AO66" i="3"/>
  <c r="AN66" i="3"/>
  <c r="AM66" i="3"/>
  <c r="AL66" i="3"/>
  <c r="AO65" i="3"/>
  <c r="AN65" i="3"/>
  <c r="AM65" i="3"/>
  <c r="AL65" i="3"/>
  <c r="AO64" i="3"/>
  <c r="AN64" i="3"/>
  <c r="AM64" i="3"/>
  <c r="AL64" i="3"/>
  <c r="AO63" i="3"/>
  <c r="AN63" i="3"/>
  <c r="AM63" i="3"/>
  <c r="AL63" i="3"/>
  <c r="AO62" i="3"/>
  <c r="AN62" i="3"/>
  <c r="AM62" i="3"/>
  <c r="AL62" i="3"/>
  <c r="AO61" i="3"/>
  <c r="AN61" i="3"/>
  <c r="AM61" i="3"/>
  <c r="AL61" i="3"/>
  <c r="AO60" i="3"/>
  <c r="AN60" i="3"/>
  <c r="AM60" i="3"/>
  <c r="AL60" i="3"/>
  <c r="AO59" i="3"/>
  <c r="AN59" i="3"/>
  <c r="AM59" i="3"/>
  <c r="AL59" i="3"/>
  <c r="AO58" i="3"/>
  <c r="AN58" i="3"/>
  <c r="AM58" i="3"/>
  <c r="AL58" i="3"/>
  <c r="AO57" i="3"/>
  <c r="AN57" i="3"/>
  <c r="AM57" i="3"/>
  <c r="AL57" i="3"/>
  <c r="AO56" i="3"/>
  <c r="AN56" i="3"/>
  <c r="AM56" i="3"/>
  <c r="AL56" i="3"/>
  <c r="AO52" i="3"/>
  <c r="AN52" i="3"/>
  <c r="AM52" i="3"/>
  <c r="AL52" i="3"/>
  <c r="AO51" i="3"/>
  <c r="AN51" i="3"/>
  <c r="AM51" i="3"/>
  <c r="AL51" i="3"/>
  <c r="AO50" i="3"/>
  <c r="AN50" i="3"/>
  <c r="AM50" i="3"/>
  <c r="AL50" i="3"/>
  <c r="AO49" i="3"/>
  <c r="AN49" i="3"/>
  <c r="AM49" i="3"/>
  <c r="AL49" i="3"/>
  <c r="AO48" i="3"/>
  <c r="AN48" i="3"/>
  <c r="AM48" i="3"/>
  <c r="AL48" i="3"/>
  <c r="AO47" i="3"/>
  <c r="AN47" i="3"/>
  <c r="AM47" i="3"/>
  <c r="AL47" i="3"/>
  <c r="AO46" i="3"/>
  <c r="AN46" i="3"/>
  <c r="AM46" i="3"/>
  <c r="AL46" i="3"/>
  <c r="AO45" i="3"/>
  <c r="AN45" i="3"/>
  <c r="AM45" i="3"/>
  <c r="AL45" i="3"/>
  <c r="AO44" i="3"/>
  <c r="AN44" i="3"/>
  <c r="AM44" i="3"/>
  <c r="AL44" i="3"/>
  <c r="AO43" i="3"/>
  <c r="AN43" i="3"/>
  <c r="AM43" i="3"/>
  <c r="AL43" i="3"/>
  <c r="AO42" i="3"/>
  <c r="AN42" i="3"/>
  <c r="AM42" i="3"/>
  <c r="AL42" i="3"/>
  <c r="AO41" i="3"/>
  <c r="AN41" i="3"/>
  <c r="AM41" i="3"/>
  <c r="AL41" i="3"/>
  <c r="AO40" i="3"/>
  <c r="AN40" i="3"/>
  <c r="AM40" i="3"/>
  <c r="AL40" i="3"/>
  <c r="AO39" i="3"/>
  <c r="AN39" i="3"/>
  <c r="AM39" i="3"/>
  <c r="AL39" i="3"/>
  <c r="AO38" i="3"/>
  <c r="AN38" i="3"/>
  <c r="AM38" i="3"/>
  <c r="AL38" i="3"/>
  <c r="AO37" i="3"/>
  <c r="AN37" i="3"/>
  <c r="AM37" i="3"/>
  <c r="AL37" i="3"/>
  <c r="AO36" i="3"/>
  <c r="AN36" i="3"/>
  <c r="AM36" i="3"/>
  <c r="AL36" i="3"/>
  <c r="AO35" i="3"/>
  <c r="AN35" i="3"/>
  <c r="AM35" i="3"/>
  <c r="AL35" i="3"/>
  <c r="AO34" i="3"/>
  <c r="AN34" i="3"/>
  <c r="AM34" i="3"/>
  <c r="AL34" i="3"/>
  <c r="AO33" i="3"/>
  <c r="AN33" i="3"/>
  <c r="AM33" i="3"/>
  <c r="AL33" i="3"/>
  <c r="AO32" i="3"/>
  <c r="AN32" i="3"/>
  <c r="AM32" i="3"/>
  <c r="AL32" i="3"/>
  <c r="AO31" i="3"/>
  <c r="AN31" i="3"/>
  <c r="AM31" i="3"/>
  <c r="AL31" i="3"/>
  <c r="AO30" i="3"/>
  <c r="AN30" i="3"/>
  <c r="AM30" i="3"/>
  <c r="AL30" i="3"/>
  <c r="AO29" i="3"/>
  <c r="AN29" i="3"/>
  <c r="AM29" i="3"/>
  <c r="AL29" i="3"/>
  <c r="AO28" i="3"/>
  <c r="AN28" i="3"/>
  <c r="AM28" i="3"/>
  <c r="AL28" i="3"/>
  <c r="AO27" i="3"/>
  <c r="AN27" i="3"/>
  <c r="AM27" i="3"/>
  <c r="AL27" i="3"/>
  <c r="AO26" i="3"/>
  <c r="AN26" i="3"/>
  <c r="AM26" i="3"/>
  <c r="AL26" i="3"/>
  <c r="AO25" i="3"/>
  <c r="AN25" i="3"/>
  <c r="AM25" i="3"/>
  <c r="AL25" i="3"/>
  <c r="AO24" i="3"/>
  <c r="AN24" i="3"/>
  <c r="AM24" i="3"/>
  <c r="AL24" i="3"/>
  <c r="AO23" i="3"/>
  <c r="AN23" i="3"/>
  <c r="AM23" i="3"/>
  <c r="AL23" i="3"/>
  <c r="AO19" i="3"/>
  <c r="AN19" i="3"/>
  <c r="AM19" i="3"/>
  <c r="AL19" i="3"/>
  <c r="AO18" i="3"/>
  <c r="AN18" i="3"/>
  <c r="AM18" i="3"/>
  <c r="AL18" i="3"/>
  <c r="AO17" i="3"/>
  <c r="AN17" i="3"/>
  <c r="AM17" i="3"/>
  <c r="AL17" i="3"/>
  <c r="AO16" i="3"/>
  <c r="AN16" i="3"/>
  <c r="AM16" i="3"/>
  <c r="AL16" i="3"/>
  <c r="AO15" i="3"/>
  <c r="AN15" i="3"/>
  <c r="AM15" i="3"/>
  <c r="AL15" i="3"/>
  <c r="AO14" i="3"/>
  <c r="AN14" i="3"/>
  <c r="AM14" i="3"/>
  <c r="AL14" i="3"/>
  <c r="AO13" i="3"/>
  <c r="AN13" i="3"/>
  <c r="AM13" i="3"/>
  <c r="AL13" i="3"/>
  <c r="AO12" i="3"/>
  <c r="AN12" i="3"/>
  <c r="AM12" i="3"/>
  <c r="AL12" i="3"/>
  <c r="AO11" i="3"/>
  <c r="AN11" i="3"/>
  <c r="AM11" i="3"/>
  <c r="AL11" i="3"/>
  <c r="AO10" i="3"/>
  <c r="AN10" i="3"/>
  <c r="AM10" i="3"/>
  <c r="AL10" i="3"/>
  <c r="AO9" i="3"/>
  <c r="AN9" i="3"/>
  <c r="AM9" i="3"/>
  <c r="AL9" i="3"/>
  <c r="AO8" i="3"/>
  <c r="AN8" i="3"/>
  <c r="AM8" i="3"/>
  <c r="AL8" i="3"/>
  <c r="AO5" i="3"/>
  <c r="AN5" i="3"/>
  <c r="AM5" i="3"/>
  <c r="AL5" i="3"/>
  <c r="T93" i="3"/>
  <c r="S93" i="3"/>
  <c r="R93" i="3"/>
  <c r="Q93" i="3"/>
  <c r="T92" i="3"/>
  <c r="S92" i="3"/>
  <c r="R92" i="3"/>
  <c r="Q92" i="3"/>
  <c r="T91" i="3"/>
  <c r="S91" i="3"/>
  <c r="R91" i="3"/>
  <c r="Q91" i="3"/>
  <c r="T90" i="3"/>
  <c r="S90" i="3"/>
  <c r="R90" i="3"/>
  <c r="Q90" i="3"/>
  <c r="T89" i="3"/>
  <c r="S89" i="3"/>
  <c r="R89" i="3"/>
  <c r="Q89" i="3"/>
  <c r="T88" i="3"/>
  <c r="S88" i="3"/>
  <c r="R88" i="3"/>
  <c r="Q88" i="3"/>
  <c r="T87" i="3"/>
  <c r="S87" i="3"/>
  <c r="R87" i="3"/>
  <c r="Q87" i="3"/>
  <c r="T86" i="3"/>
  <c r="S86" i="3"/>
  <c r="R86" i="3"/>
  <c r="Q86" i="3"/>
  <c r="T85" i="3"/>
  <c r="S85" i="3"/>
  <c r="R85" i="3"/>
  <c r="Q85" i="3"/>
  <c r="U84" i="3"/>
  <c r="T84" i="3"/>
  <c r="S84" i="3"/>
  <c r="R84" i="3"/>
  <c r="Q84" i="3"/>
  <c r="T83" i="3"/>
  <c r="S83" i="3"/>
  <c r="R83" i="3"/>
  <c r="Q83" i="3"/>
  <c r="T79" i="3"/>
  <c r="S79" i="3"/>
  <c r="R79" i="3"/>
  <c r="Q79" i="3"/>
  <c r="T78" i="3"/>
  <c r="S78" i="3"/>
  <c r="R78" i="3"/>
  <c r="Q78" i="3"/>
  <c r="T77" i="3"/>
  <c r="S77" i="3"/>
  <c r="R77" i="3"/>
  <c r="Q77" i="3"/>
  <c r="T76" i="3"/>
  <c r="S76" i="3"/>
  <c r="R76" i="3"/>
  <c r="Q76" i="3"/>
  <c r="T75" i="3"/>
  <c r="S75" i="3"/>
  <c r="R75" i="3"/>
  <c r="Q75" i="3"/>
  <c r="T74" i="3"/>
  <c r="S74" i="3"/>
  <c r="R74" i="3"/>
  <c r="Q74" i="3"/>
  <c r="T73" i="3"/>
  <c r="S73" i="3"/>
  <c r="R73" i="3"/>
  <c r="Q73" i="3"/>
  <c r="T72" i="3"/>
  <c r="S72" i="3"/>
  <c r="R72" i="3"/>
  <c r="Q72" i="3"/>
  <c r="T71" i="3"/>
  <c r="S71" i="3"/>
  <c r="R71" i="3"/>
  <c r="Q71" i="3"/>
  <c r="T70" i="3"/>
  <c r="S70" i="3"/>
  <c r="R70" i="3"/>
  <c r="Q70" i="3"/>
  <c r="T69" i="3"/>
  <c r="S69" i="3"/>
  <c r="R69" i="3"/>
  <c r="Q69" i="3"/>
  <c r="T68" i="3"/>
  <c r="S68" i="3"/>
  <c r="R68" i="3"/>
  <c r="Q68" i="3"/>
  <c r="T67" i="3"/>
  <c r="S67" i="3"/>
  <c r="R67" i="3"/>
  <c r="Q67" i="3"/>
  <c r="T66" i="3"/>
  <c r="S66" i="3"/>
  <c r="R66" i="3"/>
  <c r="Q66" i="3"/>
  <c r="T65" i="3"/>
  <c r="S65" i="3"/>
  <c r="R65" i="3"/>
  <c r="Q65" i="3"/>
  <c r="T64" i="3"/>
  <c r="S64" i="3"/>
  <c r="R64" i="3"/>
  <c r="Q64" i="3"/>
  <c r="T63" i="3"/>
  <c r="S63" i="3"/>
  <c r="R63" i="3"/>
  <c r="Q63" i="3"/>
  <c r="T62" i="3"/>
  <c r="S62" i="3"/>
  <c r="R62" i="3"/>
  <c r="Q62" i="3"/>
  <c r="T61" i="3"/>
  <c r="S61" i="3"/>
  <c r="R61" i="3"/>
  <c r="Q61" i="3"/>
  <c r="T60" i="3"/>
  <c r="S60" i="3"/>
  <c r="R60" i="3"/>
  <c r="Q60" i="3"/>
  <c r="T59" i="3"/>
  <c r="S59" i="3"/>
  <c r="R59" i="3"/>
  <c r="Q59" i="3"/>
  <c r="T58" i="3"/>
  <c r="S58" i="3"/>
  <c r="R58" i="3"/>
  <c r="Q58" i="3"/>
  <c r="T57" i="3"/>
  <c r="S57" i="3"/>
  <c r="R57" i="3"/>
  <c r="Q57" i="3"/>
  <c r="T56" i="3"/>
  <c r="S56" i="3"/>
  <c r="R56" i="3"/>
  <c r="Q56" i="3"/>
  <c r="T52" i="3"/>
  <c r="S52" i="3"/>
  <c r="R52" i="3"/>
  <c r="Q52" i="3"/>
  <c r="T51" i="3"/>
  <c r="S51" i="3"/>
  <c r="R51" i="3"/>
  <c r="Q51" i="3"/>
  <c r="T50" i="3"/>
  <c r="S50" i="3"/>
  <c r="R50" i="3"/>
  <c r="Q50" i="3"/>
  <c r="T49" i="3"/>
  <c r="S49" i="3"/>
  <c r="R49" i="3"/>
  <c r="Q49" i="3"/>
  <c r="T48" i="3"/>
  <c r="S48" i="3"/>
  <c r="R48" i="3"/>
  <c r="T47" i="3"/>
  <c r="S47" i="3"/>
  <c r="R47" i="3"/>
  <c r="Q47" i="3"/>
  <c r="T46" i="3"/>
  <c r="S46" i="3"/>
  <c r="R46" i="3"/>
  <c r="Q46" i="3"/>
  <c r="T45" i="3"/>
  <c r="S45" i="3"/>
  <c r="R45" i="3"/>
  <c r="Q45" i="3"/>
  <c r="T44" i="3"/>
  <c r="S44" i="3"/>
  <c r="R44" i="3"/>
  <c r="Q44" i="3"/>
  <c r="T43" i="3"/>
  <c r="S43" i="3"/>
  <c r="R43" i="3"/>
  <c r="Q43" i="3"/>
  <c r="T42" i="3"/>
  <c r="S42" i="3"/>
  <c r="R42" i="3"/>
  <c r="Q42" i="3"/>
  <c r="T41" i="3"/>
  <c r="S41" i="3"/>
  <c r="R41" i="3"/>
  <c r="Q41" i="3"/>
  <c r="T40" i="3"/>
  <c r="S40" i="3"/>
  <c r="R40" i="3"/>
  <c r="Q40" i="3"/>
  <c r="T39" i="3"/>
  <c r="S39" i="3"/>
  <c r="R39" i="3"/>
  <c r="Q39" i="3"/>
  <c r="T38" i="3"/>
  <c r="S38" i="3"/>
  <c r="R38" i="3"/>
  <c r="Q38" i="3"/>
  <c r="T37" i="3"/>
  <c r="S37" i="3"/>
  <c r="R37" i="3"/>
  <c r="Q37" i="3"/>
  <c r="T36" i="3"/>
  <c r="S36" i="3"/>
  <c r="R36" i="3"/>
  <c r="Q36" i="3"/>
  <c r="T35" i="3"/>
  <c r="S35" i="3"/>
  <c r="R35" i="3"/>
  <c r="Q35" i="3"/>
  <c r="T34" i="3"/>
  <c r="S34" i="3"/>
  <c r="R34" i="3"/>
  <c r="Q34" i="3"/>
  <c r="T33" i="3"/>
  <c r="S33" i="3"/>
  <c r="R33" i="3"/>
  <c r="Q33" i="3"/>
  <c r="T32" i="3"/>
  <c r="S32" i="3"/>
  <c r="R32" i="3"/>
  <c r="Q32" i="3"/>
  <c r="T31" i="3"/>
  <c r="S31" i="3"/>
  <c r="R31" i="3"/>
  <c r="Q31" i="3"/>
  <c r="T30" i="3"/>
  <c r="S30" i="3"/>
  <c r="R30" i="3"/>
  <c r="Q30" i="3"/>
  <c r="T29" i="3"/>
  <c r="S29" i="3"/>
  <c r="R29" i="3"/>
  <c r="Q29" i="3"/>
  <c r="T28" i="3"/>
  <c r="S28" i="3"/>
  <c r="R28" i="3"/>
  <c r="Q28" i="3"/>
  <c r="T27" i="3"/>
  <c r="S27" i="3"/>
  <c r="R27" i="3"/>
  <c r="Q27" i="3"/>
  <c r="T26" i="3"/>
  <c r="S26" i="3"/>
  <c r="R26" i="3"/>
  <c r="Q26" i="3"/>
  <c r="T25" i="3"/>
  <c r="S25" i="3"/>
  <c r="R25" i="3"/>
  <c r="Q25" i="3"/>
  <c r="T24" i="3"/>
  <c r="S24" i="3"/>
  <c r="R24" i="3"/>
  <c r="Q24" i="3"/>
  <c r="T23" i="3"/>
  <c r="S23" i="3"/>
  <c r="R23" i="3"/>
  <c r="Q23" i="3"/>
  <c r="T19" i="3"/>
  <c r="S19" i="3"/>
  <c r="R19" i="3"/>
  <c r="Q19" i="3"/>
  <c r="T18" i="3"/>
  <c r="S18" i="3"/>
  <c r="R18" i="3"/>
  <c r="Q18" i="3"/>
  <c r="T17" i="3"/>
  <c r="S17" i="3"/>
  <c r="R17" i="3"/>
  <c r="Q17" i="3"/>
  <c r="T16" i="3"/>
  <c r="S16" i="3"/>
  <c r="R16" i="3"/>
  <c r="Q16" i="3"/>
  <c r="T15" i="3"/>
  <c r="S15" i="3"/>
  <c r="R15" i="3"/>
  <c r="Q15" i="3"/>
  <c r="T14" i="3"/>
  <c r="S14" i="3"/>
  <c r="R14" i="3"/>
  <c r="Q14" i="3"/>
  <c r="T13" i="3"/>
  <c r="S13" i="3"/>
  <c r="R13" i="3"/>
  <c r="Q13" i="3"/>
  <c r="T12" i="3"/>
  <c r="S12" i="3"/>
  <c r="R12" i="3"/>
  <c r="Q12" i="3"/>
  <c r="T11" i="3"/>
  <c r="S11" i="3"/>
  <c r="R11" i="3"/>
  <c r="Q11" i="3"/>
  <c r="T10" i="3"/>
  <c r="S10" i="3"/>
  <c r="R10" i="3"/>
  <c r="Q10" i="3"/>
  <c r="T9" i="3"/>
  <c r="S9" i="3"/>
  <c r="R9" i="3"/>
  <c r="Q9" i="3"/>
  <c r="T8" i="3"/>
  <c r="S8" i="3"/>
  <c r="R8" i="3"/>
  <c r="Q8" i="3"/>
  <c r="T5" i="3"/>
  <c r="S5" i="3"/>
  <c r="R5" i="3"/>
  <c r="Q5" i="3"/>
  <c r="T83" i="2"/>
  <c r="S83" i="2"/>
  <c r="R83" i="2"/>
  <c r="Q83" i="2"/>
  <c r="T79" i="2"/>
  <c r="S79" i="2"/>
  <c r="R79" i="2"/>
  <c r="Q79" i="2"/>
  <c r="T78" i="2"/>
  <c r="S78" i="2"/>
  <c r="R78" i="2"/>
  <c r="Q78" i="2"/>
  <c r="T77" i="2"/>
  <c r="S77" i="2"/>
  <c r="R77" i="2"/>
  <c r="Q77" i="2"/>
  <c r="T76" i="2"/>
  <c r="S76" i="2"/>
  <c r="R76" i="2"/>
  <c r="Q76" i="2"/>
  <c r="T75" i="2"/>
  <c r="S75" i="2"/>
  <c r="R75" i="2"/>
  <c r="Q75" i="2"/>
  <c r="T74" i="2"/>
  <c r="S74" i="2"/>
  <c r="R74" i="2"/>
  <c r="Q74" i="2"/>
  <c r="T73" i="2"/>
  <c r="S73" i="2"/>
  <c r="R73" i="2"/>
  <c r="Q73" i="2"/>
  <c r="T72" i="2"/>
  <c r="S72" i="2"/>
  <c r="R72" i="2"/>
  <c r="Q72" i="2"/>
  <c r="T71" i="2"/>
  <c r="S71" i="2"/>
  <c r="R71" i="2"/>
  <c r="Q71" i="2"/>
  <c r="T70" i="2"/>
  <c r="S70" i="2"/>
  <c r="R70" i="2"/>
  <c r="Q70" i="2"/>
  <c r="T69" i="2"/>
  <c r="S69" i="2"/>
  <c r="R69" i="2"/>
  <c r="Q69" i="2"/>
  <c r="T68" i="2"/>
  <c r="S68" i="2"/>
  <c r="R68" i="2"/>
  <c r="Q68" i="2"/>
  <c r="T67" i="2"/>
  <c r="S67" i="2"/>
  <c r="R67" i="2"/>
  <c r="Q67" i="2"/>
  <c r="T66" i="2"/>
  <c r="S66" i="2"/>
  <c r="R66" i="2"/>
  <c r="Q66" i="2"/>
  <c r="T65" i="2"/>
  <c r="S65" i="2"/>
  <c r="R65" i="2"/>
  <c r="Q65" i="2"/>
  <c r="T64" i="2"/>
  <c r="S64" i="2"/>
  <c r="R64" i="2"/>
  <c r="Q64" i="2"/>
  <c r="T63" i="2"/>
  <c r="S63" i="2"/>
  <c r="R63" i="2"/>
  <c r="Q63" i="2"/>
  <c r="T62" i="2"/>
  <c r="S62" i="2"/>
  <c r="R62" i="2"/>
  <c r="Q62" i="2"/>
  <c r="T61" i="2"/>
  <c r="S61" i="2"/>
  <c r="R61" i="2"/>
  <c r="Q61" i="2"/>
  <c r="T60" i="2"/>
  <c r="S60" i="2"/>
  <c r="R60" i="2"/>
  <c r="Q60" i="2"/>
  <c r="T59" i="2"/>
  <c r="S59" i="2"/>
  <c r="R59" i="2"/>
  <c r="Q59" i="2"/>
  <c r="T58" i="2"/>
  <c r="S58" i="2"/>
  <c r="R58" i="2"/>
  <c r="Q58" i="2"/>
  <c r="T57" i="2"/>
  <c r="S57" i="2"/>
  <c r="R57" i="2"/>
  <c r="Q57" i="2"/>
  <c r="T56" i="2"/>
  <c r="S56" i="2"/>
  <c r="R56" i="2"/>
  <c r="Q56" i="2"/>
  <c r="T52" i="2"/>
  <c r="S52" i="2"/>
  <c r="R52" i="2"/>
  <c r="Q52" i="2"/>
  <c r="T51" i="2"/>
  <c r="S51" i="2"/>
  <c r="R51" i="2"/>
  <c r="Q51" i="2"/>
  <c r="T50" i="2"/>
  <c r="S50" i="2"/>
  <c r="R50" i="2"/>
  <c r="Q50" i="2"/>
  <c r="T49" i="2"/>
  <c r="S49" i="2"/>
  <c r="R49" i="2"/>
  <c r="Q49" i="2"/>
  <c r="T48" i="2"/>
  <c r="S48" i="2"/>
  <c r="R48" i="2"/>
  <c r="Q48" i="2"/>
  <c r="T47" i="2"/>
  <c r="S47" i="2"/>
  <c r="R47" i="2"/>
  <c r="Q47" i="2"/>
  <c r="T46" i="2"/>
  <c r="S46" i="2"/>
  <c r="R46" i="2"/>
  <c r="Q46" i="2"/>
  <c r="T45" i="2"/>
  <c r="S45" i="2"/>
  <c r="R45" i="2"/>
  <c r="Q45" i="2"/>
  <c r="T44" i="2"/>
  <c r="S44" i="2"/>
  <c r="R44" i="2"/>
  <c r="Q44" i="2"/>
  <c r="T43" i="2"/>
  <c r="S43" i="2"/>
  <c r="R43" i="2"/>
  <c r="Q43" i="2"/>
  <c r="T42" i="2"/>
  <c r="S42" i="2"/>
  <c r="R42" i="2"/>
  <c r="Q42" i="2"/>
  <c r="T41" i="2"/>
  <c r="S41" i="2"/>
  <c r="R41" i="2"/>
  <c r="Q41" i="2"/>
  <c r="T40" i="2"/>
  <c r="S40" i="2"/>
  <c r="R40" i="2"/>
  <c r="Q40" i="2"/>
  <c r="T39" i="2"/>
  <c r="S39" i="2"/>
  <c r="R39" i="2"/>
  <c r="Q39" i="2"/>
  <c r="T38" i="2"/>
  <c r="S38" i="2"/>
  <c r="R38" i="2"/>
  <c r="Q38" i="2"/>
  <c r="T37" i="2"/>
  <c r="S37" i="2"/>
  <c r="R37" i="2"/>
  <c r="Q37" i="2"/>
  <c r="T36" i="2"/>
  <c r="S36" i="2"/>
  <c r="R36" i="2"/>
  <c r="Q36" i="2"/>
  <c r="T35" i="2"/>
  <c r="S35" i="2"/>
  <c r="R35" i="2"/>
  <c r="Q35" i="2"/>
  <c r="T34" i="2"/>
  <c r="S34" i="2"/>
  <c r="R34" i="2"/>
  <c r="Q34" i="2"/>
  <c r="T33" i="2"/>
  <c r="S33" i="2"/>
  <c r="R33" i="2"/>
  <c r="Q33" i="2"/>
  <c r="T32" i="2"/>
  <c r="S32" i="2"/>
  <c r="R32" i="2"/>
  <c r="Q32" i="2"/>
  <c r="T31" i="2"/>
  <c r="S31" i="2"/>
  <c r="R31" i="2"/>
  <c r="Q31" i="2"/>
  <c r="T30" i="2"/>
  <c r="S30" i="2"/>
  <c r="R30" i="2"/>
  <c r="Q30" i="2"/>
  <c r="T29" i="2"/>
  <c r="S29" i="2"/>
  <c r="R29" i="2"/>
  <c r="Q29" i="2"/>
  <c r="T28" i="2"/>
  <c r="S28" i="2"/>
  <c r="R28" i="2"/>
  <c r="Q28" i="2"/>
  <c r="T27" i="2"/>
  <c r="S27" i="2"/>
  <c r="R27" i="2"/>
  <c r="Q27" i="2"/>
  <c r="T26" i="2"/>
  <c r="S26" i="2"/>
  <c r="R26" i="2"/>
  <c r="Q26" i="2"/>
  <c r="T25" i="2"/>
  <c r="S25" i="2"/>
  <c r="R25" i="2"/>
  <c r="Q25" i="2"/>
  <c r="T24" i="2"/>
  <c r="S24" i="2"/>
  <c r="R24" i="2"/>
  <c r="Q24" i="2"/>
  <c r="T23" i="2"/>
  <c r="S23" i="2"/>
  <c r="R23" i="2"/>
  <c r="Q23" i="2"/>
  <c r="T19" i="2"/>
  <c r="S19" i="2"/>
  <c r="R19" i="2"/>
  <c r="Q19" i="2"/>
  <c r="T18" i="2"/>
  <c r="S18" i="2"/>
  <c r="R18" i="2"/>
  <c r="Q18" i="2"/>
  <c r="T17" i="2"/>
  <c r="S17" i="2"/>
  <c r="R17" i="2"/>
  <c r="Q17" i="2"/>
  <c r="T16" i="2"/>
  <c r="S16" i="2"/>
  <c r="R16" i="2"/>
  <c r="Q16" i="2"/>
  <c r="T15" i="2"/>
  <c r="S15" i="2"/>
  <c r="R15" i="2"/>
  <c r="Q15" i="2"/>
  <c r="T14" i="2"/>
  <c r="S14" i="2"/>
  <c r="R14" i="2"/>
  <c r="Q14" i="2"/>
  <c r="T13" i="2"/>
  <c r="S13" i="2"/>
  <c r="R13" i="2"/>
  <c r="Q13" i="2"/>
  <c r="T12" i="2"/>
  <c r="S12" i="2"/>
  <c r="R12" i="2"/>
  <c r="Q12" i="2"/>
  <c r="T11" i="2"/>
  <c r="S11" i="2"/>
  <c r="R11" i="2"/>
  <c r="Q11" i="2"/>
  <c r="T10" i="2"/>
  <c r="S10" i="2"/>
  <c r="R10" i="2"/>
  <c r="Q10" i="2"/>
  <c r="T9" i="2"/>
  <c r="S9" i="2"/>
  <c r="R9" i="2"/>
  <c r="Q9" i="2"/>
  <c r="T8" i="2"/>
  <c r="S8" i="2"/>
  <c r="R8" i="2"/>
  <c r="Q8" i="2"/>
  <c r="T5" i="2"/>
  <c r="Q5" i="2"/>
  <c r="R84" i="1"/>
  <c r="R85" i="1"/>
  <c r="R86" i="1"/>
  <c r="R87" i="1"/>
  <c r="R88" i="1"/>
  <c r="R89" i="1"/>
  <c r="R90" i="1"/>
  <c r="R91" i="1"/>
  <c r="R92" i="1"/>
  <c r="R93" i="1"/>
  <c r="R83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56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23" i="1"/>
  <c r="R8" i="1"/>
  <c r="R9" i="1"/>
  <c r="R10" i="1"/>
  <c r="R11" i="1"/>
  <c r="R12" i="1"/>
  <c r="R13" i="1"/>
  <c r="R14" i="1"/>
  <c r="R15" i="1"/>
  <c r="R16" i="1"/>
  <c r="R17" i="1"/>
  <c r="R18" i="1"/>
  <c r="R19" i="1"/>
  <c r="R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4" i="1"/>
  <c r="Q85" i="1"/>
  <c r="Q86" i="1"/>
  <c r="Q87" i="1"/>
  <c r="Q88" i="1"/>
  <c r="Q89" i="1"/>
  <c r="Q90" i="1"/>
  <c r="Q91" i="1"/>
  <c r="Q92" i="1"/>
  <c r="Q93" i="1"/>
  <c r="Q83" i="1"/>
  <c r="Q56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23" i="1"/>
  <c r="Q8" i="1"/>
  <c r="Q9" i="1"/>
  <c r="Q10" i="1"/>
  <c r="Q11" i="1"/>
  <c r="Q12" i="1"/>
  <c r="Q13" i="1"/>
  <c r="Q14" i="1"/>
  <c r="Q15" i="1"/>
  <c r="Q16" i="1"/>
  <c r="Q17" i="1"/>
  <c r="Q18" i="1"/>
  <c r="Q19" i="1"/>
  <c r="AO94" i="3"/>
  <c r="AO80" i="3"/>
  <c r="AO53" i="3"/>
  <c r="AJ93" i="3"/>
  <c r="AP93" i="3" s="1"/>
  <c r="AJ92" i="3"/>
  <c r="AP92" i="3" s="1"/>
  <c r="AJ91" i="3"/>
  <c r="AP91" i="3" s="1"/>
  <c r="AJ90" i="3"/>
  <c r="AP90" i="3" s="1"/>
  <c r="AJ89" i="3"/>
  <c r="AP89" i="3" s="1"/>
  <c r="AJ88" i="3"/>
  <c r="AP88" i="3" s="1"/>
  <c r="AJ87" i="3"/>
  <c r="AP87" i="3" s="1"/>
  <c r="AJ86" i="3"/>
  <c r="AP86" i="3" s="1"/>
  <c r="AJ85" i="3"/>
  <c r="AP85" i="3" s="1"/>
  <c r="AJ84" i="3"/>
  <c r="AP84" i="3" s="1"/>
  <c r="AJ83" i="3"/>
  <c r="AP83" i="3" s="1"/>
  <c r="AJ79" i="3"/>
  <c r="AP79" i="3" s="1"/>
  <c r="AJ78" i="3"/>
  <c r="AP78" i="3" s="1"/>
  <c r="AJ77" i="3"/>
  <c r="AP77" i="3" s="1"/>
  <c r="AJ76" i="3"/>
  <c r="AP76" i="3" s="1"/>
  <c r="AJ75" i="3"/>
  <c r="AP75" i="3" s="1"/>
  <c r="AJ74" i="3"/>
  <c r="AP74" i="3" s="1"/>
  <c r="AJ73" i="3"/>
  <c r="AP73" i="3" s="1"/>
  <c r="AJ72" i="3"/>
  <c r="AP72" i="3" s="1"/>
  <c r="AJ71" i="3"/>
  <c r="AP71" i="3" s="1"/>
  <c r="AJ70" i="3"/>
  <c r="AP70" i="3" s="1"/>
  <c r="AJ69" i="3"/>
  <c r="AP69" i="3" s="1"/>
  <c r="AJ68" i="3"/>
  <c r="AP68" i="3" s="1"/>
  <c r="AJ67" i="3"/>
  <c r="AP67" i="3" s="1"/>
  <c r="AJ66" i="3"/>
  <c r="AP66" i="3" s="1"/>
  <c r="AJ65" i="3"/>
  <c r="AP65" i="3" s="1"/>
  <c r="AJ64" i="3"/>
  <c r="AP64" i="3" s="1"/>
  <c r="AJ63" i="3"/>
  <c r="AP63" i="3" s="1"/>
  <c r="AJ62" i="3"/>
  <c r="AP62" i="3" s="1"/>
  <c r="AJ61" i="3"/>
  <c r="AP61" i="3" s="1"/>
  <c r="AJ60" i="3"/>
  <c r="AP60" i="3" s="1"/>
  <c r="AJ59" i="3"/>
  <c r="AP59" i="3" s="1"/>
  <c r="AJ58" i="3"/>
  <c r="AP58" i="3" s="1"/>
  <c r="AJ57" i="3"/>
  <c r="AP57" i="3" s="1"/>
  <c r="AJ56" i="3"/>
  <c r="AJ52" i="3"/>
  <c r="AP52" i="3" s="1"/>
  <c r="AJ51" i="3"/>
  <c r="AP51" i="3" s="1"/>
  <c r="AJ50" i="3"/>
  <c r="AP50" i="3" s="1"/>
  <c r="AJ49" i="3"/>
  <c r="AP49" i="3" s="1"/>
  <c r="AJ48" i="3"/>
  <c r="AP48" i="3" s="1"/>
  <c r="AJ47" i="3"/>
  <c r="AP47" i="3" s="1"/>
  <c r="AJ46" i="3"/>
  <c r="AP46" i="3" s="1"/>
  <c r="AJ45" i="3"/>
  <c r="AP45" i="3" s="1"/>
  <c r="AJ44" i="3"/>
  <c r="AP44" i="3" s="1"/>
  <c r="AJ43" i="3"/>
  <c r="AP43" i="3" s="1"/>
  <c r="AJ42" i="3"/>
  <c r="AP42" i="3" s="1"/>
  <c r="AJ41" i="3"/>
  <c r="AP41" i="3" s="1"/>
  <c r="AJ40" i="3"/>
  <c r="AP40" i="3" s="1"/>
  <c r="AJ39" i="3"/>
  <c r="AP39" i="3" s="1"/>
  <c r="AJ38" i="3"/>
  <c r="AP38" i="3" s="1"/>
  <c r="AJ37" i="3"/>
  <c r="AP37" i="3" s="1"/>
  <c r="AJ36" i="3"/>
  <c r="AP36" i="3" s="1"/>
  <c r="AJ35" i="3"/>
  <c r="AP35" i="3" s="1"/>
  <c r="AJ34" i="3"/>
  <c r="AP34" i="3" s="1"/>
  <c r="AJ33" i="3"/>
  <c r="AP33" i="3" s="1"/>
  <c r="AJ32" i="3"/>
  <c r="AP32" i="3" s="1"/>
  <c r="AJ31" i="3"/>
  <c r="AP31" i="3" s="1"/>
  <c r="AJ30" i="3"/>
  <c r="AP30" i="3" s="1"/>
  <c r="AJ29" i="3"/>
  <c r="AP29" i="3" s="1"/>
  <c r="AJ28" i="3"/>
  <c r="AP28" i="3" s="1"/>
  <c r="AJ27" i="3"/>
  <c r="AP27" i="3" s="1"/>
  <c r="AJ26" i="3"/>
  <c r="AP26" i="3" s="1"/>
  <c r="AJ25" i="3"/>
  <c r="AP25" i="3" s="1"/>
  <c r="AJ24" i="3"/>
  <c r="AP24" i="3" s="1"/>
  <c r="AJ23" i="3"/>
  <c r="AP23" i="3" s="1"/>
  <c r="AJ19" i="3"/>
  <c r="AP19" i="3" s="1"/>
  <c r="AJ18" i="3"/>
  <c r="AP18" i="3" s="1"/>
  <c r="AJ17" i="3"/>
  <c r="AP17" i="3" s="1"/>
  <c r="AJ16" i="3"/>
  <c r="AP16" i="3" s="1"/>
  <c r="AJ15" i="3"/>
  <c r="AP15" i="3" s="1"/>
  <c r="AJ14" i="3"/>
  <c r="AP14" i="3" s="1"/>
  <c r="AJ13" i="3"/>
  <c r="AP13" i="3" s="1"/>
  <c r="AJ12" i="3"/>
  <c r="AP12" i="3" s="1"/>
  <c r="AJ11" i="3"/>
  <c r="AP11" i="3" s="1"/>
  <c r="AJ10" i="3"/>
  <c r="AP10" i="3" s="1"/>
  <c r="AJ9" i="3"/>
  <c r="AP9" i="3" s="1"/>
  <c r="AJ8" i="3"/>
  <c r="AP8" i="3" s="1"/>
  <c r="AJ5" i="3"/>
  <c r="AP5" i="3" s="1"/>
  <c r="O92" i="3"/>
  <c r="CY92" i="8" s="1"/>
  <c r="DE92" i="8" s="1"/>
  <c r="O91" i="3"/>
  <c r="O90" i="3"/>
  <c r="O89" i="3"/>
  <c r="O88" i="3"/>
  <c r="O87" i="3"/>
  <c r="O86" i="3"/>
  <c r="O85" i="3"/>
  <c r="U85" i="3" s="1"/>
  <c r="O83" i="3"/>
  <c r="O79" i="3"/>
  <c r="O78" i="3"/>
  <c r="O77" i="3"/>
  <c r="O76" i="3"/>
  <c r="O75" i="3"/>
  <c r="U75" i="3" s="1"/>
  <c r="O74" i="3"/>
  <c r="U74" i="3" s="1"/>
  <c r="O73" i="3"/>
  <c r="O72" i="3"/>
  <c r="U72" i="3" s="1"/>
  <c r="O71" i="3"/>
  <c r="O70" i="3"/>
  <c r="O69" i="3"/>
  <c r="U69" i="3" s="1"/>
  <c r="O68" i="3"/>
  <c r="O67" i="3"/>
  <c r="U67" i="3" s="1"/>
  <c r="O66" i="3"/>
  <c r="U66" i="3" s="1"/>
  <c r="O65" i="3"/>
  <c r="O64" i="3"/>
  <c r="O63" i="3"/>
  <c r="CY63" i="8" s="1"/>
  <c r="DE63" i="8" s="1"/>
  <c r="O62" i="3"/>
  <c r="O61" i="3"/>
  <c r="O59" i="3"/>
  <c r="U59" i="3" s="1"/>
  <c r="O58" i="3"/>
  <c r="O57" i="3"/>
  <c r="O56" i="3"/>
  <c r="O52" i="3"/>
  <c r="O51" i="3"/>
  <c r="O50" i="3"/>
  <c r="O49" i="3"/>
  <c r="O48" i="3"/>
  <c r="U48" i="3" s="1"/>
  <c r="O46" i="3"/>
  <c r="O45" i="3"/>
  <c r="O44" i="3"/>
  <c r="U44" i="3" s="1"/>
  <c r="O43" i="3"/>
  <c r="U43" i="3" s="1"/>
  <c r="O42" i="3"/>
  <c r="O41" i="3"/>
  <c r="O40" i="3"/>
  <c r="U40" i="3" s="1"/>
  <c r="O39" i="3"/>
  <c r="U39" i="3" s="1"/>
  <c r="O38" i="3"/>
  <c r="O37" i="3"/>
  <c r="O36" i="3"/>
  <c r="U36" i="3" s="1"/>
  <c r="O35" i="3"/>
  <c r="U35" i="3" s="1"/>
  <c r="O34" i="3"/>
  <c r="O33" i="3"/>
  <c r="O32" i="3"/>
  <c r="O31" i="3"/>
  <c r="U31" i="3" s="1"/>
  <c r="O30" i="3"/>
  <c r="O29" i="3"/>
  <c r="O28" i="3"/>
  <c r="O27" i="3"/>
  <c r="O26" i="3"/>
  <c r="O25" i="3"/>
  <c r="U25" i="3" s="1"/>
  <c r="O24" i="3"/>
  <c r="O23" i="3"/>
  <c r="U23" i="3" s="1"/>
  <c r="O19" i="3"/>
  <c r="O18" i="3"/>
  <c r="U18" i="3" s="1"/>
  <c r="O17" i="3"/>
  <c r="O16" i="3"/>
  <c r="U16" i="3" s="1"/>
  <c r="O15" i="3"/>
  <c r="O14" i="3"/>
  <c r="O13" i="3"/>
  <c r="O12" i="3"/>
  <c r="O11" i="3"/>
  <c r="U11" i="3" s="1"/>
  <c r="O10" i="3"/>
  <c r="U10" i="3" s="1"/>
  <c r="O9" i="3"/>
  <c r="U9" i="3" s="1"/>
  <c r="O8" i="3"/>
  <c r="CY8" i="8" s="1"/>
  <c r="DE8" i="8" s="1"/>
  <c r="O5" i="3"/>
  <c r="O92" i="2"/>
  <c r="U92" i="2" s="1"/>
  <c r="O91" i="2"/>
  <c r="U91" i="2" s="1"/>
  <c r="O90" i="2"/>
  <c r="U90" i="2" s="1"/>
  <c r="O89" i="2"/>
  <c r="U89" i="2" s="1"/>
  <c r="O88" i="2"/>
  <c r="U88" i="2" s="1"/>
  <c r="O87" i="2"/>
  <c r="O86" i="2"/>
  <c r="U86" i="2" s="1"/>
  <c r="O85" i="2"/>
  <c r="U85" i="2" s="1"/>
  <c r="O84" i="2"/>
  <c r="U84" i="2" s="1"/>
  <c r="O83" i="2"/>
  <c r="U83" i="2" s="1"/>
  <c r="O79" i="2"/>
  <c r="U79" i="2" s="1"/>
  <c r="O78" i="2"/>
  <c r="U78" i="2" s="1"/>
  <c r="O77" i="2"/>
  <c r="U77" i="2" s="1"/>
  <c r="O76" i="2"/>
  <c r="U76" i="2" s="1"/>
  <c r="O75" i="2"/>
  <c r="U75" i="2" s="1"/>
  <c r="O74" i="2"/>
  <c r="U74" i="2" s="1"/>
  <c r="O73" i="2"/>
  <c r="U73" i="2" s="1"/>
  <c r="U72" i="2"/>
  <c r="O71" i="2"/>
  <c r="U71" i="2" s="1"/>
  <c r="O70" i="2"/>
  <c r="U70" i="2" s="1"/>
  <c r="O69" i="2"/>
  <c r="U69" i="2" s="1"/>
  <c r="O68" i="2"/>
  <c r="U68" i="2" s="1"/>
  <c r="O67" i="2"/>
  <c r="U67" i="2" s="1"/>
  <c r="O66" i="2"/>
  <c r="U66" i="2" s="1"/>
  <c r="O65" i="2"/>
  <c r="U65" i="2" s="1"/>
  <c r="O64" i="2"/>
  <c r="U64" i="2" s="1"/>
  <c r="O63" i="2"/>
  <c r="U63" i="2" s="1"/>
  <c r="O62" i="2"/>
  <c r="U62" i="2" s="1"/>
  <c r="O61" i="2"/>
  <c r="U61" i="2" s="1"/>
  <c r="O58" i="2"/>
  <c r="U58" i="2" s="1"/>
  <c r="O57" i="2"/>
  <c r="O56" i="2"/>
  <c r="U56" i="2" s="1"/>
  <c r="O52" i="2"/>
  <c r="U52" i="2" s="1"/>
  <c r="O51" i="2"/>
  <c r="U51" i="2" s="1"/>
  <c r="O50" i="2"/>
  <c r="U50" i="2" s="1"/>
  <c r="O49" i="2"/>
  <c r="U49" i="2" s="1"/>
  <c r="O48" i="2"/>
  <c r="U48" i="2" s="1"/>
  <c r="O46" i="2"/>
  <c r="U46" i="2" s="1"/>
  <c r="O45" i="2"/>
  <c r="U45" i="2" s="1"/>
  <c r="O44" i="2"/>
  <c r="U44" i="2" s="1"/>
  <c r="O43" i="2"/>
  <c r="U43" i="2" s="1"/>
  <c r="O42" i="2"/>
  <c r="U42" i="2" s="1"/>
  <c r="O41" i="2"/>
  <c r="U41" i="2" s="1"/>
  <c r="O40" i="2"/>
  <c r="U40" i="2" s="1"/>
  <c r="O39" i="2"/>
  <c r="U39" i="2" s="1"/>
  <c r="O38" i="2"/>
  <c r="U38" i="2" s="1"/>
  <c r="O37" i="2"/>
  <c r="U37" i="2" s="1"/>
  <c r="O36" i="2"/>
  <c r="U36" i="2" s="1"/>
  <c r="O35" i="2"/>
  <c r="U35" i="2" s="1"/>
  <c r="O34" i="2"/>
  <c r="U34" i="2" s="1"/>
  <c r="O33" i="2"/>
  <c r="U33" i="2" s="1"/>
  <c r="O32" i="2"/>
  <c r="U32" i="2" s="1"/>
  <c r="O31" i="2"/>
  <c r="U31" i="2" s="1"/>
  <c r="O30" i="2"/>
  <c r="U30" i="2" s="1"/>
  <c r="O29" i="2"/>
  <c r="U29" i="2" s="1"/>
  <c r="O28" i="2"/>
  <c r="U28" i="2" s="1"/>
  <c r="O27" i="2"/>
  <c r="U27" i="2" s="1"/>
  <c r="O26" i="2"/>
  <c r="U26" i="2" s="1"/>
  <c r="O25" i="2"/>
  <c r="U25" i="2" s="1"/>
  <c r="O24" i="2"/>
  <c r="U24" i="2" s="1"/>
  <c r="O23" i="2"/>
  <c r="U23" i="2" s="1"/>
  <c r="O19" i="2"/>
  <c r="U19" i="2" s="1"/>
  <c r="O18" i="2"/>
  <c r="U18" i="2" s="1"/>
  <c r="O17" i="2"/>
  <c r="U17" i="2" s="1"/>
  <c r="O16" i="2"/>
  <c r="U16" i="2" s="1"/>
  <c r="O15" i="2"/>
  <c r="U15" i="2" s="1"/>
  <c r="O14" i="2"/>
  <c r="U14" i="2" s="1"/>
  <c r="O13" i="2"/>
  <c r="U13" i="2" s="1"/>
  <c r="O12" i="2"/>
  <c r="U12" i="2" s="1"/>
  <c r="O11" i="2"/>
  <c r="U11" i="2" s="1"/>
  <c r="O10" i="2"/>
  <c r="U10" i="2" s="1"/>
  <c r="O9" i="2"/>
  <c r="O8" i="2"/>
  <c r="U8" i="2" s="1"/>
  <c r="O5" i="2"/>
  <c r="U5" i="2" s="1"/>
  <c r="O84" i="1"/>
  <c r="U84" i="1" s="1"/>
  <c r="O85" i="1"/>
  <c r="U85" i="1" s="1"/>
  <c r="O86" i="1"/>
  <c r="U86" i="1" s="1"/>
  <c r="O87" i="1"/>
  <c r="U87" i="1" s="1"/>
  <c r="O88" i="1"/>
  <c r="U88" i="1" s="1"/>
  <c r="O89" i="1"/>
  <c r="U89" i="1" s="1"/>
  <c r="O90" i="1"/>
  <c r="U90" i="1" s="1"/>
  <c r="O91" i="1"/>
  <c r="U91" i="1" s="1"/>
  <c r="O92" i="1"/>
  <c r="U92" i="1" s="1"/>
  <c r="O83" i="1"/>
  <c r="O57" i="1"/>
  <c r="U57" i="1" s="1"/>
  <c r="O58" i="1"/>
  <c r="U58" i="1" s="1"/>
  <c r="O59" i="1"/>
  <c r="O61" i="1"/>
  <c r="U61" i="1" s="1"/>
  <c r="O62" i="1"/>
  <c r="U62" i="1" s="1"/>
  <c r="O63" i="1"/>
  <c r="U63" i="1" s="1"/>
  <c r="O64" i="1"/>
  <c r="U64" i="1" s="1"/>
  <c r="O65" i="1"/>
  <c r="U65" i="1" s="1"/>
  <c r="O66" i="1"/>
  <c r="U66" i="1" s="1"/>
  <c r="O67" i="1"/>
  <c r="U67" i="1" s="1"/>
  <c r="O68" i="1"/>
  <c r="O69" i="1"/>
  <c r="O70" i="1"/>
  <c r="U70" i="1" s="1"/>
  <c r="O71" i="1"/>
  <c r="U71" i="1" s="1"/>
  <c r="O72" i="1"/>
  <c r="U72" i="1" s="1"/>
  <c r="O73" i="1"/>
  <c r="U73" i="1" s="1"/>
  <c r="O74" i="1"/>
  <c r="U74" i="1" s="1"/>
  <c r="O75" i="1"/>
  <c r="O76" i="1"/>
  <c r="O77" i="1"/>
  <c r="U77" i="1" s="1"/>
  <c r="O78" i="1"/>
  <c r="U78" i="1" s="1"/>
  <c r="O79" i="1"/>
  <c r="U79" i="1" s="1"/>
  <c r="O56" i="1"/>
  <c r="U56" i="1" s="1"/>
  <c r="O31" i="1"/>
  <c r="U31" i="1" s="1"/>
  <c r="O32" i="1"/>
  <c r="U32" i="1" s="1"/>
  <c r="O33" i="1"/>
  <c r="U33" i="1" s="1"/>
  <c r="O34" i="1"/>
  <c r="U34" i="1" s="1"/>
  <c r="O35" i="1"/>
  <c r="O36" i="1"/>
  <c r="U36" i="1" s="1"/>
  <c r="O37" i="1"/>
  <c r="U37" i="1" s="1"/>
  <c r="O38" i="1"/>
  <c r="U38" i="1" s="1"/>
  <c r="O39" i="1"/>
  <c r="U39" i="1" s="1"/>
  <c r="O40" i="1"/>
  <c r="U40" i="1" s="1"/>
  <c r="O41" i="1"/>
  <c r="U41" i="1" s="1"/>
  <c r="O42" i="1"/>
  <c r="U42" i="1" s="1"/>
  <c r="O43" i="1"/>
  <c r="U43" i="1" s="1"/>
  <c r="O44" i="1"/>
  <c r="O45" i="1"/>
  <c r="O46" i="1"/>
  <c r="U46" i="1" s="1"/>
  <c r="O48" i="1"/>
  <c r="U48" i="1" s="1"/>
  <c r="O49" i="1"/>
  <c r="U49" i="1" s="1"/>
  <c r="O50" i="1"/>
  <c r="U50" i="1" s="1"/>
  <c r="O51" i="1"/>
  <c r="U51" i="1" s="1"/>
  <c r="O52" i="1"/>
  <c r="U52" i="1" s="1"/>
  <c r="O24" i="1"/>
  <c r="O25" i="1"/>
  <c r="U25" i="1" s="1"/>
  <c r="O26" i="1"/>
  <c r="U26" i="1" s="1"/>
  <c r="O27" i="1"/>
  <c r="U27" i="1" s="1"/>
  <c r="O28" i="1"/>
  <c r="U28" i="1" s="1"/>
  <c r="O29" i="1"/>
  <c r="U29" i="1" s="1"/>
  <c r="O30" i="1"/>
  <c r="O23" i="1"/>
  <c r="CY23" i="8" s="1"/>
  <c r="DE23" i="8" s="1"/>
  <c r="O8" i="1"/>
  <c r="U8" i="1" s="1"/>
  <c r="O9" i="1"/>
  <c r="U9" i="1" s="1"/>
  <c r="O10" i="1"/>
  <c r="U10" i="1" s="1"/>
  <c r="O11" i="1"/>
  <c r="U11" i="1" s="1"/>
  <c r="O12" i="1"/>
  <c r="U12" i="1" s="1"/>
  <c r="O13" i="1"/>
  <c r="U13" i="1" s="1"/>
  <c r="O14" i="1"/>
  <c r="U14" i="1" s="1"/>
  <c r="O15" i="1"/>
  <c r="U15" i="1" s="1"/>
  <c r="O16" i="1"/>
  <c r="U16" i="1" s="1"/>
  <c r="O17" i="1"/>
  <c r="U17" i="1" s="1"/>
  <c r="O18" i="1"/>
  <c r="U18" i="1" s="1"/>
  <c r="O19" i="1"/>
  <c r="U19" i="1" s="1"/>
  <c r="O5" i="1"/>
  <c r="U5" i="1" s="1"/>
  <c r="U93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5" i="1"/>
  <c r="N94" i="3"/>
  <c r="M94" i="3"/>
  <c r="L94" i="3"/>
  <c r="K94" i="3"/>
  <c r="J94" i="3"/>
  <c r="T94" i="3" s="1"/>
  <c r="I94" i="3"/>
  <c r="H94" i="3"/>
  <c r="G94" i="3"/>
  <c r="F94" i="3"/>
  <c r="E94" i="3"/>
  <c r="D94" i="3"/>
  <c r="C94" i="3"/>
  <c r="B94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N94" i="2"/>
  <c r="N94" i="1"/>
  <c r="M94" i="2"/>
  <c r="M94" i="1"/>
  <c r="L94" i="2"/>
  <c r="L94" i="1"/>
  <c r="K94" i="2"/>
  <c r="J94" i="2"/>
  <c r="T94" i="2" s="1"/>
  <c r="I94" i="2"/>
  <c r="I94" i="1"/>
  <c r="H94" i="2"/>
  <c r="G94" i="2"/>
  <c r="G94" i="1"/>
  <c r="F94" i="2"/>
  <c r="F94" i="1"/>
  <c r="E94" i="2"/>
  <c r="E94" i="1"/>
  <c r="D94" i="2"/>
  <c r="D94" i="1"/>
  <c r="C94" i="2"/>
  <c r="B94" i="2"/>
  <c r="B94" i="1"/>
  <c r="N80" i="2"/>
  <c r="M80" i="2"/>
  <c r="L80" i="2"/>
  <c r="K80" i="2"/>
  <c r="J80" i="2"/>
  <c r="T80" i="2" s="1"/>
  <c r="I80" i="2"/>
  <c r="H80" i="2"/>
  <c r="G80" i="2"/>
  <c r="F80" i="2"/>
  <c r="E80" i="2"/>
  <c r="D80" i="2"/>
  <c r="C80" i="2"/>
  <c r="B80" i="2"/>
  <c r="N53" i="2"/>
  <c r="M53" i="2"/>
  <c r="L53" i="2"/>
  <c r="K53" i="2"/>
  <c r="J53" i="2"/>
  <c r="T53" i="2" s="1"/>
  <c r="I53" i="2"/>
  <c r="H53" i="2"/>
  <c r="G53" i="2"/>
  <c r="F53" i="2"/>
  <c r="E53" i="2"/>
  <c r="D53" i="2"/>
  <c r="C53" i="2"/>
  <c r="B53" i="2"/>
  <c r="N20" i="2"/>
  <c r="M20" i="2"/>
  <c r="L20" i="2"/>
  <c r="K20" i="2"/>
  <c r="J20" i="2"/>
  <c r="T20" i="2" s="1"/>
  <c r="I20" i="2"/>
  <c r="H20" i="2"/>
  <c r="G20" i="2"/>
  <c r="F20" i="2"/>
  <c r="E20" i="2"/>
  <c r="D20" i="2"/>
  <c r="C20" i="2"/>
  <c r="B20" i="2"/>
  <c r="C94" i="1"/>
  <c r="H94" i="1"/>
  <c r="J94" i="1"/>
  <c r="T94" i="1" s="1"/>
  <c r="K94" i="1"/>
  <c r="C80" i="1"/>
  <c r="D80" i="1"/>
  <c r="E80" i="1"/>
  <c r="F80" i="1"/>
  <c r="G80" i="1"/>
  <c r="H80" i="1"/>
  <c r="I80" i="1"/>
  <c r="J80" i="1"/>
  <c r="T80" i="1" s="1"/>
  <c r="K80" i="1"/>
  <c r="L80" i="1"/>
  <c r="M80" i="1"/>
  <c r="N80" i="1"/>
  <c r="B80" i="1"/>
  <c r="C53" i="1"/>
  <c r="D53" i="1"/>
  <c r="E53" i="1"/>
  <c r="F53" i="1"/>
  <c r="G53" i="1"/>
  <c r="H53" i="1"/>
  <c r="I53" i="1"/>
  <c r="J53" i="1"/>
  <c r="T53" i="1" s="1"/>
  <c r="K53" i="1"/>
  <c r="L53" i="1"/>
  <c r="M53" i="1"/>
  <c r="N53" i="1"/>
  <c r="B53" i="1"/>
  <c r="C20" i="1"/>
  <c r="D20" i="1"/>
  <c r="E20" i="1"/>
  <c r="F20" i="1"/>
  <c r="G20" i="1"/>
  <c r="H20" i="1"/>
  <c r="I20" i="1"/>
  <c r="J20" i="1"/>
  <c r="T20" i="1" s="1"/>
  <c r="K20" i="1"/>
  <c r="M20" i="1"/>
  <c r="N20" i="1"/>
  <c r="B20" i="1"/>
  <c r="DB32" i="8" l="1"/>
  <c r="DA43" i="8"/>
  <c r="DB48" i="8"/>
  <c r="DC64" i="8"/>
  <c r="DB33" i="8"/>
  <c r="DB25" i="8"/>
  <c r="DC11" i="8"/>
  <c r="DC24" i="8"/>
  <c r="DA25" i="8"/>
  <c r="DC38" i="8"/>
  <c r="DC63" i="8"/>
  <c r="DC18" i="8"/>
  <c r="DA8" i="8"/>
  <c r="DC68" i="8"/>
  <c r="DC9" i="8"/>
  <c r="DC15" i="8"/>
  <c r="CY70" i="8"/>
  <c r="DE70" i="8" s="1"/>
  <c r="DC5" i="8"/>
  <c r="DA35" i="8"/>
  <c r="DA60" i="8"/>
  <c r="DC92" i="8"/>
  <c r="DB15" i="8"/>
  <c r="DB43" i="8"/>
  <c r="DB62" i="8"/>
  <c r="DA69" i="8"/>
  <c r="DC93" i="8"/>
  <c r="DC8" i="8"/>
  <c r="DA15" i="8"/>
  <c r="DB41" i="8"/>
  <c r="DC43" i="8"/>
  <c r="DB60" i="8"/>
  <c r="DC62" i="8"/>
  <c r="DC72" i="8"/>
  <c r="DB76" i="8"/>
  <c r="DA89" i="8"/>
  <c r="DA92" i="8"/>
  <c r="DA12" i="8"/>
  <c r="DB30" i="8"/>
  <c r="DC60" i="8"/>
  <c r="DA64" i="8"/>
  <c r="DC66" i="8"/>
  <c r="DA68" i="8"/>
  <c r="DC69" i="8"/>
  <c r="DC76" i="8"/>
  <c r="DB92" i="8"/>
  <c r="DC29" i="8"/>
  <c r="DA30" i="8"/>
  <c r="DC37" i="8"/>
  <c r="DC39" i="8"/>
  <c r="DA52" i="8"/>
  <c r="DB58" i="8"/>
  <c r="DC70" i="8"/>
  <c r="DB71" i="8"/>
  <c r="DB74" i="8"/>
  <c r="DC77" i="8"/>
  <c r="DC10" i="8"/>
  <c r="DB11" i="8"/>
  <c r="DB19" i="8"/>
  <c r="DB29" i="8"/>
  <c r="DC35" i="8"/>
  <c r="DA66" i="8"/>
  <c r="DB68" i="8"/>
  <c r="DA26" i="8"/>
  <c r="DA29" i="8"/>
  <c r="DA57" i="8"/>
  <c r="DA10" i="8"/>
  <c r="DA16" i="8"/>
  <c r="DA71" i="8"/>
  <c r="DA72" i="8"/>
  <c r="DA74" i="8"/>
  <c r="U35" i="1"/>
  <c r="CY35" i="8"/>
  <c r="DE35" i="8" s="1"/>
  <c r="DA51" i="8"/>
  <c r="U30" i="1"/>
  <c r="CY30" i="8"/>
  <c r="DE30" i="8" s="1"/>
  <c r="U59" i="1"/>
  <c r="CY59" i="8"/>
  <c r="DE59" i="8" s="1"/>
  <c r="U69" i="1"/>
  <c r="CY69" i="8"/>
  <c r="DE69" i="8" s="1"/>
  <c r="U9" i="2"/>
  <c r="CY9" i="8"/>
  <c r="DE9" i="8" s="1"/>
  <c r="CY15" i="8"/>
  <c r="DE15" i="8" s="1"/>
  <c r="CY43" i="8"/>
  <c r="DE43" i="8" s="1"/>
  <c r="V12" i="8"/>
  <c r="U26" i="3"/>
  <c r="CY26" i="8"/>
  <c r="DE26" i="8" s="1"/>
  <c r="DA46" i="8"/>
  <c r="DA59" i="8"/>
  <c r="CY74" i="8"/>
  <c r="DE74" i="8" s="1"/>
  <c r="CY73" i="8"/>
  <c r="DE73" i="8" s="1"/>
  <c r="CY12" i="8"/>
  <c r="DE12" i="8" s="1"/>
  <c r="DA36" i="8"/>
  <c r="CY75" i="8"/>
  <c r="DE75" i="8" s="1"/>
  <c r="CY17" i="8"/>
  <c r="DE17" i="8" s="1"/>
  <c r="DA31" i="8"/>
  <c r="DB83" i="8"/>
  <c r="DB12" i="8"/>
  <c r="CY67" i="8"/>
  <c r="DE67" i="8" s="1"/>
  <c r="CY72" i="8"/>
  <c r="DE72" i="8" s="1"/>
  <c r="CY38" i="8"/>
  <c r="DE38" i="8" s="1"/>
  <c r="CY46" i="8"/>
  <c r="DE46" i="8" s="1"/>
  <c r="CY16" i="8"/>
  <c r="DE16" i="8" s="1"/>
  <c r="DB18" i="8"/>
  <c r="DA24" i="8"/>
  <c r="DA63" i="8"/>
  <c r="CY66" i="8"/>
  <c r="DE66" i="8" s="1"/>
  <c r="DB84" i="8"/>
  <c r="DC14" i="8"/>
  <c r="DC16" i="8"/>
  <c r="DA18" i="8"/>
  <c r="DB23" i="8"/>
  <c r="DC26" i="8"/>
  <c r="CY31" i="8"/>
  <c r="DE31" i="8" s="1"/>
  <c r="DA38" i="8"/>
  <c r="DB39" i="8"/>
  <c r="DA39" i="8"/>
  <c r="DC52" i="8"/>
  <c r="DC58" i="8"/>
  <c r="DA61" i="8"/>
  <c r="DB63" i="8"/>
  <c r="DC71" i="8"/>
  <c r="DB73" i="8"/>
  <c r="DA91" i="8"/>
  <c r="V5" i="8"/>
  <c r="DA77" i="8"/>
  <c r="DA14" i="8"/>
  <c r="DB51" i="8"/>
  <c r="CY58" i="8"/>
  <c r="DE58" i="8" s="1"/>
  <c r="DC12" i="8"/>
  <c r="DC17" i="8"/>
  <c r="DC27" i="8"/>
  <c r="DA33" i="8"/>
  <c r="DB46" i="8"/>
  <c r="DA47" i="8"/>
  <c r="DB66" i="8"/>
  <c r="DC67" i="8"/>
  <c r="CY84" i="8"/>
  <c r="DE84" i="8" s="1"/>
  <c r="U45" i="1"/>
  <c r="CY32" i="8"/>
  <c r="DE32" i="8" s="1"/>
  <c r="U60" i="3"/>
  <c r="DA5" i="8"/>
  <c r="DB10" i="8"/>
  <c r="DB13" i="8"/>
  <c r="CY36" i="8"/>
  <c r="DE36" i="8" s="1"/>
  <c r="DB38" i="8"/>
  <c r="DC47" i="8"/>
  <c r="CY49" i="8"/>
  <c r="DE49" i="8" s="1"/>
  <c r="DB85" i="8"/>
  <c r="DB91" i="8"/>
  <c r="V83" i="8"/>
  <c r="U44" i="1"/>
  <c r="CY44" i="8"/>
  <c r="DE44" i="8" s="1"/>
  <c r="DB5" i="8"/>
  <c r="DB9" i="8"/>
  <c r="DA11" i="8"/>
  <c r="DB17" i="8"/>
  <c r="DB27" i="8"/>
  <c r="DC30" i="8"/>
  <c r="DB35" i="8"/>
  <c r="DC49" i="8"/>
  <c r="DA58" i="8"/>
  <c r="DB61" i="8"/>
  <c r="DA62" i="8"/>
  <c r="DA84" i="8"/>
  <c r="DC85" i="8"/>
  <c r="BN23" i="8"/>
  <c r="DC89" i="8"/>
  <c r="DC91" i="8"/>
  <c r="DC42" i="8"/>
  <c r="DA49" i="8"/>
  <c r="DC51" i="8"/>
  <c r="DB52" i="8"/>
  <c r="DC59" i="8"/>
  <c r="DC83" i="8"/>
  <c r="DC74" i="8"/>
  <c r="DC84" i="8"/>
  <c r="DB89" i="8"/>
  <c r="DB93" i="8"/>
  <c r="AR23" i="8"/>
  <c r="U47" i="3"/>
  <c r="CY47" i="8"/>
  <c r="DE47" i="8" s="1"/>
  <c r="U14" i="3"/>
  <c r="CY14" i="8"/>
  <c r="DE14" i="8" s="1"/>
  <c r="U33" i="3"/>
  <c r="CY33" i="8"/>
  <c r="DE33" i="8" s="1"/>
  <c r="U61" i="3"/>
  <c r="CY61" i="8"/>
  <c r="DE61" i="8" s="1"/>
  <c r="DB8" i="8"/>
  <c r="DB14" i="8"/>
  <c r="DB24" i="8"/>
  <c r="DA32" i="8"/>
  <c r="DA41" i="8"/>
  <c r="DB69" i="8"/>
  <c r="U13" i="3"/>
  <c r="CY13" i="8"/>
  <c r="DE13" i="8" s="1"/>
  <c r="U24" i="3"/>
  <c r="CY24" i="8"/>
  <c r="DE24" i="8" s="1"/>
  <c r="U68" i="3"/>
  <c r="CY68" i="8"/>
  <c r="DE68" i="8" s="1"/>
  <c r="U76" i="3"/>
  <c r="CY76" i="8"/>
  <c r="DE76" i="8" s="1"/>
  <c r="U88" i="3"/>
  <c r="U93" i="3"/>
  <c r="CY93" i="8"/>
  <c r="DE93" i="8" s="1"/>
  <c r="U41" i="3"/>
  <c r="CY41" i="8"/>
  <c r="DE41" i="8" s="1"/>
  <c r="U77" i="3"/>
  <c r="CY77" i="8"/>
  <c r="DE77" i="8" s="1"/>
  <c r="U89" i="3"/>
  <c r="CY89" i="8"/>
  <c r="DE89" i="8" s="1"/>
  <c r="T53" i="3"/>
  <c r="U42" i="3"/>
  <c r="CY42" i="8"/>
  <c r="DE42" i="8" s="1"/>
  <c r="U90" i="3"/>
  <c r="DA27" i="8"/>
  <c r="DB36" i="8"/>
  <c r="DB72" i="8"/>
  <c r="U5" i="3"/>
  <c r="CY5" i="8"/>
  <c r="DE5" i="8" s="1"/>
  <c r="U34" i="3"/>
  <c r="U51" i="3"/>
  <c r="CY51" i="8"/>
  <c r="DE51" i="8" s="1"/>
  <c r="U62" i="3"/>
  <c r="CY62" i="8"/>
  <c r="DE62" i="8" s="1"/>
  <c r="U78" i="3"/>
  <c r="DA17" i="8"/>
  <c r="DA23" i="8"/>
  <c r="U27" i="3"/>
  <c r="CY27" i="8"/>
  <c r="DE27" i="8" s="1"/>
  <c r="U52" i="3"/>
  <c r="CY52" i="8"/>
  <c r="DE52" i="8" s="1"/>
  <c r="U71" i="3"/>
  <c r="CY71" i="8"/>
  <c r="DE71" i="8" s="1"/>
  <c r="U79" i="3"/>
  <c r="U91" i="3"/>
  <c r="CY91" i="8"/>
  <c r="DE91" i="8" s="1"/>
  <c r="DA13" i="8"/>
  <c r="DB47" i="8"/>
  <c r="DB57" i="8"/>
  <c r="DA85" i="8"/>
  <c r="DA93" i="8"/>
  <c r="U28" i="3"/>
  <c r="U56" i="3"/>
  <c r="U64" i="3"/>
  <c r="CY64" i="8"/>
  <c r="DE64" i="8" s="1"/>
  <c r="U83" i="3"/>
  <c r="CY83" i="8"/>
  <c r="DE83" i="8" s="1"/>
  <c r="DB37" i="8"/>
  <c r="DA42" i="8"/>
  <c r="DA75" i="8"/>
  <c r="AR5" i="8"/>
  <c r="CY25" i="8"/>
  <c r="DE25" i="8" s="1"/>
  <c r="DC32" i="8"/>
  <c r="DB42" i="8"/>
  <c r="DB77" i="8"/>
  <c r="AR84" i="8"/>
  <c r="DC75" i="8"/>
  <c r="U37" i="3"/>
  <c r="CY37" i="8"/>
  <c r="DE37" i="8" s="1"/>
  <c r="U57" i="3"/>
  <c r="CY57" i="8"/>
  <c r="DE57" i="8" s="1"/>
  <c r="U65" i="3"/>
  <c r="CY10" i="8"/>
  <c r="DE10" i="8" s="1"/>
  <c r="DC13" i="8"/>
  <c r="DC23" i="8"/>
  <c r="DB44" i="8"/>
  <c r="DB49" i="8"/>
  <c r="DB59" i="8"/>
  <c r="DB67" i="8"/>
  <c r="DA73" i="8"/>
  <c r="CY85" i="8"/>
  <c r="DE85" i="8" s="1"/>
  <c r="DA19" i="8"/>
  <c r="DC31" i="8"/>
  <c r="DC36" i="8"/>
  <c r="DB16" i="8"/>
  <c r="DB26" i="8"/>
  <c r="DC41" i="8"/>
  <c r="DC46" i="8"/>
  <c r="DA67" i="8"/>
  <c r="DA70" i="8"/>
  <c r="DA76" i="8"/>
  <c r="DA44" i="8"/>
  <c r="U29" i="3"/>
  <c r="CY29" i="8"/>
  <c r="DE29" i="8" s="1"/>
  <c r="U86" i="3"/>
  <c r="T80" i="3"/>
  <c r="CY11" i="8"/>
  <c r="DE11" i="8" s="1"/>
  <c r="CY18" i="8"/>
  <c r="DE18" i="8" s="1"/>
  <c r="DB31" i="8"/>
  <c r="DA37" i="8"/>
  <c r="CY39" i="8"/>
  <c r="DE39" i="8" s="1"/>
  <c r="CY48" i="8"/>
  <c r="DE48" i="8" s="1"/>
  <c r="DB64" i="8"/>
  <c r="DB70" i="8"/>
  <c r="DB75" i="8"/>
  <c r="DA83" i="8"/>
  <c r="AR8" i="8"/>
  <c r="AN80" i="3"/>
  <c r="AL53" i="3"/>
  <c r="S94" i="3"/>
  <c r="AN94" i="3"/>
  <c r="Q94" i="3"/>
  <c r="AM53" i="3"/>
  <c r="AM80" i="3"/>
  <c r="AL94" i="3"/>
  <c r="AJ80" i="3"/>
  <c r="AP80" i="3" s="1"/>
  <c r="AP56" i="3"/>
  <c r="AN53" i="3"/>
  <c r="AL80" i="3"/>
  <c r="AM94" i="3"/>
  <c r="S80" i="3"/>
  <c r="AJ20" i="3"/>
  <c r="AP20" i="3" s="1"/>
  <c r="G96" i="3"/>
  <c r="O94" i="3"/>
  <c r="R80" i="3"/>
  <c r="D96" i="3"/>
  <c r="I96" i="3"/>
  <c r="O23" i="6"/>
  <c r="U23" i="6" s="1"/>
  <c r="Z23" i="6" s="1"/>
  <c r="G94" i="6"/>
  <c r="S94" i="2"/>
  <c r="F96" i="2"/>
  <c r="O75" i="6"/>
  <c r="U75" i="6" s="1"/>
  <c r="AA75" i="6" s="1"/>
  <c r="H94" i="6"/>
  <c r="F94" i="6"/>
  <c r="O83" i="6"/>
  <c r="U83" i="6" s="1"/>
  <c r="AA83" i="6" s="1"/>
  <c r="O24" i="6"/>
  <c r="U24" i="6" s="1"/>
  <c r="Z24" i="6" s="1"/>
  <c r="R94" i="2"/>
  <c r="N94" i="6"/>
  <c r="S93" i="6"/>
  <c r="O25" i="6"/>
  <c r="U25" i="6" s="1"/>
  <c r="AA25" i="6" s="1"/>
  <c r="X40" i="6"/>
  <c r="S38" i="6"/>
  <c r="Y40" i="6"/>
  <c r="Z40" i="6"/>
  <c r="O85" i="6"/>
  <c r="U85" i="6" s="1"/>
  <c r="Z85" i="6" s="1"/>
  <c r="S60" i="6"/>
  <c r="S75" i="6"/>
  <c r="S58" i="6"/>
  <c r="S61" i="6"/>
  <c r="S90" i="6"/>
  <c r="R74" i="6"/>
  <c r="S83" i="6"/>
  <c r="S56" i="6"/>
  <c r="R89" i="6"/>
  <c r="U23" i="1"/>
  <c r="P53" i="7"/>
  <c r="W53" i="7" s="1"/>
  <c r="I55" i="7"/>
  <c r="U53" i="7"/>
  <c r="H55" i="7"/>
  <c r="N55" i="7"/>
  <c r="F55" i="7"/>
  <c r="P29" i="7"/>
  <c r="W29" i="7" s="1"/>
  <c r="P46" i="7"/>
  <c r="W46" i="7" s="1"/>
  <c r="R55" i="7"/>
  <c r="G55" i="7"/>
  <c r="M55" i="7"/>
  <c r="E55" i="7"/>
  <c r="L55" i="7"/>
  <c r="D55" i="7"/>
  <c r="B55" i="7"/>
  <c r="U46" i="7"/>
  <c r="K55" i="7"/>
  <c r="C55" i="7"/>
  <c r="J55" i="7"/>
  <c r="U24" i="1"/>
  <c r="R47" i="6"/>
  <c r="O60" i="6"/>
  <c r="U60" i="6" s="1"/>
  <c r="AA60" i="6" s="1"/>
  <c r="U83" i="1"/>
  <c r="J94" i="6"/>
  <c r="T94" i="6" s="1"/>
  <c r="S53" i="1"/>
  <c r="O14" i="6"/>
  <c r="U14" i="6" s="1"/>
  <c r="Z14" i="6" s="1"/>
  <c r="G96" i="1"/>
  <c r="S10" i="6"/>
  <c r="S48" i="6"/>
  <c r="R75" i="6"/>
  <c r="R58" i="6"/>
  <c r="S23" i="6"/>
  <c r="S88" i="6"/>
  <c r="R14" i="6"/>
  <c r="W40" i="6"/>
  <c r="O74" i="6"/>
  <c r="U74" i="6" s="1"/>
  <c r="AA74" i="6" s="1"/>
  <c r="O48" i="6"/>
  <c r="U48" i="6" s="1"/>
  <c r="AA48" i="6" s="1"/>
  <c r="Q38" i="6"/>
  <c r="O84" i="6"/>
  <c r="U84" i="6" s="1"/>
  <c r="AA84" i="6" s="1"/>
  <c r="S37" i="6"/>
  <c r="S29" i="6"/>
  <c r="M94" i="6"/>
  <c r="Q75" i="6"/>
  <c r="E96" i="1"/>
  <c r="U75" i="1"/>
  <c r="I94" i="6"/>
  <c r="R73" i="6"/>
  <c r="R83" i="6"/>
  <c r="S47" i="6"/>
  <c r="E94" i="6"/>
  <c r="O65" i="6"/>
  <c r="U65" i="6" s="1"/>
  <c r="AA65" i="6" s="1"/>
  <c r="Q27" i="6"/>
  <c r="S25" i="6"/>
  <c r="Q25" i="6"/>
  <c r="S12" i="6"/>
  <c r="S74" i="6"/>
  <c r="S65" i="6"/>
  <c r="S86" i="6"/>
  <c r="Q47" i="6"/>
  <c r="O93" i="6"/>
  <c r="U93" i="6" s="1"/>
  <c r="AA93" i="6" s="1"/>
  <c r="R94" i="1"/>
  <c r="O36" i="6"/>
  <c r="U36" i="6" s="1"/>
  <c r="AA36" i="6" s="1"/>
  <c r="O41" i="6"/>
  <c r="U41" i="6" s="1"/>
  <c r="AA41" i="6" s="1"/>
  <c r="R38" i="6"/>
  <c r="R25" i="6"/>
  <c r="R56" i="6"/>
  <c r="R69" i="6"/>
  <c r="O72" i="6"/>
  <c r="U72" i="6" s="1"/>
  <c r="AA72" i="6" s="1"/>
  <c r="S30" i="6"/>
  <c r="R93" i="6"/>
  <c r="S42" i="6"/>
  <c r="Q83" i="6"/>
  <c r="S85" i="6"/>
  <c r="B95" i="4"/>
  <c r="B96" i="3"/>
  <c r="F20" i="6"/>
  <c r="F96" i="1"/>
  <c r="D96" i="1"/>
  <c r="S20" i="2"/>
  <c r="S20" i="1"/>
  <c r="S18" i="6"/>
  <c r="M96" i="2"/>
  <c r="B53" i="6"/>
  <c r="Q94" i="2"/>
  <c r="L94" i="6"/>
  <c r="O94" i="2"/>
  <c r="U94" i="2" s="1"/>
  <c r="O94" i="1"/>
  <c r="U94" i="1" s="1"/>
  <c r="S89" i="6"/>
  <c r="G96" i="2"/>
  <c r="Q80" i="2"/>
  <c r="O57" i="6"/>
  <c r="U57" i="6" s="1"/>
  <c r="AA57" i="6" s="1"/>
  <c r="B96" i="1"/>
  <c r="C96" i="2"/>
  <c r="S51" i="6"/>
  <c r="AA23" i="6"/>
  <c r="O32" i="6"/>
  <c r="U32" i="6" s="1"/>
  <c r="AA32" i="6" s="1"/>
  <c r="O56" i="6"/>
  <c r="U56" i="6" s="1"/>
  <c r="AA56" i="6" s="1"/>
  <c r="O61" i="6"/>
  <c r="U61" i="6" s="1"/>
  <c r="AA61" i="6" s="1"/>
  <c r="O88" i="6"/>
  <c r="U88" i="6" s="1"/>
  <c r="AA88" i="6" s="1"/>
  <c r="O92" i="6"/>
  <c r="U92" i="6" s="1"/>
  <c r="AA92" i="6" s="1"/>
  <c r="S5" i="6"/>
  <c r="O18" i="6"/>
  <c r="U18" i="6" s="1"/>
  <c r="AA18" i="6" s="1"/>
  <c r="Q11" i="6"/>
  <c r="Q49" i="6"/>
  <c r="O78" i="6"/>
  <c r="U78" i="6" s="1"/>
  <c r="AA78" i="6" s="1"/>
  <c r="Q90" i="6"/>
  <c r="Q89" i="6"/>
  <c r="R60" i="6"/>
  <c r="U87" i="2"/>
  <c r="O11" i="6"/>
  <c r="U11" i="6" s="1"/>
  <c r="AA11" i="6" s="1"/>
  <c r="O16" i="6"/>
  <c r="U16" i="6" s="1"/>
  <c r="AA16" i="6" s="1"/>
  <c r="O42" i="6"/>
  <c r="U42" i="6" s="1"/>
  <c r="AA42" i="6" s="1"/>
  <c r="O67" i="6"/>
  <c r="U67" i="6" s="1"/>
  <c r="AA67" i="6" s="1"/>
  <c r="O77" i="6"/>
  <c r="U77" i="6" s="1"/>
  <c r="AA77" i="6" s="1"/>
  <c r="S19" i="6"/>
  <c r="Q14" i="6"/>
  <c r="Q52" i="6"/>
  <c r="S33" i="6"/>
  <c r="S79" i="6"/>
  <c r="R77" i="6"/>
  <c r="Q69" i="6"/>
  <c r="R87" i="6"/>
  <c r="O47" i="6"/>
  <c r="U47" i="6" s="1"/>
  <c r="AA47" i="6" s="1"/>
  <c r="U57" i="2"/>
  <c r="O12" i="6"/>
  <c r="U12" i="6" s="1"/>
  <c r="AA12" i="6" s="1"/>
  <c r="O33" i="6"/>
  <c r="U33" i="6" s="1"/>
  <c r="AA33" i="6" s="1"/>
  <c r="O50" i="6"/>
  <c r="U50" i="6" s="1"/>
  <c r="AA50" i="6" s="1"/>
  <c r="Q43" i="6"/>
  <c r="Q34" i="6"/>
  <c r="Q32" i="6"/>
  <c r="R72" i="6"/>
  <c r="R67" i="6"/>
  <c r="R90" i="6"/>
  <c r="Q87" i="6"/>
  <c r="Q84" i="6"/>
  <c r="Q60" i="6"/>
  <c r="O8" i="6"/>
  <c r="U8" i="6" s="1"/>
  <c r="AA8" i="6" s="1"/>
  <c r="O28" i="6"/>
  <c r="U28" i="6" s="1"/>
  <c r="AA28" i="6" s="1"/>
  <c r="O89" i="6"/>
  <c r="U89" i="6" s="1"/>
  <c r="AA89" i="6" s="1"/>
  <c r="S14" i="6"/>
  <c r="Q23" i="6"/>
  <c r="W23" i="6" s="1"/>
  <c r="S52" i="6"/>
  <c r="R70" i="6"/>
  <c r="S69" i="6"/>
  <c r="S92" i="6"/>
  <c r="R85" i="6"/>
  <c r="O34" i="6"/>
  <c r="U34" i="6" s="1"/>
  <c r="AA34" i="6" s="1"/>
  <c r="O39" i="6"/>
  <c r="U39" i="6" s="1"/>
  <c r="AA39" i="6" s="1"/>
  <c r="O44" i="6"/>
  <c r="U44" i="6" s="1"/>
  <c r="AA44" i="6" s="1"/>
  <c r="Q15" i="6"/>
  <c r="R44" i="6"/>
  <c r="S43" i="6"/>
  <c r="R35" i="6"/>
  <c r="S34" i="6"/>
  <c r="R27" i="6"/>
  <c r="R24" i="6"/>
  <c r="Q70" i="6"/>
  <c r="R88" i="6"/>
  <c r="S87" i="6"/>
  <c r="Q85" i="6"/>
  <c r="S84" i="6"/>
  <c r="Q59" i="6"/>
  <c r="H96" i="2"/>
  <c r="O45" i="6"/>
  <c r="U45" i="6" s="1"/>
  <c r="AA45" i="6" s="1"/>
  <c r="O52" i="6"/>
  <c r="U52" i="6" s="1"/>
  <c r="AA52" i="6" s="1"/>
  <c r="O59" i="6"/>
  <c r="U59" i="6" s="1"/>
  <c r="AA59" i="6" s="1"/>
  <c r="O86" i="6"/>
  <c r="U86" i="6" s="1"/>
  <c r="AA86" i="6" s="1"/>
  <c r="O90" i="6"/>
  <c r="U90" i="6" s="1"/>
  <c r="AA90" i="6" s="1"/>
  <c r="R5" i="6"/>
  <c r="Q10" i="6"/>
  <c r="R23" i="6"/>
  <c r="S46" i="6"/>
  <c r="Q44" i="6"/>
  <c r="Q35" i="6"/>
  <c r="Q24" i="6"/>
  <c r="Q88" i="6"/>
  <c r="O10" i="6"/>
  <c r="U10" i="6" s="1"/>
  <c r="AA10" i="6" s="1"/>
  <c r="O71" i="6"/>
  <c r="U71" i="6" s="1"/>
  <c r="AA71" i="6" s="1"/>
  <c r="O79" i="6"/>
  <c r="U79" i="6" s="1"/>
  <c r="AA79" i="6" s="1"/>
  <c r="O87" i="6"/>
  <c r="U87" i="6" s="1"/>
  <c r="AA87" i="6" s="1"/>
  <c r="S15" i="6"/>
  <c r="Q48" i="6"/>
  <c r="Q30" i="6"/>
  <c r="Q74" i="6"/>
  <c r="Q73" i="6"/>
  <c r="Q65" i="6"/>
  <c r="Q58" i="6"/>
  <c r="S91" i="6"/>
  <c r="L96" i="1"/>
  <c r="K94" i="6"/>
  <c r="S94" i="1"/>
  <c r="D94" i="6"/>
  <c r="Q91" i="6"/>
  <c r="O91" i="6"/>
  <c r="U91" i="6" s="1"/>
  <c r="AA91" i="6" s="1"/>
  <c r="Q94" i="1"/>
  <c r="B94" i="6"/>
  <c r="I53" i="6"/>
  <c r="R53" i="3"/>
  <c r="N96" i="3"/>
  <c r="O53" i="2"/>
  <c r="U53" i="2" s="1"/>
  <c r="S53" i="2"/>
  <c r="N53" i="6"/>
  <c r="I96" i="1"/>
  <c r="R53" i="1"/>
  <c r="O31" i="6"/>
  <c r="U31" i="6" s="1"/>
  <c r="AA31" i="6" s="1"/>
  <c r="S66" i="6"/>
  <c r="J96" i="1"/>
  <c r="T96" i="1" s="1"/>
  <c r="R66" i="6"/>
  <c r="Q80" i="1"/>
  <c r="O66" i="6"/>
  <c r="U66" i="6" s="1"/>
  <c r="AA66" i="6" s="1"/>
  <c r="N96" i="2"/>
  <c r="L96" i="3"/>
  <c r="S62" i="6"/>
  <c r="Q62" i="6"/>
  <c r="O62" i="6"/>
  <c r="U62" i="6" s="1"/>
  <c r="AA62" i="6" s="1"/>
  <c r="S20" i="3"/>
  <c r="R20" i="2"/>
  <c r="O20" i="2"/>
  <c r="U20" i="2" s="1"/>
  <c r="S13" i="6"/>
  <c r="O13" i="6"/>
  <c r="U13" i="6" s="1"/>
  <c r="AA13" i="6" s="1"/>
  <c r="H96" i="3"/>
  <c r="R20" i="3"/>
  <c r="F96" i="3"/>
  <c r="D20" i="6"/>
  <c r="Q20" i="3"/>
  <c r="N20" i="6"/>
  <c r="L20" i="6"/>
  <c r="G20" i="6"/>
  <c r="D96" i="2"/>
  <c r="S9" i="6"/>
  <c r="K96" i="1"/>
  <c r="R9" i="6"/>
  <c r="R20" i="1"/>
  <c r="C96" i="1"/>
  <c r="G53" i="6"/>
  <c r="B96" i="2"/>
  <c r="J53" i="6"/>
  <c r="T53" i="6" s="1"/>
  <c r="R53" i="2"/>
  <c r="I96" i="2"/>
  <c r="J96" i="2"/>
  <c r="T96" i="2" s="1"/>
  <c r="D53" i="6"/>
  <c r="L53" i="6"/>
  <c r="U15" i="3"/>
  <c r="O15" i="6"/>
  <c r="U15" i="6" s="1"/>
  <c r="AA15" i="6" s="1"/>
  <c r="Q16" i="6"/>
  <c r="O70" i="6"/>
  <c r="U70" i="6" s="1"/>
  <c r="AA70" i="6" s="1"/>
  <c r="U70" i="3"/>
  <c r="AP53" i="3"/>
  <c r="U8" i="3"/>
  <c r="AJ94" i="3"/>
  <c r="AP94" i="3" s="1"/>
  <c r="T20" i="3"/>
  <c r="J20" i="6"/>
  <c r="T20" i="6" s="1"/>
  <c r="M53" i="6"/>
  <c r="M96" i="3"/>
  <c r="C94" i="6"/>
  <c r="R94" i="3"/>
  <c r="U58" i="3"/>
  <c r="O58" i="6"/>
  <c r="U58" i="6" s="1"/>
  <c r="R59" i="6"/>
  <c r="O73" i="6"/>
  <c r="U73" i="6" s="1"/>
  <c r="AA73" i="6" s="1"/>
  <c r="U73" i="3"/>
  <c r="O19" i="6"/>
  <c r="U19" i="6" s="1"/>
  <c r="AA19" i="6" s="1"/>
  <c r="U19" i="3"/>
  <c r="R19" i="6"/>
  <c r="U49" i="3"/>
  <c r="O49" i="6"/>
  <c r="U49" i="6" s="1"/>
  <c r="AA49" i="6" s="1"/>
  <c r="U63" i="3"/>
  <c r="O63" i="6"/>
  <c r="U63" i="6" s="1"/>
  <c r="AA63" i="6" s="1"/>
  <c r="F53" i="6"/>
  <c r="Q5" i="6"/>
  <c r="Q39" i="6"/>
  <c r="Q31" i="6"/>
  <c r="Q63" i="6"/>
  <c r="C96" i="3"/>
  <c r="O53" i="3"/>
  <c r="B20" i="6"/>
  <c r="S53" i="3"/>
  <c r="U50" i="3"/>
  <c r="C20" i="6"/>
  <c r="U30" i="3"/>
  <c r="O30" i="6"/>
  <c r="U30" i="6" s="1"/>
  <c r="AA30" i="6" s="1"/>
  <c r="U38" i="3"/>
  <c r="O38" i="6"/>
  <c r="U38" i="6" s="1"/>
  <c r="U46" i="3"/>
  <c r="O46" i="6"/>
  <c r="U46" i="6" s="1"/>
  <c r="AA46" i="6" s="1"/>
  <c r="Q50" i="6"/>
  <c r="S39" i="6"/>
  <c r="Q41" i="6"/>
  <c r="O5" i="6"/>
  <c r="U5" i="6" s="1"/>
  <c r="AA5" i="6" s="1"/>
  <c r="Q19" i="6"/>
  <c r="R16" i="6"/>
  <c r="R11" i="6"/>
  <c r="O9" i="6"/>
  <c r="U9" i="6" s="1"/>
  <c r="AA9" i="6" s="1"/>
  <c r="O51" i="6"/>
  <c r="U51" i="6" s="1"/>
  <c r="AA51" i="6" s="1"/>
  <c r="R49" i="6"/>
  <c r="R39" i="6"/>
  <c r="O37" i="6"/>
  <c r="U37" i="6" s="1"/>
  <c r="AA37" i="6" s="1"/>
  <c r="R31" i="6"/>
  <c r="O29" i="6"/>
  <c r="U29" i="6" s="1"/>
  <c r="AA29" i="6" s="1"/>
  <c r="Q66" i="6"/>
  <c r="R63" i="6"/>
  <c r="R84" i="6"/>
  <c r="Q72" i="6"/>
  <c r="R12" i="6"/>
  <c r="R8" i="6"/>
  <c r="R50" i="6"/>
  <c r="R45" i="6"/>
  <c r="O43" i="6"/>
  <c r="U43" i="6" s="1"/>
  <c r="AA43" i="6" s="1"/>
  <c r="R41" i="6"/>
  <c r="R36" i="6"/>
  <c r="R32" i="6"/>
  <c r="R28" i="6"/>
  <c r="Q77" i="6"/>
  <c r="R71" i="6"/>
  <c r="O69" i="6"/>
  <c r="U69" i="6" s="1"/>
  <c r="AA69" i="6" s="1"/>
  <c r="Q67" i="6"/>
  <c r="S59" i="6"/>
  <c r="B80" i="6"/>
  <c r="O20" i="3"/>
  <c r="U45" i="3"/>
  <c r="U92" i="3"/>
  <c r="S16" i="6"/>
  <c r="Q12" i="6"/>
  <c r="S11" i="6"/>
  <c r="Q8" i="6"/>
  <c r="S49" i="6"/>
  <c r="Q45" i="6"/>
  <c r="S44" i="6"/>
  <c r="Q36" i="6"/>
  <c r="S35" i="6"/>
  <c r="S31" i="6"/>
  <c r="Q28" i="6"/>
  <c r="S27" i="6"/>
  <c r="S24" i="6"/>
  <c r="Q56" i="6"/>
  <c r="R78" i="6"/>
  <c r="S73" i="6"/>
  <c r="Q71" i="6"/>
  <c r="S70" i="6"/>
  <c r="S63" i="6"/>
  <c r="R57" i="6"/>
  <c r="R91" i="6"/>
  <c r="U32" i="3"/>
  <c r="U87" i="3"/>
  <c r="R13" i="6"/>
  <c r="R51" i="6"/>
  <c r="R46" i="6"/>
  <c r="R42" i="6"/>
  <c r="R37" i="6"/>
  <c r="O35" i="6"/>
  <c r="U35" i="6" s="1"/>
  <c r="AA35" i="6" s="1"/>
  <c r="R33" i="6"/>
  <c r="R29" i="6"/>
  <c r="O27" i="6"/>
  <c r="U27" i="6" s="1"/>
  <c r="AA27" i="6" s="1"/>
  <c r="Q78" i="6"/>
  <c r="S77" i="6"/>
  <c r="S72" i="6"/>
  <c r="S67" i="6"/>
  <c r="R61" i="6"/>
  <c r="Q57" i="6"/>
  <c r="U12" i="3"/>
  <c r="R18" i="6"/>
  <c r="Q13" i="6"/>
  <c r="Q9" i="6"/>
  <c r="S8" i="6"/>
  <c r="Q51" i="6"/>
  <c r="S50" i="6"/>
  <c r="Q46" i="6"/>
  <c r="S45" i="6"/>
  <c r="Q42" i="6"/>
  <c r="S41" i="6"/>
  <c r="Q37" i="6"/>
  <c r="S36" i="6"/>
  <c r="Q33" i="6"/>
  <c r="S32" i="6"/>
  <c r="Q29" i="6"/>
  <c r="S28" i="6"/>
  <c r="R79" i="6"/>
  <c r="S71" i="6"/>
  <c r="R65" i="6"/>
  <c r="Q61" i="6"/>
  <c r="R92" i="6"/>
  <c r="R86" i="6"/>
  <c r="Q93" i="6"/>
  <c r="K96" i="3"/>
  <c r="Q18" i="6"/>
  <c r="R15" i="6"/>
  <c r="R10" i="6"/>
  <c r="R52" i="6"/>
  <c r="R48" i="6"/>
  <c r="R43" i="6"/>
  <c r="R34" i="6"/>
  <c r="R30" i="6"/>
  <c r="Q79" i="6"/>
  <c r="S78" i="6"/>
  <c r="R62" i="6"/>
  <c r="S57" i="6"/>
  <c r="Q92" i="6"/>
  <c r="Q86" i="6"/>
  <c r="K53" i="6"/>
  <c r="Q53" i="3"/>
  <c r="R26" i="6"/>
  <c r="H53" i="6"/>
  <c r="E53" i="6"/>
  <c r="S26" i="6"/>
  <c r="C53" i="6"/>
  <c r="K96" i="2"/>
  <c r="Q53" i="2"/>
  <c r="Q26" i="6"/>
  <c r="O53" i="1"/>
  <c r="O26" i="6"/>
  <c r="U26" i="6" s="1"/>
  <c r="AA26" i="6" s="1"/>
  <c r="Q53" i="1"/>
  <c r="J96" i="3"/>
  <c r="R80" i="2"/>
  <c r="S80" i="2"/>
  <c r="S64" i="6"/>
  <c r="R64" i="6"/>
  <c r="Q64" i="6"/>
  <c r="O64" i="6"/>
  <c r="U64" i="6" s="1"/>
  <c r="O80" i="1"/>
  <c r="U80" i="1" s="1"/>
  <c r="N80" i="6"/>
  <c r="O80" i="3"/>
  <c r="M80" i="6"/>
  <c r="L96" i="2"/>
  <c r="I80" i="6"/>
  <c r="O76" i="6"/>
  <c r="U76" i="6" s="1"/>
  <c r="AA76" i="6" s="1"/>
  <c r="M96" i="1"/>
  <c r="S80" i="1"/>
  <c r="S76" i="6"/>
  <c r="H96" i="1"/>
  <c r="R76" i="6"/>
  <c r="Q76" i="6"/>
  <c r="U76" i="1"/>
  <c r="D80" i="6"/>
  <c r="K20" i="6"/>
  <c r="I20" i="6"/>
  <c r="U17" i="3"/>
  <c r="H20" i="6"/>
  <c r="Q20" i="2"/>
  <c r="E20" i="6"/>
  <c r="E96" i="2"/>
  <c r="N96" i="1"/>
  <c r="Q20" i="1"/>
  <c r="M20" i="6"/>
  <c r="S17" i="6"/>
  <c r="O20" i="1"/>
  <c r="U20" i="1" s="1"/>
  <c r="R17" i="6"/>
  <c r="Q17" i="6"/>
  <c r="O17" i="6"/>
  <c r="U17" i="6" s="1"/>
  <c r="AA17" i="6" s="1"/>
  <c r="L80" i="6"/>
  <c r="Q80" i="3"/>
  <c r="E80" i="6"/>
  <c r="E96" i="3"/>
  <c r="K80" i="6"/>
  <c r="O80" i="2"/>
  <c r="U80" i="2" s="1"/>
  <c r="H80" i="6"/>
  <c r="G80" i="6"/>
  <c r="F80" i="6"/>
  <c r="O68" i="6"/>
  <c r="U68" i="6" s="1"/>
  <c r="Z68" i="6" s="1"/>
  <c r="C80" i="6"/>
  <c r="S68" i="6"/>
  <c r="J80" i="6"/>
  <c r="T80" i="6" s="1"/>
  <c r="R68" i="6"/>
  <c r="U68" i="1"/>
  <c r="Q68" i="6"/>
  <c r="R80" i="1"/>
  <c r="U94" i="3" l="1"/>
  <c r="U20" i="3"/>
  <c r="T96" i="3"/>
  <c r="U80" i="3"/>
  <c r="U53" i="3"/>
  <c r="AP96" i="3"/>
  <c r="S94" i="6"/>
  <c r="X88" i="6"/>
  <c r="W56" i="6"/>
  <c r="X23" i="6"/>
  <c r="Y23" i="6"/>
  <c r="W39" i="6"/>
  <c r="Z75" i="6"/>
  <c r="W75" i="6"/>
  <c r="W24" i="6"/>
  <c r="AA24" i="6"/>
  <c r="Y24" i="6"/>
  <c r="X83" i="6"/>
  <c r="Z83" i="6"/>
  <c r="Y83" i="6"/>
  <c r="W83" i="6"/>
  <c r="Y75" i="6"/>
  <c r="X24" i="6"/>
  <c r="X75" i="6"/>
  <c r="X39" i="6"/>
  <c r="Y39" i="6"/>
  <c r="W85" i="6"/>
  <c r="Z25" i="6"/>
  <c r="Z59" i="6"/>
  <c r="Y49" i="6"/>
  <c r="W25" i="6"/>
  <c r="Y25" i="6"/>
  <c r="X25" i="6"/>
  <c r="AA85" i="6"/>
  <c r="X84" i="6"/>
  <c r="Y85" i="6"/>
  <c r="Y45" i="6"/>
  <c r="X71" i="6"/>
  <c r="X85" i="6"/>
  <c r="X77" i="6"/>
  <c r="X41" i="6"/>
  <c r="Z41" i="6"/>
  <c r="X15" i="6"/>
  <c r="Y71" i="6"/>
  <c r="Y88" i="6"/>
  <c r="W67" i="6"/>
  <c r="W48" i="6"/>
  <c r="W88" i="6"/>
  <c r="W60" i="6"/>
  <c r="X10" i="6"/>
  <c r="Z67" i="6"/>
  <c r="Z60" i="6"/>
  <c r="X36" i="6"/>
  <c r="X48" i="6"/>
  <c r="Y67" i="6"/>
  <c r="W34" i="6"/>
  <c r="X87" i="6"/>
  <c r="Z79" i="6"/>
  <c r="X79" i="6"/>
  <c r="Y59" i="6"/>
  <c r="X60" i="6"/>
  <c r="G96" i="6"/>
  <c r="Y48" i="6"/>
  <c r="W86" i="6"/>
  <c r="Z86" i="6"/>
  <c r="Z71" i="6"/>
  <c r="X86" i="6"/>
  <c r="Y32" i="6"/>
  <c r="X59" i="6"/>
  <c r="Y60" i="6"/>
  <c r="U55" i="7"/>
  <c r="P55" i="7"/>
  <c r="W55" i="7" s="1"/>
  <c r="Z19" i="6"/>
  <c r="Z65" i="6"/>
  <c r="Z29" i="6"/>
  <c r="W72" i="6"/>
  <c r="X49" i="6"/>
  <c r="Z48" i="6"/>
  <c r="X44" i="6"/>
  <c r="X70" i="6"/>
  <c r="X72" i="6"/>
  <c r="W69" i="6"/>
  <c r="X65" i="6"/>
  <c r="Y72" i="6"/>
  <c r="X42" i="6"/>
  <c r="Z88" i="6"/>
  <c r="Y14" i="6"/>
  <c r="X14" i="6"/>
  <c r="W65" i="6"/>
  <c r="Z72" i="6"/>
  <c r="Y90" i="6"/>
  <c r="R94" i="6"/>
  <c r="Z42" i="6"/>
  <c r="AA14" i="6"/>
  <c r="Y44" i="6"/>
  <c r="Y87" i="6"/>
  <c r="W14" i="6"/>
  <c r="Y86" i="6"/>
  <c r="W42" i="6"/>
  <c r="Z44" i="6"/>
  <c r="Y65" i="6"/>
  <c r="Y77" i="6"/>
  <c r="Z36" i="6"/>
  <c r="W74" i="6"/>
  <c r="X74" i="6"/>
  <c r="Y36" i="6"/>
  <c r="Z77" i="6"/>
  <c r="Z74" i="6"/>
  <c r="W84" i="6"/>
  <c r="Y12" i="6"/>
  <c r="W36" i="6"/>
  <c r="Y74" i="6"/>
  <c r="Z84" i="6"/>
  <c r="W46" i="6"/>
  <c r="Y84" i="6"/>
  <c r="X35" i="6"/>
  <c r="W87" i="6"/>
  <c r="Y42" i="6"/>
  <c r="W47" i="6"/>
  <c r="W45" i="6"/>
  <c r="X19" i="6"/>
  <c r="X56" i="6"/>
  <c r="X50" i="6"/>
  <c r="Y56" i="6"/>
  <c r="Z45" i="6"/>
  <c r="X67" i="6"/>
  <c r="W61" i="6"/>
  <c r="Y15" i="6"/>
  <c r="Z61" i="6"/>
  <c r="X45" i="6"/>
  <c r="W28" i="6"/>
  <c r="X43" i="6"/>
  <c r="W71" i="6"/>
  <c r="W41" i="6"/>
  <c r="D96" i="6"/>
  <c r="Y61" i="6"/>
  <c r="W15" i="6"/>
  <c r="Z32" i="6"/>
  <c r="Y93" i="6"/>
  <c r="X28" i="6"/>
  <c r="X12" i="6"/>
  <c r="W58" i="6"/>
  <c r="W32" i="6"/>
  <c r="Z93" i="6"/>
  <c r="W93" i="6"/>
  <c r="W12" i="6"/>
  <c r="Z15" i="6"/>
  <c r="W44" i="6"/>
  <c r="X30" i="6"/>
  <c r="X61" i="6"/>
  <c r="X69" i="6"/>
  <c r="Y41" i="6"/>
  <c r="W78" i="6"/>
  <c r="X32" i="6"/>
  <c r="Y19" i="6"/>
  <c r="Y78" i="6"/>
  <c r="Y28" i="6"/>
  <c r="Z78" i="6"/>
  <c r="X78" i="6"/>
  <c r="Z12" i="6"/>
  <c r="X93" i="6"/>
  <c r="W19" i="6"/>
  <c r="W59" i="6"/>
  <c r="Y79" i="6"/>
  <c r="F96" i="6"/>
  <c r="W8" i="6"/>
  <c r="X8" i="6"/>
  <c r="Z8" i="6"/>
  <c r="Y8" i="6"/>
  <c r="Z18" i="6"/>
  <c r="W18" i="6"/>
  <c r="X18" i="6"/>
  <c r="Y18" i="6"/>
  <c r="X33" i="6"/>
  <c r="Z33" i="6"/>
  <c r="W33" i="6"/>
  <c r="Z89" i="6"/>
  <c r="X89" i="6"/>
  <c r="Y89" i="6"/>
  <c r="O94" i="6"/>
  <c r="U94" i="6" s="1"/>
  <c r="Z94" i="6" s="1"/>
  <c r="W89" i="6"/>
  <c r="Y57" i="6"/>
  <c r="W57" i="6"/>
  <c r="Z57" i="6"/>
  <c r="X57" i="6"/>
  <c r="B96" i="6"/>
  <c r="Z11" i="6"/>
  <c r="Y11" i="6"/>
  <c r="W11" i="6"/>
  <c r="X11" i="6"/>
  <c r="W51" i="6"/>
  <c r="X51" i="6"/>
  <c r="Y51" i="6"/>
  <c r="W79" i="6"/>
  <c r="X29" i="6"/>
  <c r="Z56" i="6"/>
  <c r="W77" i="6"/>
  <c r="W50" i="6"/>
  <c r="W10" i="6"/>
  <c r="Y10" i="6"/>
  <c r="X90" i="6"/>
  <c r="W27" i="6"/>
  <c r="Z10" i="6"/>
  <c r="Z90" i="6"/>
  <c r="Z16" i="6"/>
  <c r="W92" i="6"/>
  <c r="Y92" i="6"/>
  <c r="W70" i="6"/>
  <c r="Z92" i="6"/>
  <c r="X34" i="6"/>
  <c r="X92" i="6"/>
  <c r="W29" i="6"/>
  <c r="Y70" i="6"/>
  <c r="Y27" i="6"/>
  <c r="Y16" i="6"/>
  <c r="Z87" i="6"/>
  <c r="Z39" i="6"/>
  <c r="Z70" i="6"/>
  <c r="Z47" i="6"/>
  <c r="Y47" i="6"/>
  <c r="X47" i="6"/>
  <c r="Z46" i="6"/>
  <c r="Z5" i="6"/>
  <c r="X46" i="6"/>
  <c r="Z50" i="6"/>
  <c r="Y34" i="6"/>
  <c r="Z34" i="6"/>
  <c r="W52" i="6"/>
  <c r="Z28" i="6"/>
  <c r="W16" i="6"/>
  <c r="Y52" i="6"/>
  <c r="Y33" i="6"/>
  <c r="W90" i="6"/>
  <c r="X52" i="6"/>
  <c r="Y50" i="6"/>
  <c r="X16" i="6"/>
  <c r="Z52" i="6"/>
  <c r="Z91" i="6"/>
  <c r="W91" i="6"/>
  <c r="Y91" i="6"/>
  <c r="X91" i="6"/>
  <c r="Q94" i="6"/>
  <c r="R96" i="3"/>
  <c r="S96" i="3"/>
  <c r="R53" i="6"/>
  <c r="I96" i="6"/>
  <c r="S53" i="6"/>
  <c r="Z31" i="6"/>
  <c r="X31" i="6"/>
  <c r="Y31" i="6"/>
  <c r="W31" i="6"/>
  <c r="L96" i="6"/>
  <c r="R96" i="2"/>
  <c r="W66" i="6"/>
  <c r="Y66" i="6"/>
  <c r="X66" i="6"/>
  <c r="Z66" i="6"/>
  <c r="R96" i="1"/>
  <c r="X63" i="6"/>
  <c r="Y63" i="6"/>
  <c r="Z63" i="6"/>
  <c r="X62" i="6"/>
  <c r="W62" i="6"/>
  <c r="Z62" i="6"/>
  <c r="Y62" i="6"/>
  <c r="S20" i="6"/>
  <c r="C96" i="6"/>
  <c r="Y13" i="6"/>
  <c r="X13" i="6"/>
  <c r="W13" i="6"/>
  <c r="Z13" i="6"/>
  <c r="H96" i="6"/>
  <c r="R20" i="6"/>
  <c r="Q96" i="1"/>
  <c r="K96" i="6"/>
  <c r="Q20" i="6"/>
  <c r="Z9" i="6"/>
  <c r="W9" i="6"/>
  <c r="Z27" i="6"/>
  <c r="X37" i="6"/>
  <c r="Y43" i="6"/>
  <c r="X9" i="6"/>
  <c r="Y5" i="6"/>
  <c r="W30" i="6"/>
  <c r="Y29" i="6"/>
  <c r="Y9" i="6"/>
  <c r="Z73" i="6"/>
  <c r="Q53" i="6"/>
  <c r="W37" i="6"/>
  <c r="W43" i="6"/>
  <c r="W5" i="6"/>
  <c r="Z30" i="6"/>
  <c r="W35" i="6"/>
  <c r="Z51" i="6"/>
  <c r="Z37" i="6"/>
  <c r="Y69" i="6"/>
  <c r="Z43" i="6"/>
  <c r="Y30" i="6"/>
  <c r="Z35" i="6"/>
  <c r="Y46" i="6"/>
  <c r="Y73" i="6"/>
  <c r="Y37" i="6"/>
  <c r="Y58" i="6"/>
  <c r="Z58" i="6"/>
  <c r="AA58" i="6"/>
  <c r="X58" i="6"/>
  <c r="Y35" i="6"/>
  <c r="X27" i="6"/>
  <c r="Z69" i="6"/>
  <c r="X73" i="6"/>
  <c r="W49" i="6"/>
  <c r="X5" i="6"/>
  <c r="W73" i="6"/>
  <c r="W38" i="6"/>
  <c r="Z38" i="6"/>
  <c r="AA38" i="6"/>
  <c r="X38" i="6"/>
  <c r="Y38" i="6"/>
  <c r="W63" i="6"/>
  <c r="Z49" i="6"/>
  <c r="Q96" i="2"/>
  <c r="X26" i="6"/>
  <c r="Z26" i="6"/>
  <c r="Y26" i="6"/>
  <c r="W26" i="6"/>
  <c r="U53" i="1"/>
  <c r="O53" i="6"/>
  <c r="U53" i="6" s="1"/>
  <c r="J96" i="6"/>
  <c r="T96" i="6" s="1"/>
  <c r="S96" i="2"/>
  <c r="E96" i="6"/>
  <c r="X64" i="6"/>
  <c r="M96" i="6"/>
  <c r="Y64" i="6"/>
  <c r="Z64" i="6"/>
  <c r="AA64" i="6"/>
  <c r="W64" i="6"/>
  <c r="O96" i="3"/>
  <c r="Y76" i="6"/>
  <c r="Z76" i="6"/>
  <c r="W76" i="6"/>
  <c r="X76" i="6"/>
  <c r="N96" i="6"/>
  <c r="S80" i="6"/>
  <c r="S96" i="1"/>
  <c r="R80" i="6"/>
  <c r="O20" i="6"/>
  <c r="U20" i="6" s="1"/>
  <c r="O96" i="1"/>
  <c r="U96" i="1" s="1"/>
  <c r="W17" i="6"/>
  <c r="Y17" i="6"/>
  <c r="X17" i="6"/>
  <c r="Z17" i="6"/>
  <c r="Q96" i="3"/>
  <c r="Q80" i="6"/>
  <c r="O80" i="6"/>
  <c r="U80" i="6" s="1"/>
  <c r="AA80" i="6" s="1"/>
  <c r="O96" i="2"/>
  <c r="U96" i="2" s="1"/>
  <c r="AA68" i="6"/>
  <c r="Y68" i="6"/>
  <c r="W68" i="6"/>
  <c r="X68" i="6"/>
  <c r="U96" i="3" l="1"/>
  <c r="Y94" i="6"/>
  <c r="AA94" i="6"/>
  <c r="X94" i="6"/>
  <c r="W94" i="6"/>
  <c r="Y20" i="6"/>
  <c r="S96" i="6"/>
  <c r="R96" i="6"/>
  <c r="AM96" i="3"/>
  <c r="AL96" i="3"/>
  <c r="AM20" i="3"/>
  <c r="Q96" i="6"/>
  <c r="W53" i="6"/>
  <c r="X53" i="6"/>
  <c r="AA53" i="6"/>
  <c r="Z53" i="6"/>
  <c r="Y53" i="6"/>
  <c r="AN20" i="3"/>
  <c r="Z20" i="6"/>
  <c r="AA20" i="6"/>
  <c r="X20" i="6"/>
  <c r="W20" i="6"/>
  <c r="Y80" i="6"/>
  <c r="X80" i="6"/>
  <c r="W80" i="6"/>
  <c r="Z80" i="6"/>
  <c r="O96" i="6"/>
  <c r="U96" i="6" s="1"/>
  <c r="Z96" i="6" s="1"/>
  <c r="AO20" i="3" l="1"/>
  <c r="AO96" i="3"/>
  <c r="AN96" i="3"/>
  <c r="AL20" i="3"/>
  <c r="Y96" i="6"/>
  <c r="X96" i="6"/>
  <c r="AA96" i="6"/>
  <c r="W96" i="6"/>
</calcChain>
</file>

<file path=xl/sharedStrings.xml><?xml version="1.0" encoding="utf-8"?>
<sst xmlns="http://schemas.openxmlformats.org/spreadsheetml/2006/main" count="2928" uniqueCount="180">
  <si>
    <t>Council Rates Information Request - General Rates by Property Type</t>
  </si>
  <si>
    <t>Council</t>
  </si>
  <si>
    <t>Arable</t>
  </si>
  <si>
    <t>Commercial</t>
  </si>
  <si>
    <t>Dairy</t>
  </si>
  <si>
    <t>Forestry</t>
  </si>
  <si>
    <t>Horticulture</t>
  </si>
  <si>
    <t>Industrial</t>
  </si>
  <si>
    <t>Lifestyle</t>
  </si>
  <si>
    <t>Mining</t>
  </si>
  <si>
    <t>Others</t>
  </si>
  <si>
    <t>Pastoral</t>
  </si>
  <si>
    <t>Residential</t>
  </si>
  <si>
    <t>Specialist</t>
  </si>
  <si>
    <t>Utilities</t>
  </si>
  <si>
    <t>Total</t>
  </si>
  <si>
    <t>General Rates ($ GST excl)</t>
  </si>
  <si>
    <t>Council Rates Information Request - Targeted (Non-Water and Wastewater) Rates by Property Type</t>
  </si>
  <si>
    <t>Targeted (Non-Water and Wastewater) Rates ($ GST excl)</t>
  </si>
  <si>
    <t>Targeted (Water and Wastewater) Rates ($ GST excl)</t>
  </si>
  <si>
    <t>Council Rates Information Request - Targeted (Water and Wastewater) Rates by Property Type</t>
  </si>
  <si>
    <t>Council Rates Information Request - Uniform Annual Charges</t>
  </si>
  <si>
    <t>Auckland Council</t>
  </si>
  <si>
    <t>City Councils</t>
  </si>
  <si>
    <t>Hamilton</t>
  </si>
  <si>
    <t>Tauranga</t>
  </si>
  <si>
    <t>Napier</t>
  </si>
  <si>
    <t>Palmerston North</t>
  </si>
  <si>
    <t>Porirua</t>
  </si>
  <si>
    <t>Upper Hutt</t>
  </si>
  <si>
    <t>Lower Hutt</t>
  </si>
  <si>
    <t>Wellington</t>
  </si>
  <si>
    <t>Nelson</t>
  </si>
  <si>
    <t>Christchurch</t>
  </si>
  <si>
    <t>Dunedin</t>
  </si>
  <si>
    <t>Invercargill</t>
  </si>
  <si>
    <t>Provincial District Councils</t>
  </si>
  <si>
    <t>Far North</t>
  </si>
  <si>
    <t>Whangarei</t>
  </si>
  <si>
    <t>Kaipara</t>
  </si>
  <si>
    <t>Thames-Coromandel</t>
  </si>
  <si>
    <t>Waikato</t>
  </si>
  <si>
    <t>Matamata-Piako</t>
  </si>
  <si>
    <t>Waipa</t>
  </si>
  <si>
    <t>South Waikato</t>
  </si>
  <si>
    <t>Taupo</t>
  </si>
  <si>
    <t>Western Bay of Plenty</t>
  </si>
  <si>
    <t>Rotorua</t>
  </si>
  <si>
    <t>Whakatane</t>
  </si>
  <si>
    <t>Gisborne</t>
  </si>
  <si>
    <t>Hastings</t>
  </si>
  <si>
    <t>New Plymouth</t>
  </si>
  <si>
    <t>South Taranaki</t>
  </si>
  <si>
    <t>Wanganui</t>
  </si>
  <si>
    <t>Manawatu</t>
  </si>
  <si>
    <t>Horowhenua</t>
  </si>
  <si>
    <t>Kapiti Coast</t>
  </si>
  <si>
    <t>Masterton</t>
  </si>
  <si>
    <t>Tasman</t>
  </si>
  <si>
    <t>Marlborough</t>
  </si>
  <si>
    <t>Waimakariri</t>
  </si>
  <si>
    <t>Selwyn</t>
  </si>
  <si>
    <t>Ashburton</t>
  </si>
  <si>
    <t>Timaru</t>
  </si>
  <si>
    <t>Waitaki</t>
  </si>
  <si>
    <t>Queenstown-Lakes</t>
  </si>
  <si>
    <t>Southland</t>
  </si>
  <si>
    <t>Rural District Councils</t>
  </si>
  <si>
    <t>Hauraki</t>
  </si>
  <si>
    <t>Otorohanga</t>
  </si>
  <si>
    <t>Waitomo</t>
  </si>
  <si>
    <t>Kawerau</t>
  </si>
  <si>
    <t>Opotiki</t>
  </si>
  <si>
    <t>Wairoa</t>
  </si>
  <si>
    <t>Central Hawkes Bay</t>
  </si>
  <si>
    <t>Stratford</t>
  </si>
  <si>
    <t>Ruapehu</t>
  </si>
  <si>
    <t>Rangitikei</t>
  </si>
  <si>
    <t>Tararua</t>
  </si>
  <si>
    <t>Carterton</t>
  </si>
  <si>
    <t>South Wairarapa</t>
  </si>
  <si>
    <t>Kaikoura</t>
  </si>
  <si>
    <t>Buller</t>
  </si>
  <si>
    <t>Grey</t>
  </si>
  <si>
    <t>Westland</t>
  </si>
  <si>
    <t>Hurunui</t>
  </si>
  <si>
    <t>Mackenzie</t>
  </si>
  <si>
    <t>Waimate</t>
  </si>
  <si>
    <t>Central Otago</t>
  </si>
  <si>
    <t>Clutha</t>
  </si>
  <si>
    <t>Gore</t>
  </si>
  <si>
    <t>Chatham Islands</t>
  </si>
  <si>
    <t>Regional Councils</t>
  </si>
  <si>
    <t>Northland</t>
  </si>
  <si>
    <t>Bay of Plenty</t>
  </si>
  <si>
    <t>Hawkes Bay</t>
  </si>
  <si>
    <t>Taranaki</t>
  </si>
  <si>
    <t>Manawatu-Wanganui</t>
  </si>
  <si>
    <t>West Coast</t>
  </si>
  <si>
    <t>Canterbury</t>
  </si>
  <si>
    <t>Otago</t>
  </si>
  <si>
    <t xml:space="preserve"> </t>
  </si>
  <si>
    <t>GRAND TOTAL, TLAs &amp; RCs</t>
  </si>
  <si>
    <t>Business</t>
  </si>
  <si>
    <t>Other</t>
  </si>
  <si>
    <t>Agriculture &amp; Forestry</t>
  </si>
  <si>
    <t>Metered Water Charges ($ GST excl)</t>
  </si>
  <si>
    <t>Acknowledgement and full response received</t>
  </si>
  <si>
    <t>Acknowledgement</t>
  </si>
  <si>
    <t>Response</t>
  </si>
  <si>
    <t>Specialist Agriculture</t>
  </si>
  <si>
    <t>Incomplete responses received from</t>
  </si>
  <si>
    <t>Hawkes Bay RC</t>
  </si>
  <si>
    <t>Marlborough DC</t>
  </si>
  <si>
    <t>Gore DC</t>
  </si>
  <si>
    <t>Taranaki RC</t>
  </si>
  <si>
    <t>Nelson CC</t>
  </si>
  <si>
    <t>Rangitikei DC</t>
  </si>
  <si>
    <t>West Coast RC</t>
  </si>
  <si>
    <t>Council Rates Information Request - All Rates by Property Type</t>
  </si>
  <si>
    <t>Mean</t>
  </si>
  <si>
    <t>Median</t>
  </si>
  <si>
    <t>Thames-Coromandel DC</t>
  </si>
  <si>
    <t>% of total</t>
  </si>
  <si>
    <t>Council Rates Information Request - All Rates by Property Type (2020/21)</t>
  </si>
  <si>
    <t>Agriculture &amp;</t>
  </si>
  <si>
    <t>Total Rates</t>
  </si>
  <si>
    <t>Revenue</t>
  </si>
  <si>
    <t>Total, All Rates ($ GST excl)</t>
  </si>
  <si>
    <t>Total, All Rates (% of Total)</t>
  </si>
  <si>
    <t>Whakatane DC</t>
  </si>
  <si>
    <t>Waitaki DC</t>
  </si>
  <si>
    <t>Claimed not to hold this information.</t>
  </si>
  <si>
    <t xml:space="preserve">Matamata-Piako DC </t>
  </si>
  <si>
    <t>Wanted to charge for the information.</t>
  </si>
  <si>
    <t>Could not break down information within 'urban' - appeared to combine commercial and residential.</t>
  </si>
  <si>
    <t>Hauraki DC</t>
  </si>
  <si>
    <t>Rural and residential combined - could not be broken down.</t>
  </si>
  <si>
    <t>Could not break down residential from rural</t>
  </si>
  <si>
    <t>Only reported for 'urban' and 'rural'.</t>
  </si>
  <si>
    <t xml:space="preserve">Manawatu DC </t>
  </si>
  <si>
    <t>Provided totals for all rates (included in 'all rates' tab)</t>
  </si>
  <si>
    <t xml:space="preserve">Environment Canterbury </t>
  </si>
  <si>
    <t>Provided information for General Rate only</t>
  </si>
  <si>
    <t>Could not break down residential from rural for targeted rates</t>
  </si>
  <si>
    <t xml:space="preserve">Wellington CC </t>
  </si>
  <si>
    <t>Targeted rates is total targeted rates, including water and wastewater rates</t>
  </si>
  <si>
    <t xml:space="preserve">Greater Wellington RC </t>
  </si>
  <si>
    <t>Not included rates where it was unable to break down by property category (Pest, River Management &amp; Special Rates; and Warm Greater Wellington Rate)</t>
  </si>
  <si>
    <t xml:space="preserve">Northland RC </t>
  </si>
  <si>
    <t>Only uses targeted rates (no General Rate)</t>
  </si>
  <si>
    <t>Upper Hutt CC</t>
  </si>
  <si>
    <t>No non-water related targeted rates.</t>
  </si>
  <si>
    <t>Excluded an extraordinarily large stated amount for 'others' - $14.0 million.</t>
  </si>
  <si>
    <t xml:space="preserve">Waitomo DC </t>
  </si>
  <si>
    <t>Manawatu-Wanganui RC</t>
  </si>
  <si>
    <t>Could not break down by property type</t>
  </si>
  <si>
    <t xml:space="preserve">Auckland Council </t>
  </si>
  <si>
    <t>Does not rate or charge for water (Watercare Services applies water charges)</t>
  </si>
  <si>
    <t>Water and wastewater rates included in total targeted rates, reported in the tab for Targeted Rates (non-water and wastewater)</t>
  </si>
  <si>
    <t xml:space="preserve">South Taranaki DC </t>
  </si>
  <si>
    <t>Could not break its water rates into property categories</t>
  </si>
  <si>
    <t>Only had two categories - others and residential.</t>
  </si>
  <si>
    <t>Northland RC</t>
  </si>
  <si>
    <t>Regional councils do not charge water and wastewater targeted rates as they do not undertake this activity.</t>
  </si>
  <si>
    <t>Waikato RC</t>
  </si>
  <si>
    <t>Bay of Plenty RC</t>
  </si>
  <si>
    <t>Wellington RC</t>
  </si>
  <si>
    <t>Canterbury RC</t>
  </si>
  <si>
    <t>Otago RC</t>
  </si>
  <si>
    <t>Southland RC</t>
  </si>
  <si>
    <t>Agriculture &amp; Forestry (subtotal)</t>
  </si>
  <si>
    <t>Business (subtotal)</t>
  </si>
  <si>
    <t>Residential (subtotal)</t>
  </si>
  <si>
    <t>Other (subtotal)</t>
  </si>
  <si>
    <t>Financial year</t>
  </si>
  <si>
    <t>Wellington Regional</t>
  </si>
  <si>
    <t>Waikato Regional</t>
  </si>
  <si>
    <t>Southland Regional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</si>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</sst>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10" fontId="2" fillId="0" borderId="0" xfId="0" applyNumberFormat="1" applyFont="1"/>
    <xf numFmtId="10" fontId="2" fillId="0" borderId="1" xfId="0" applyNumberFormat="1" applyFont="1" applyBorder="1"/>
    <xf numFmtId="3" fontId="2" fillId="0" borderId="0" xfId="0" applyNumberFormat="1" applyFont="1"/>
    <xf numFmtId="3" fontId="1" fillId="0" borderId="1" xfId="0" applyNumberFormat="1" applyFont="1" applyBorder="1"/>
    <xf numFmtId="3" fontId="2" fillId="0" borderId="1" xfId="0" applyNumberFormat="1" applyFont="1" applyBorder="1"/>
    <xf numFmtId="3" fontId="1" fillId="0" borderId="2" xfId="0" applyNumberFormat="1" applyFont="1" applyBorder="1"/>
    <xf numFmtId="3" fontId="2" fillId="0" borderId="3" xfId="0" applyNumberFormat="1" applyFont="1" applyBorder="1"/>
    <xf numFmtId="3" fontId="1" fillId="0" borderId="3" xfId="0" applyNumberFormat="1" applyFont="1" applyBorder="1"/>
    <xf numFmtId="0" fontId="2" fillId="0" borderId="4" xfId="0" applyFont="1" applyBorder="1"/>
    <xf numFmtId="16" fontId="2" fillId="0" borderId="1" xfId="0" applyNumberFormat="1" applyFont="1" applyBorder="1"/>
    <xf numFmtId="10" fontId="1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10" fontId="5" fillId="0" borderId="0" xfId="0" applyNumberFormat="1" applyFont="1"/>
    <xf numFmtId="3" fontId="6" fillId="0" borderId="0" xfId="0" applyNumberFormat="1" applyFont="1"/>
    <xf numFmtId="0" fontId="6" fillId="0" borderId="0" xfId="0" applyFont="1"/>
    <xf numFmtId="10" fontId="6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7" xfId="0" applyFont="1" applyBorder="1"/>
    <xf numFmtId="3" fontId="2" fillId="0" borderId="7" xfId="0" applyNumberFormat="1" applyFont="1" applyBorder="1"/>
    <xf numFmtId="0" fontId="2" fillId="0" borderId="8" xfId="0" applyFont="1" applyBorder="1"/>
  </cellXfs>
  <cellStyles count="2">
    <cellStyle name="Comma 2" xfId="1" xr:uid="{00AA3404-AE12-4EEB-85B7-DA6E55571A9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503B4-4687-466B-B423-35671A7E7B0F}">
  <dimension ref="A1:U113"/>
  <sheetViews>
    <sheetView topLeftCell="F60" workbookViewId="0">
      <selection activeCell="R78" sqref="R78"/>
    </sheetView>
  </sheetViews>
  <sheetFormatPr defaultColWidth="9.15234375" defaultRowHeight="12.45" x14ac:dyDescent="0.3"/>
  <cols>
    <col min="1" max="1" width="20.69140625" style="2" customWidth="1"/>
    <col min="2" max="15" width="12.69140625" style="7" customWidth="1"/>
    <col min="16" max="16" width="9.15234375" style="2"/>
    <col min="17" max="20" width="12.69140625" style="7" customWidth="1"/>
    <col min="21" max="21" width="12.69140625" style="2" customWidth="1"/>
    <col min="22" max="16384" width="9.15234375" style="2"/>
  </cols>
  <sheetData>
    <row r="1" spans="1:21" x14ac:dyDescent="0.3">
      <c r="A1" s="1" t="s">
        <v>0</v>
      </c>
    </row>
    <row r="2" spans="1:21" ht="14.6" x14ac:dyDescent="0.4">
      <c r="A2" s="1"/>
      <c r="B2" s="25" t="s">
        <v>16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Q2" s="25" t="s">
        <v>16</v>
      </c>
      <c r="R2" s="27"/>
      <c r="S2" s="27"/>
      <c r="T2" s="27"/>
      <c r="U2" s="27"/>
    </row>
    <row r="3" spans="1:21" x14ac:dyDescent="0.3">
      <c r="A3" s="3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110</v>
      </c>
      <c r="N3" s="8" t="s">
        <v>14</v>
      </c>
      <c r="O3" s="8" t="s">
        <v>15</v>
      </c>
      <c r="Q3" s="8" t="s">
        <v>105</v>
      </c>
      <c r="R3" s="8" t="s">
        <v>103</v>
      </c>
      <c r="S3" s="8" t="s">
        <v>12</v>
      </c>
      <c r="T3" s="8" t="s">
        <v>104</v>
      </c>
      <c r="U3" s="3" t="s">
        <v>15</v>
      </c>
    </row>
    <row r="4" spans="1:21" x14ac:dyDescent="0.3">
      <c r="A4" s="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Q4" s="9"/>
      <c r="R4" s="9"/>
      <c r="S4" s="9"/>
      <c r="T4" s="9"/>
      <c r="U4" s="4"/>
    </row>
    <row r="5" spans="1:21" x14ac:dyDescent="0.3">
      <c r="A5" s="3" t="s">
        <v>22</v>
      </c>
      <c r="B5" s="9">
        <v>37662</v>
      </c>
      <c r="C5" s="9">
        <v>286929893</v>
      </c>
      <c r="D5" s="9">
        <v>3816882</v>
      </c>
      <c r="E5" s="9">
        <v>321615</v>
      </c>
      <c r="F5" s="9">
        <v>3723087</v>
      </c>
      <c r="G5" s="9">
        <v>186919016</v>
      </c>
      <c r="H5" s="9">
        <v>68446567</v>
      </c>
      <c r="I5" s="9">
        <v>517044</v>
      </c>
      <c r="J5" s="9">
        <v>37367572</v>
      </c>
      <c r="K5" s="9">
        <v>5841630</v>
      </c>
      <c r="L5" s="9">
        <v>1141507003</v>
      </c>
      <c r="M5" s="9">
        <v>1413057</v>
      </c>
      <c r="N5" s="9">
        <v>36514254</v>
      </c>
      <c r="O5" s="9">
        <f>+SUM(B5:N5)</f>
        <v>1773355282</v>
      </c>
      <c r="Q5" s="9">
        <f>+SUM(B5+D5+E5+F5+K5+M5)</f>
        <v>15153933</v>
      </c>
      <c r="R5" s="9">
        <f>+SUM(C5+G5+N5+I5)</f>
        <v>510880207</v>
      </c>
      <c r="S5" s="9">
        <f>+SUM(H5+L5)</f>
        <v>1209953570</v>
      </c>
      <c r="T5" s="9">
        <f>+SUM(J5)</f>
        <v>37367572</v>
      </c>
      <c r="U5" s="9">
        <f>+SUM(O5)</f>
        <v>1773355282</v>
      </c>
    </row>
    <row r="6" spans="1:21" x14ac:dyDescent="0.3">
      <c r="A6" s="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Q6" s="9"/>
      <c r="R6" s="9"/>
      <c r="S6" s="9"/>
      <c r="T6" s="9"/>
      <c r="U6" s="4"/>
    </row>
    <row r="7" spans="1:21" x14ac:dyDescent="0.3">
      <c r="A7" s="3" t="s">
        <v>23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Q7" s="9"/>
      <c r="R7" s="9"/>
      <c r="S7" s="9"/>
      <c r="T7" s="9"/>
      <c r="U7" s="9"/>
    </row>
    <row r="8" spans="1:21" x14ac:dyDescent="0.3">
      <c r="A8" s="4" t="s">
        <v>24</v>
      </c>
      <c r="B8" s="9"/>
      <c r="C8" s="9">
        <v>38961280.009999998</v>
      </c>
      <c r="D8" s="9">
        <v>287743.57</v>
      </c>
      <c r="E8" s="9"/>
      <c r="F8" s="9">
        <v>7385.27</v>
      </c>
      <c r="G8" s="9">
        <v>25334964.809999999</v>
      </c>
      <c r="H8" s="9">
        <v>1798389.38</v>
      </c>
      <c r="I8" s="9"/>
      <c r="J8" s="9">
        <v>1783217.32</v>
      </c>
      <c r="K8" s="9"/>
      <c r="L8" s="9">
        <v>134549679.52000001</v>
      </c>
      <c r="M8" s="9">
        <v>4170.6400000000003</v>
      </c>
      <c r="N8" s="9">
        <v>11922128.43</v>
      </c>
      <c r="O8" s="9">
        <f t="shared" ref="O8:O19" si="0">+SUM(B8:N8)</f>
        <v>214648958.94999999</v>
      </c>
      <c r="Q8" s="9">
        <f t="shared" ref="Q8:Q19" si="1">+SUM(B8+D8+E8+F8+K8+M8)</f>
        <v>299299.48000000004</v>
      </c>
      <c r="R8" s="9">
        <f t="shared" ref="R8:R73" si="2">+SUM(C8+G8+N8+I8)</f>
        <v>76218373.25</v>
      </c>
      <c r="S8" s="9">
        <f t="shared" ref="S8:S71" si="3">+SUM(H8+L8)</f>
        <v>136348068.90000001</v>
      </c>
      <c r="T8" s="9">
        <f t="shared" ref="T8:T71" si="4">+SUM(J8)</f>
        <v>1783217.32</v>
      </c>
      <c r="U8" s="9">
        <f t="shared" ref="U8:U73" si="5">+SUM(O8)</f>
        <v>214648958.94999999</v>
      </c>
    </row>
    <row r="9" spans="1:21" x14ac:dyDescent="0.3">
      <c r="A9" s="4" t="s">
        <v>25</v>
      </c>
      <c r="B9" s="9"/>
      <c r="C9" s="9">
        <v>13533606</v>
      </c>
      <c r="D9" s="9">
        <v>59656</v>
      </c>
      <c r="E9" s="9"/>
      <c r="F9" s="9">
        <v>305454</v>
      </c>
      <c r="G9" s="9">
        <v>10069637</v>
      </c>
      <c r="H9" s="9">
        <v>4505675</v>
      </c>
      <c r="I9" s="9"/>
      <c r="J9" s="9">
        <v>1297901</v>
      </c>
      <c r="K9" s="9"/>
      <c r="L9" s="9">
        <v>95375984</v>
      </c>
      <c r="M9" s="9">
        <v>6538</v>
      </c>
      <c r="N9" s="9">
        <v>751072</v>
      </c>
      <c r="O9" s="9">
        <f t="shared" si="0"/>
        <v>125905523</v>
      </c>
      <c r="Q9" s="9">
        <f t="shared" si="1"/>
        <v>371648</v>
      </c>
      <c r="R9" s="9">
        <f t="shared" si="2"/>
        <v>24354315</v>
      </c>
      <c r="S9" s="9">
        <f t="shared" si="3"/>
        <v>99881659</v>
      </c>
      <c r="T9" s="9">
        <f t="shared" si="4"/>
        <v>1297901</v>
      </c>
      <c r="U9" s="9">
        <f t="shared" si="5"/>
        <v>125905523</v>
      </c>
    </row>
    <row r="10" spans="1:21" x14ac:dyDescent="0.3">
      <c r="A10" s="4" t="s">
        <v>26</v>
      </c>
      <c r="B10" s="9"/>
      <c r="C10" s="9">
        <v>5913369.5</v>
      </c>
      <c r="D10" s="9">
        <v>6435.78</v>
      </c>
      <c r="E10" s="9"/>
      <c r="F10" s="9">
        <v>533169.18999999994</v>
      </c>
      <c r="G10" s="9">
        <v>5703235.0999999996</v>
      </c>
      <c r="H10" s="9">
        <v>1038363.32</v>
      </c>
      <c r="I10" s="9"/>
      <c r="J10" s="9">
        <v>134396.07</v>
      </c>
      <c r="K10" s="9">
        <v>41765.86</v>
      </c>
      <c r="L10" s="9">
        <v>25650322.109999999</v>
      </c>
      <c r="M10" s="9"/>
      <c r="N10" s="9">
        <v>58775.57</v>
      </c>
      <c r="O10" s="9">
        <f t="shared" si="0"/>
        <v>39079832.5</v>
      </c>
      <c r="Q10" s="9">
        <f t="shared" si="1"/>
        <v>581370.82999999996</v>
      </c>
      <c r="R10" s="9">
        <f t="shared" si="2"/>
        <v>11675380.17</v>
      </c>
      <c r="S10" s="9">
        <f t="shared" si="3"/>
        <v>26688685.43</v>
      </c>
      <c r="T10" s="9">
        <f t="shared" si="4"/>
        <v>134396.07</v>
      </c>
      <c r="U10" s="9">
        <f t="shared" si="5"/>
        <v>39079832.5</v>
      </c>
    </row>
    <row r="11" spans="1:21" x14ac:dyDescent="0.3">
      <c r="A11" s="4" t="s">
        <v>27</v>
      </c>
      <c r="B11" s="9"/>
      <c r="C11" s="9">
        <v>23922000</v>
      </c>
      <c r="D11" s="9"/>
      <c r="E11" s="9"/>
      <c r="F11" s="9"/>
      <c r="G11" s="9"/>
      <c r="H11" s="9">
        <v>2296000</v>
      </c>
      <c r="I11" s="9"/>
      <c r="J11" s="9">
        <v>1670000</v>
      </c>
      <c r="K11" s="9">
        <v>1226000</v>
      </c>
      <c r="L11" s="9">
        <v>49320000</v>
      </c>
      <c r="M11" s="9"/>
      <c r="N11" s="9"/>
      <c r="O11" s="9">
        <f t="shared" si="0"/>
        <v>78434000</v>
      </c>
      <c r="Q11" s="9">
        <f t="shared" si="1"/>
        <v>1226000</v>
      </c>
      <c r="R11" s="9">
        <f t="shared" si="2"/>
        <v>23922000</v>
      </c>
      <c r="S11" s="9">
        <f t="shared" si="3"/>
        <v>51616000</v>
      </c>
      <c r="T11" s="9">
        <f t="shared" si="4"/>
        <v>1670000</v>
      </c>
      <c r="U11" s="9">
        <f t="shared" si="5"/>
        <v>78434000</v>
      </c>
    </row>
    <row r="12" spans="1:21" x14ac:dyDescent="0.3">
      <c r="A12" s="4" t="s">
        <v>28</v>
      </c>
      <c r="B12" s="9"/>
      <c r="C12" s="9">
        <v>13217991.689999999</v>
      </c>
      <c r="D12" s="9"/>
      <c r="E12" s="9"/>
      <c r="F12" s="9"/>
      <c r="G12" s="9"/>
      <c r="H12" s="9">
        <v>1675116.14</v>
      </c>
      <c r="I12" s="9"/>
      <c r="J12" s="9">
        <v>66900.259999999995</v>
      </c>
      <c r="K12" s="9">
        <v>253130.03</v>
      </c>
      <c r="L12" s="9">
        <v>41108793.810000002</v>
      </c>
      <c r="M12" s="9"/>
      <c r="N12" s="9"/>
      <c r="O12" s="9">
        <f t="shared" si="0"/>
        <v>56321931.93</v>
      </c>
      <c r="Q12" s="9">
        <f t="shared" si="1"/>
        <v>253130.03</v>
      </c>
      <c r="R12" s="9">
        <f t="shared" si="2"/>
        <v>13217991.689999999</v>
      </c>
      <c r="S12" s="9">
        <f t="shared" si="3"/>
        <v>42783909.950000003</v>
      </c>
      <c r="T12" s="9">
        <f t="shared" si="4"/>
        <v>66900.259999999995</v>
      </c>
      <c r="U12" s="9">
        <f t="shared" si="5"/>
        <v>56321931.93</v>
      </c>
    </row>
    <row r="13" spans="1:21" x14ac:dyDescent="0.3">
      <c r="A13" s="4" t="s">
        <v>29</v>
      </c>
      <c r="B13" s="9"/>
      <c r="C13" s="9">
        <v>5247225.76</v>
      </c>
      <c r="D13" s="9"/>
      <c r="E13" s="9"/>
      <c r="F13" s="9"/>
      <c r="G13" s="9"/>
      <c r="H13" s="9"/>
      <c r="I13" s="9"/>
      <c r="J13" s="9">
        <v>28402.44</v>
      </c>
      <c r="K13" s="9">
        <v>187632.16</v>
      </c>
      <c r="L13" s="9">
        <v>18067550.77</v>
      </c>
      <c r="M13" s="9"/>
      <c r="N13" s="9">
        <v>2591346.65</v>
      </c>
      <c r="O13" s="9">
        <f t="shared" si="0"/>
        <v>26122157.779999997</v>
      </c>
      <c r="Q13" s="9">
        <f t="shared" si="1"/>
        <v>187632.16</v>
      </c>
      <c r="R13" s="9">
        <f t="shared" si="2"/>
        <v>7838572.4100000001</v>
      </c>
      <c r="S13" s="9">
        <f t="shared" si="3"/>
        <v>18067550.77</v>
      </c>
      <c r="T13" s="9">
        <f t="shared" si="4"/>
        <v>28402.44</v>
      </c>
      <c r="U13" s="9">
        <f t="shared" si="5"/>
        <v>26122157.779999997</v>
      </c>
    </row>
    <row r="14" spans="1:21" x14ac:dyDescent="0.3">
      <c r="A14" s="4" t="s">
        <v>30</v>
      </c>
      <c r="B14" s="9"/>
      <c r="C14" s="9">
        <v>24024709.649999999</v>
      </c>
      <c r="D14" s="9"/>
      <c r="E14" s="9"/>
      <c r="F14" s="9"/>
      <c r="G14" s="9"/>
      <c r="H14" s="9"/>
      <c r="I14" s="9"/>
      <c r="J14" s="9">
        <v>275507.02</v>
      </c>
      <c r="K14" s="9">
        <v>679524.75</v>
      </c>
      <c r="L14" s="9">
        <v>49819314.969999999</v>
      </c>
      <c r="M14" s="9"/>
      <c r="N14" s="9">
        <v>4140475.98</v>
      </c>
      <c r="O14" s="9">
        <f t="shared" si="0"/>
        <v>78939532.370000005</v>
      </c>
      <c r="Q14" s="9">
        <f t="shared" si="1"/>
        <v>679524.75</v>
      </c>
      <c r="R14" s="9">
        <f t="shared" si="2"/>
        <v>28165185.629999999</v>
      </c>
      <c r="S14" s="9">
        <f t="shared" si="3"/>
        <v>49819314.969999999</v>
      </c>
      <c r="T14" s="9">
        <f t="shared" si="4"/>
        <v>275507.02</v>
      </c>
      <c r="U14" s="9">
        <f t="shared" si="5"/>
        <v>78939532.370000005</v>
      </c>
    </row>
    <row r="15" spans="1:21" x14ac:dyDescent="0.3">
      <c r="A15" s="4" t="s">
        <v>31</v>
      </c>
      <c r="B15" s="9"/>
      <c r="C15" s="9">
        <v>67033000</v>
      </c>
      <c r="D15" s="9"/>
      <c r="E15" s="9">
        <v>15000</v>
      </c>
      <c r="F15" s="9"/>
      <c r="G15" s="9">
        <v>8313000</v>
      </c>
      <c r="H15" s="9">
        <v>1254000</v>
      </c>
      <c r="I15" s="9">
        <v>90000</v>
      </c>
      <c r="J15" s="9">
        <v>9467000</v>
      </c>
      <c r="K15" s="9">
        <v>350000</v>
      </c>
      <c r="L15" s="9">
        <v>128767000</v>
      </c>
      <c r="M15" s="9">
        <v>12000</v>
      </c>
      <c r="N15" s="9">
        <v>12510000</v>
      </c>
      <c r="O15" s="9">
        <f t="shared" si="0"/>
        <v>227811000</v>
      </c>
      <c r="Q15" s="9">
        <f t="shared" si="1"/>
        <v>377000</v>
      </c>
      <c r="R15" s="9">
        <f t="shared" si="2"/>
        <v>87946000</v>
      </c>
      <c r="S15" s="9">
        <f t="shared" si="3"/>
        <v>130021000</v>
      </c>
      <c r="T15" s="9">
        <f t="shared" si="4"/>
        <v>9467000</v>
      </c>
      <c r="U15" s="9">
        <f t="shared" si="5"/>
        <v>227811000</v>
      </c>
    </row>
    <row r="16" spans="1:21" x14ac:dyDescent="0.3">
      <c r="A16" s="4" t="s">
        <v>32</v>
      </c>
      <c r="B16" s="9"/>
      <c r="C16" s="9">
        <v>13914233</v>
      </c>
      <c r="D16" s="9"/>
      <c r="E16" s="9"/>
      <c r="F16" s="9"/>
      <c r="G16" s="9"/>
      <c r="H16" s="9"/>
      <c r="I16" s="9"/>
      <c r="J16" s="9"/>
      <c r="K16" s="9">
        <v>1528261</v>
      </c>
      <c r="L16" s="9">
        <v>25590392</v>
      </c>
      <c r="M16" s="9"/>
      <c r="N16" s="9"/>
      <c r="O16" s="9">
        <f t="shared" si="0"/>
        <v>41032886</v>
      </c>
      <c r="Q16" s="9">
        <f t="shared" si="1"/>
        <v>1528261</v>
      </c>
      <c r="R16" s="9">
        <f t="shared" si="2"/>
        <v>13914233</v>
      </c>
      <c r="S16" s="9">
        <f t="shared" si="3"/>
        <v>25590392</v>
      </c>
      <c r="T16" s="9">
        <f t="shared" si="4"/>
        <v>0</v>
      </c>
      <c r="U16" s="9">
        <f t="shared" si="5"/>
        <v>41032886</v>
      </c>
    </row>
    <row r="17" spans="1:21" x14ac:dyDescent="0.3">
      <c r="A17" s="4" t="s">
        <v>33</v>
      </c>
      <c r="B17" s="9">
        <v>7322</v>
      </c>
      <c r="C17" s="9">
        <v>58659564</v>
      </c>
      <c r="D17" s="9">
        <v>37877</v>
      </c>
      <c r="E17" s="9">
        <v>69180</v>
      </c>
      <c r="F17" s="9">
        <v>258520</v>
      </c>
      <c r="G17" s="9">
        <v>45583922</v>
      </c>
      <c r="H17" s="9">
        <v>5355605</v>
      </c>
      <c r="I17" s="9">
        <v>213704</v>
      </c>
      <c r="J17" s="9">
        <v>10381665</v>
      </c>
      <c r="K17" s="9">
        <v>1405218</v>
      </c>
      <c r="L17" s="9">
        <v>231513997</v>
      </c>
      <c r="M17" s="9">
        <v>77733</v>
      </c>
      <c r="N17" s="9">
        <v>14505049</v>
      </c>
      <c r="O17" s="9">
        <f t="shared" si="0"/>
        <v>368069356</v>
      </c>
      <c r="Q17" s="9">
        <f t="shared" si="1"/>
        <v>1855850</v>
      </c>
      <c r="R17" s="9">
        <f t="shared" si="2"/>
        <v>118962239</v>
      </c>
      <c r="S17" s="9">
        <f t="shared" si="3"/>
        <v>236869602</v>
      </c>
      <c r="T17" s="9">
        <f t="shared" si="4"/>
        <v>10381665</v>
      </c>
      <c r="U17" s="9">
        <f t="shared" si="5"/>
        <v>368069356</v>
      </c>
    </row>
    <row r="18" spans="1:21" x14ac:dyDescent="0.3">
      <c r="A18" s="4" t="s">
        <v>34</v>
      </c>
      <c r="B18" s="9"/>
      <c r="C18" s="9">
        <v>25917999</v>
      </c>
      <c r="D18" s="9"/>
      <c r="E18" s="9"/>
      <c r="F18" s="9"/>
      <c r="G18" s="9"/>
      <c r="H18" s="9">
        <v>5036522</v>
      </c>
      <c r="I18" s="9"/>
      <c r="J18" s="9"/>
      <c r="K18" s="9">
        <v>3807826</v>
      </c>
      <c r="L18" s="9">
        <v>60235192</v>
      </c>
      <c r="M18" s="9"/>
      <c r="N18" s="9">
        <v>7165751</v>
      </c>
      <c r="O18" s="9">
        <f t="shared" si="0"/>
        <v>102163290</v>
      </c>
      <c r="Q18" s="9">
        <f t="shared" si="1"/>
        <v>3807826</v>
      </c>
      <c r="R18" s="9">
        <f t="shared" si="2"/>
        <v>33083750</v>
      </c>
      <c r="S18" s="9">
        <f t="shared" si="3"/>
        <v>65271714</v>
      </c>
      <c r="T18" s="9">
        <f t="shared" si="4"/>
        <v>0</v>
      </c>
      <c r="U18" s="9">
        <f t="shared" si="5"/>
        <v>102163290</v>
      </c>
    </row>
    <row r="19" spans="1:21" x14ac:dyDescent="0.3">
      <c r="A19" s="4" t="s">
        <v>35</v>
      </c>
      <c r="B19" s="9"/>
      <c r="C19" s="9">
        <v>2485519.75</v>
      </c>
      <c r="D19" s="9"/>
      <c r="E19" s="9"/>
      <c r="F19" s="9"/>
      <c r="G19" s="9">
        <v>1922767.08</v>
      </c>
      <c r="H19" s="9"/>
      <c r="I19" s="9"/>
      <c r="J19" s="9">
        <v>42922.28</v>
      </c>
      <c r="K19" s="9">
        <v>571464.74</v>
      </c>
      <c r="L19" s="9">
        <v>27617483.539999999</v>
      </c>
      <c r="M19" s="9"/>
      <c r="N19" s="9">
        <v>307132.57</v>
      </c>
      <c r="O19" s="9">
        <f t="shared" si="0"/>
        <v>32947289.960000001</v>
      </c>
      <c r="Q19" s="9">
        <f t="shared" si="1"/>
        <v>571464.74</v>
      </c>
      <c r="R19" s="9">
        <f t="shared" si="2"/>
        <v>4715419.4000000004</v>
      </c>
      <c r="S19" s="9">
        <f t="shared" si="3"/>
        <v>27617483.539999999</v>
      </c>
      <c r="T19" s="9">
        <f t="shared" si="4"/>
        <v>42922.28</v>
      </c>
      <c r="U19" s="9">
        <f t="shared" si="5"/>
        <v>32947289.960000001</v>
      </c>
    </row>
    <row r="20" spans="1:21" x14ac:dyDescent="0.3">
      <c r="A20" s="4"/>
      <c r="B20" s="8">
        <f>+SUM(B7:B19)</f>
        <v>7322</v>
      </c>
      <c r="C20" s="8">
        <f t="shared" ref="C20:O20" si="6">+SUM(C7:C19)</f>
        <v>292830498.36000001</v>
      </c>
      <c r="D20" s="8">
        <f t="shared" si="6"/>
        <v>391712.35000000003</v>
      </c>
      <c r="E20" s="8">
        <f t="shared" si="6"/>
        <v>84180</v>
      </c>
      <c r="F20" s="8">
        <f t="shared" si="6"/>
        <v>1104528.46</v>
      </c>
      <c r="G20" s="8">
        <f t="shared" si="6"/>
        <v>96927525.989999995</v>
      </c>
      <c r="H20" s="8">
        <f t="shared" si="6"/>
        <v>22959670.84</v>
      </c>
      <c r="I20" s="8">
        <f t="shared" si="6"/>
        <v>303704</v>
      </c>
      <c r="J20" s="8">
        <f t="shared" si="6"/>
        <v>25147911.390000001</v>
      </c>
      <c r="K20" s="8">
        <f t="shared" si="6"/>
        <v>10050822.540000001</v>
      </c>
      <c r="L20" s="8">
        <f t="shared" si="6"/>
        <v>887615709.71999991</v>
      </c>
      <c r="M20" s="8">
        <f t="shared" si="6"/>
        <v>100441.64</v>
      </c>
      <c r="N20" s="8">
        <f t="shared" si="6"/>
        <v>53951731.199999996</v>
      </c>
      <c r="O20" s="8">
        <f t="shared" si="6"/>
        <v>1391475758.49</v>
      </c>
      <c r="Q20" s="8">
        <f>+SUM(B20+D20+E20+F20+K20+M20)</f>
        <v>11739006.990000002</v>
      </c>
      <c r="R20" s="8">
        <f t="shared" si="2"/>
        <v>444013459.55000001</v>
      </c>
      <c r="S20" s="8">
        <f t="shared" si="3"/>
        <v>910575380.55999994</v>
      </c>
      <c r="T20" s="8">
        <f t="shared" si="4"/>
        <v>25147911.390000001</v>
      </c>
      <c r="U20" s="8">
        <f t="shared" si="5"/>
        <v>1391475758.49</v>
      </c>
    </row>
    <row r="21" spans="1:21" x14ac:dyDescent="0.3">
      <c r="A21" s="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Q21" s="8"/>
      <c r="R21" s="8"/>
      <c r="S21" s="8"/>
      <c r="T21" s="8"/>
      <c r="U21" s="8"/>
    </row>
    <row r="22" spans="1:21" x14ac:dyDescent="0.3">
      <c r="A22" s="3" t="s">
        <v>36</v>
      </c>
      <c r="B22" s="8" t="s">
        <v>2</v>
      </c>
      <c r="C22" s="8" t="s">
        <v>3</v>
      </c>
      <c r="D22" s="8" t="s">
        <v>4</v>
      </c>
      <c r="E22" s="8" t="s">
        <v>5</v>
      </c>
      <c r="F22" s="8" t="s">
        <v>6</v>
      </c>
      <c r="G22" s="8" t="s">
        <v>7</v>
      </c>
      <c r="H22" s="8" t="s">
        <v>8</v>
      </c>
      <c r="I22" s="8" t="s">
        <v>9</v>
      </c>
      <c r="J22" s="8" t="s">
        <v>10</v>
      </c>
      <c r="K22" s="8" t="s">
        <v>11</v>
      </c>
      <c r="L22" s="8" t="s">
        <v>12</v>
      </c>
      <c r="M22" s="8" t="s">
        <v>110</v>
      </c>
      <c r="N22" s="8" t="s">
        <v>14</v>
      </c>
      <c r="O22" s="8" t="s">
        <v>15</v>
      </c>
      <c r="Q22" s="8" t="s">
        <v>105</v>
      </c>
      <c r="R22" s="8" t="s">
        <v>103</v>
      </c>
      <c r="S22" s="8" t="s">
        <v>12</v>
      </c>
      <c r="T22" s="8" t="s">
        <v>104</v>
      </c>
      <c r="U22" s="3" t="s">
        <v>15</v>
      </c>
    </row>
    <row r="23" spans="1:21" x14ac:dyDescent="0.3">
      <c r="A23" s="4" t="s">
        <v>37</v>
      </c>
      <c r="B23" s="9"/>
      <c r="C23" s="9">
        <v>4874421.5</v>
      </c>
      <c r="D23" s="9">
        <v>2544291.33</v>
      </c>
      <c r="E23" s="9">
        <v>538872.88</v>
      </c>
      <c r="F23" s="9">
        <v>908392.72</v>
      </c>
      <c r="G23" s="9">
        <v>1145233.53</v>
      </c>
      <c r="H23" s="9">
        <v>14819966.970000001</v>
      </c>
      <c r="I23" s="9">
        <v>78481.2</v>
      </c>
      <c r="J23" s="9">
        <v>435516.06</v>
      </c>
      <c r="K23" s="9">
        <v>9240452.0299999993</v>
      </c>
      <c r="L23" s="9">
        <v>25355989.52</v>
      </c>
      <c r="M23" s="9"/>
      <c r="N23" s="9"/>
      <c r="O23" s="9">
        <f>+SUM(B23:N23)</f>
        <v>59941617.739999995</v>
      </c>
      <c r="Q23" s="9">
        <f>+SUM(B23+D23+E23+F23+K23+M23)</f>
        <v>13232008.959999999</v>
      </c>
      <c r="R23" s="9">
        <f t="shared" si="2"/>
        <v>6098136.2300000004</v>
      </c>
      <c r="S23" s="9">
        <f t="shared" si="3"/>
        <v>40175956.490000002</v>
      </c>
      <c r="T23" s="9">
        <f t="shared" si="4"/>
        <v>435516.06</v>
      </c>
      <c r="U23" s="9">
        <f t="shared" si="5"/>
        <v>59941617.739999995</v>
      </c>
    </row>
    <row r="24" spans="1:21" x14ac:dyDescent="0.3">
      <c r="A24" s="4" t="s">
        <v>38</v>
      </c>
      <c r="B24" s="9"/>
      <c r="C24" s="9">
        <v>7520000</v>
      </c>
      <c r="D24" s="9">
        <v>2343000</v>
      </c>
      <c r="E24" s="9">
        <v>345000</v>
      </c>
      <c r="F24" s="9">
        <v>466000</v>
      </c>
      <c r="G24" s="9">
        <v>9300000</v>
      </c>
      <c r="H24" s="9">
        <v>11308000</v>
      </c>
      <c r="I24" s="9">
        <v>207000</v>
      </c>
      <c r="J24" s="9">
        <v>518000</v>
      </c>
      <c r="K24" s="9">
        <v>2397000</v>
      </c>
      <c r="L24" s="9">
        <v>27447000</v>
      </c>
      <c r="M24" s="9">
        <v>91000</v>
      </c>
      <c r="N24" s="9">
        <v>244000</v>
      </c>
      <c r="O24" s="9">
        <f t="shared" ref="O24:O52" si="7">+SUM(B24:N24)</f>
        <v>62186000</v>
      </c>
      <c r="Q24" s="9">
        <f t="shared" ref="Q24:Q52" si="8">+SUM(B24+D24+E24+F24+K24+M24)</f>
        <v>5642000</v>
      </c>
      <c r="R24" s="9">
        <f t="shared" si="2"/>
        <v>17271000</v>
      </c>
      <c r="S24" s="9">
        <f t="shared" si="3"/>
        <v>38755000</v>
      </c>
      <c r="T24" s="9">
        <f t="shared" si="4"/>
        <v>518000</v>
      </c>
      <c r="U24" s="9">
        <f t="shared" si="5"/>
        <v>62186000</v>
      </c>
    </row>
    <row r="25" spans="1:21" x14ac:dyDescent="0.3">
      <c r="A25" s="4" t="s">
        <v>39</v>
      </c>
      <c r="B25" s="9"/>
      <c r="C25" s="9">
        <v>428877</v>
      </c>
      <c r="D25" s="9">
        <v>3732067</v>
      </c>
      <c r="E25" s="9">
        <v>315857</v>
      </c>
      <c r="F25" s="9">
        <v>304554</v>
      </c>
      <c r="G25" s="9">
        <v>231454</v>
      </c>
      <c r="H25" s="9">
        <v>7437608</v>
      </c>
      <c r="I25" s="9">
        <v>15655</v>
      </c>
      <c r="J25" s="9">
        <v>263117</v>
      </c>
      <c r="K25" s="9">
        <v>3840599</v>
      </c>
      <c r="L25" s="9">
        <v>8849619</v>
      </c>
      <c r="M25" s="9">
        <v>11819</v>
      </c>
      <c r="N25" s="9">
        <v>35001</v>
      </c>
      <c r="O25" s="9">
        <f t="shared" si="7"/>
        <v>25466227</v>
      </c>
      <c r="Q25" s="9">
        <f t="shared" si="8"/>
        <v>8204896</v>
      </c>
      <c r="R25" s="9">
        <f t="shared" si="2"/>
        <v>710987</v>
      </c>
      <c r="S25" s="9">
        <f t="shared" si="3"/>
        <v>16287227</v>
      </c>
      <c r="T25" s="9">
        <f t="shared" si="4"/>
        <v>263117</v>
      </c>
      <c r="U25" s="9">
        <f t="shared" si="5"/>
        <v>25466227</v>
      </c>
    </row>
    <row r="26" spans="1:21" x14ac:dyDescent="0.3">
      <c r="A26" s="4" t="s">
        <v>40</v>
      </c>
      <c r="B26" s="9"/>
      <c r="C26" s="9">
        <v>914320</v>
      </c>
      <c r="D26" s="9"/>
      <c r="E26" s="9">
        <v>38956</v>
      </c>
      <c r="F26" s="9"/>
      <c r="G26" s="9"/>
      <c r="H26" s="9">
        <v>1932286</v>
      </c>
      <c r="I26" s="9"/>
      <c r="J26" s="9">
        <v>48315</v>
      </c>
      <c r="K26" s="9">
        <v>711893</v>
      </c>
      <c r="L26" s="9">
        <v>20532447</v>
      </c>
      <c r="M26" s="9"/>
      <c r="N26" s="9"/>
      <c r="O26" s="9">
        <f t="shared" si="7"/>
        <v>24178217</v>
      </c>
      <c r="Q26" s="9">
        <f t="shared" si="8"/>
        <v>750849</v>
      </c>
      <c r="R26" s="9">
        <f t="shared" si="2"/>
        <v>914320</v>
      </c>
      <c r="S26" s="9">
        <f t="shared" si="3"/>
        <v>22464733</v>
      </c>
      <c r="T26" s="9">
        <f t="shared" si="4"/>
        <v>48315</v>
      </c>
      <c r="U26" s="9">
        <f t="shared" si="5"/>
        <v>24178217</v>
      </c>
    </row>
    <row r="27" spans="1:21" x14ac:dyDescent="0.3">
      <c r="A27" s="4" t="s">
        <v>41</v>
      </c>
      <c r="B27" s="9"/>
      <c r="C27" s="9">
        <v>7225800</v>
      </c>
      <c r="D27" s="9"/>
      <c r="E27" s="9"/>
      <c r="F27" s="9"/>
      <c r="G27" s="9"/>
      <c r="H27" s="9">
        <v>28727723</v>
      </c>
      <c r="I27" s="9">
        <v>8537</v>
      </c>
      <c r="J27" s="9">
        <v>1249939</v>
      </c>
      <c r="K27" s="9">
        <v>17616266</v>
      </c>
      <c r="L27" s="9">
        <v>17433410</v>
      </c>
      <c r="M27" s="9"/>
      <c r="N27" s="9">
        <v>1505077</v>
      </c>
      <c r="O27" s="9">
        <f t="shared" si="7"/>
        <v>73766752</v>
      </c>
      <c r="Q27" s="9">
        <f t="shared" si="8"/>
        <v>17616266</v>
      </c>
      <c r="R27" s="9">
        <f t="shared" si="2"/>
        <v>8739414</v>
      </c>
      <c r="S27" s="9">
        <f t="shared" si="3"/>
        <v>46161133</v>
      </c>
      <c r="T27" s="9">
        <f t="shared" si="4"/>
        <v>1249939</v>
      </c>
      <c r="U27" s="9">
        <f t="shared" si="5"/>
        <v>73766752</v>
      </c>
    </row>
    <row r="28" spans="1:21" x14ac:dyDescent="0.3">
      <c r="A28" s="4" t="s">
        <v>42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f t="shared" si="7"/>
        <v>0</v>
      </c>
      <c r="Q28" s="9">
        <f t="shared" si="8"/>
        <v>0</v>
      </c>
      <c r="R28" s="9">
        <f t="shared" si="2"/>
        <v>0</v>
      </c>
      <c r="S28" s="9">
        <f t="shared" si="3"/>
        <v>0</v>
      </c>
      <c r="T28" s="9">
        <f t="shared" si="4"/>
        <v>0</v>
      </c>
      <c r="U28" s="9">
        <f t="shared" si="5"/>
        <v>0</v>
      </c>
    </row>
    <row r="29" spans="1:21" x14ac:dyDescent="0.3">
      <c r="A29" s="4" t="s">
        <v>43</v>
      </c>
      <c r="B29" s="9"/>
      <c r="C29" s="9">
        <v>1063310</v>
      </c>
      <c r="D29" s="9"/>
      <c r="E29" s="9"/>
      <c r="F29" s="9"/>
      <c r="G29" s="9">
        <v>1260655</v>
      </c>
      <c r="H29" s="9">
        <v>9369488</v>
      </c>
      <c r="I29" s="9"/>
      <c r="J29" s="9">
        <v>1532197</v>
      </c>
      <c r="K29" s="9">
        <v>6947831</v>
      </c>
      <c r="L29" s="9">
        <v>18014088</v>
      </c>
      <c r="M29" s="9"/>
      <c r="N29" s="9">
        <v>557590</v>
      </c>
      <c r="O29" s="9">
        <f t="shared" si="7"/>
        <v>38745159</v>
      </c>
      <c r="Q29" s="9">
        <f t="shared" si="8"/>
        <v>6947831</v>
      </c>
      <c r="R29" s="9">
        <f t="shared" si="2"/>
        <v>2881555</v>
      </c>
      <c r="S29" s="9">
        <f t="shared" si="3"/>
        <v>27383576</v>
      </c>
      <c r="T29" s="9">
        <f t="shared" si="4"/>
        <v>1532197</v>
      </c>
      <c r="U29" s="9">
        <f t="shared" si="5"/>
        <v>38745159</v>
      </c>
    </row>
    <row r="30" spans="1:21" x14ac:dyDescent="0.3">
      <c r="A30" s="4" t="s">
        <v>44</v>
      </c>
      <c r="B30" s="9"/>
      <c r="C30" s="9">
        <v>574827</v>
      </c>
      <c r="D30" s="9">
        <v>6430264</v>
      </c>
      <c r="E30" s="9">
        <v>385829</v>
      </c>
      <c r="F30" s="9">
        <v>7452</v>
      </c>
      <c r="G30" s="9">
        <v>1116006</v>
      </c>
      <c r="H30" s="9">
        <v>2055263</v>
      </c>
      <c r="I30" s="9">
        <v>11946</v>
      </c>
      <c r="J30" s="9">
        <v>139918</v>
      </c>
      <c r="K30" s="9">
        <v>513676</v>
      </c>
      <c r="L30" s="9">
        <v>7332746</v>
      </c>
      <c r="M30" s="9">
        <v>231903</v>
      </c>
      <c r="N30" s="9">
        <v>732764</v>
      </c>
      <c r="O30" s="9">
        <f t="shared" si="7"/>
        <v>19532594</v>
      </c>
      <c r="Q30" s="9">
        <f t="shared" si="8"/>
        <v>7569124</v>
      </c>
      <c r="R30" s="9">
        <f t="shared" si="2"/>
        <v>2435543</v>
      </c>
      <c r="S30" s="9">
        <f t="shared" si="3"/>
        <v>9388009</v>
      </c>
      <c r="T30" s="9">
        <f t="shared" si="4"/>
        <v>139918</v>
      </c>
      <c r="U30" s="9">
        <f t="shared" si="5"/>
        <v>19532594</v>
      </c>
    </row>
    <row r="31" spans="1:21" x14ac:dyDescent="0.3">
      <c r="A31" s="4" t="s">
        <v>45</v>
      </c>
      <c r="B31" s="9"/>
      <c r="C31" s="9">
        <v>4483547.55</v>
      </c>
      <c r="D31" s="9">
        <v>3874993.81</v>
      </c>
      <c r="E31" s="9">
        <v>783194.31</v>
      </c>
      <c r="F31" s="9">
        <v>39864.29</v>
      </c>
      <c r="G31" s="9">
        <v>2075979.32</v>
      </c>
      <c r="H31" s="9">
        <v>4616734.3899999997</v>
      </c>
      <c r="I31" s="9">
        <v>5485.85</v>
      </c>
      <c r="J31" s="9">
        <v>724748.96</v>
      </c>
      <c r="K31" s="9">
        <v>2243942.9300000002</v>
      </c>
      <c r="L31" s="9">
        <v>26071195.25</v>
      </c>
      <c r="M31" s="9">
        <v>144237.01999999999</v>
      </c>
      <c r="N31" s="9">
        <v>4608096.9400000004</v>
      </c>
      <c r="O31" s="9">
        <f t="shared" si="7"/>
        <v>49672020.619999997</v>
      </c>
      <c r="Q31" s="9">
        <f t="shared" si="8"/>
        <v>7086232.3599999994</v>
      </c>
      <c r="R31" s="9">
        <f t="shared" si="2"/>
        <v>11173109.66</v>
      </c>
      <c r="S31" s="9">
        <f t="shared" si="3"/>
        <v>30687929.640000001</v>
      </c>
      <c r="T31" s="9">
        <f t="shared" si="4"/>
        <v>724748.96</v>
      </c>
      <c r="U31" s="9">
        <f t="shared" si="5"/>
        <v>49672020.619999997</v>
      </c>
    </row>
    <row r="32" spans="1:21" x14ac:dyDescent="0.3">
      <c r="A32" s="4" t="s">
        <v>46</v>
      </c>
      <c r="B32" s="9"/>
      <c r="C32" s="9">
        <v>690739.34</v>
      </c>
      <c r="D32" s="9">
        <v>1664100.47</v>
      </c>
      <c r="E32" s="9">
        <v>145814.32999999999</v>
      </c>
      <c r="F32" s="9">
        <v>7423332.6200000001</v>
      </c>
      <c r="G32" s="9">
        <v>845719.71</v>
      </c>
      <c r="H32" s="9">
        <v>11719972.810000001</v>
      </c>
      <c r="I32" s="9">
        <v>6954.57</v>
      </c>
      <c r="J32" s="9">
        <v>148758.9</v>
      </c>
      <c r="K32" s="9">
        <v>698636.74</v>
      </c>
      <c r="L32" s="9">
        <v>14806491.630000001</v>
      </c>
      <c r="M32" s="9">
        <v>237497.79</v>
      </c>
      <c r="N32" s="9">
        <v>446484.32</v>
      </c>
      <c r="O32" s="9">
        <f t="shared" si="7"/>
        <v>38834503.229999997</v>
      </c>
      <c r="Q32" s="9">
        <f t="shared" si="8"/>
        <v>10169381.949999999</v>
      </c>
      <c r="R32" s="9">
        <f t="shared" si="2"/>
        <v>1989897.94</v>
      </c>
      <c r="S32" s="9">
        <f t="shared" si="3"/>
        <v>26526464.440000001</v>
      </c>
      <c r="T32" s="9">
        <f t="shared" si="4"/>
        <v>148758.9</v>
      </c>
      <c r="U32" s="9">
        <f t="shared" si="5"/>
        <v>38834503.229999997</v>
      </c>
    </row>
    <row r="33" spans="1:21" x14ac:dyDescent="0.3">
      <c r="A33" s="4" t="s">
        <v>47</v>
      </c>
      <c r="B33" s="9"/>
      <c r="C33" s="9">
        <v>6737432</v>
      </c>
      <c r="D33" s="9">
        <v>5057843</v>
      </c>
      <c r="E33" s="9">
        <v>442811</v>
      </c>
      <c r="F33" s="9">
        <v>18936</v>
      </c>
      <c r="G33" s="9">
        <v>3148040</v>
      </c>
      <c r="H33" s="9">
        <v>5671748</v>
      </c>
      <c r="I33" s="9">
        <v>7806</v>
      </c>
      <c r="J33" s="9">
        <v>1143037</v>
      </c>
      <c r="K33" s="9">
        <v>1445070</v>
      </c>
      <c r="L33" s="9">
        <v>34430480</v>
      </c>
      <c r="M33" s="9">
        <v>182505</v>
      </c>
      <c r="N33" s="9">
        <v>639291</v>
      </c>
      <c r="O33" s="9">
        <f t="shared" si="7"/>
        <v>58924999</v>
      </c>
      <c r="Q33" s="9">
        <f t="shared" si="8"/>
        <v>7147165</v>
      </c>
      <c r="R33" s="9">
        <f t="shared" si="2"/>
        <v>10532569</v>
      </c>
      <c r="S33" s="9">
        <f t="shared" si="3"/>
        <v>40102228</v>
      </c>
      <c r="T33" s="9">
        <f t="shared" si="4"/>
        <v>1143037</v>
      </c>
      <c r="U33" s="9">
        <f t="shared" si="5"/>
        <v>58924999</v>
      </c>
    </row>
    <row r="34" spans="1:21" x14ac:dyDescent="0.3">
      <c r="A34" s="4" t="s">
        <v>48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>
        <f t="shared" si="7"/>
        <v>0</v>
      </c>
      <c r="Q34" s="9">
        <f t="shared" si="8"/>
        <v>0</v>
      </c>
      <c r="R34" s="9">
        <f t="shared" si="2"/>
        <v>0</v>
      </c>
      <c r="S34" s="9">
        <f t="shared" si="3"/>
        <v>0</v>
      </c>
      <c r="T34" s="9">
        <f t="shared" si="4"/>
        <v>0</v>
      </c>
      <c r="U34" s="9">
        <f t="shared" si="5"/>
        <v>0</v>
      </c>
    </row>
    <row r="35" spans="1:21" x14ac:dyDescent="0.3">
      <c r="A35" s="4" t="s">
        <v>49</v>
      </c>
      <c r="B35" s="9">
        <v>106457.97</v>
      </c>
      <c r="C35" s="9">
        <v>1115650.5900000001</v>
      </c>
      <c r="D35" s="9">
        <v>19263</v>
      </c>
      <c r="E35" s="9">
        <v>524034.29</v>
      </c>
      <c r="F35" s="9">
        <v>703652</v>
      </c>
      <c r="G35" s="9">
        <v>410875.76</v>
      </c>
      <c r="H35" s="9">
        <v>2487030.92</v>
      </c>
      <c r="I35" s="9">
        <v>8943.2199999999993</v>
      </c>
      <c r="J35" s="9">
        <v>280271.15000000002</v>
      </c>
      <c r="K35" s="9">
        <v>2503105.89</v>
      </c>
      <c r="L35" s="9">
        <v>11770839.390000001</v>
      </c>
      <c r="M35" s="9">
        <v>3688.41</v>
      </c>
      <c r="N35" s="9">
        <v>178430.21</v>
      </c>
      <c r="O35" s="9">
        <f t="shared" si="7"/>
        <v>20112242.800000001</v>
      </c>
      <c r="Q35" s="9">
        <f t="shared" si="8"/>
        <v>3860201.5600000005</v>
      </c>
      <c r="R35" s="9">
        <f t="shared" si="2"/>
        <v>1713899.78</v>
      </c>
      <c r="S35" s="9">
        <f t="shared" si="3"/>
        <v>14257870.310000001</v>
      </c>
      <c r="T35" s="9">
        <f t="shared" si="4"/>
        <v>280271.15000000002</v>
      </c>
      <c r="U35" s="9">
        <f t="shared" si="5"/>
        <v>20112242.800000001</v>
      </c>
    </row>
    <row r="36" spans="1:21" x14ac:dyDescent="0.3">
      <c r="A36" s="4" t="s">
        <v>50</v>
      </c>
      <c r="B36" s="9">
        <v>111621</v>
      </c>
      <c r="C36" s="9">
        <v>4288967</v>
      </c>
      <c r="D36" s="9">
        <v>197958</v>
      </c>
      <c r="E36" s="9">
        <v>233488</v>
      </c>
      <c r="F36" s="9">
        <v>4848578</v>
      </c>
      <c r="G36" s="9">
        <v>5177576</v>
      </c>
      <c r="H36" s="9">
        <v>3137471</v>
      </c>
      <c r="I36" s="9">
        <v>25349</v>
      </c>
      <c r="J36" s="9">
        <v>1066713</v>
      </c>
      <c r="K36" s="9">
        <v>6414410</v>
      </c>
      <c r="L36" s="9">
        <v>19875056</v>
      </c>
      <c r="M36" s="9">
        <v>158271</v>
      </c>
      <c r="N36" s="9">
        <v>139372</v>
      </c>
      <c r="O36" s="9">
        <f t="shared" si="7"/>
        <v>45674830</v>
      </c>
      <c r="Q36" s="9">
        <f t="shared" si="8"/>
        <v>11964326</v>
      </c>
      <c r="R36" s="9">
        <f t="shared" si="2"/>
        <v>9631264</v>
      </c>
      <c r="S36" s="9">
        <f t="shared" si="3"/>
        <v>23012527</v>
      </c>
      <c r="T36" s="9">
        <f t="shared" si="4"/>
        <v>1066713</v>
      </c>
      <c r="U36" s="9">
        <f t="shared" si="5"/>
        <v>45674830</v>
      </c>
    </row>
    <row r="37" spans="1:21" x14ac:dyDescent="0.3">
      <c r="A37" s="4" t="s">
        <v>51</v>
      </c>
      <c r="B37" s="9"/>
      <c r="C37" s="9">
        <v>17136713.920000002</v>
      </c>
      <c r="D37" s="9"/>
      <c r="E37" s="9"/>
      <c r="F37" s="9"/>
      <c r="G37" s="9"/>
      <c r="H37" s="9">
        <v>2304353.0099999998</v>
      </c>
      <c r="I37" s="9"/>
      <c r="J37" s="9"/>
      <c r="K37" s="9">
        <v>9925459.7799999993</v>
      </c>
      <c r="L37" s="9">
        <v>34477982.979999997</v>
      </c>
      <c r="M37" s="9"/>
      <c r="N37" s="9"/>
      <c r="O37" s="9">
        <f t="shared" si="7"/>
        <v>63844509.689999998</v>
      </c>
      <c r="Q37" s="9">
        <f t="shared" si="8"/>
        <v>9925459.7799999993</v>
      </c>
      <c r="R37" s="9">
        <f t="shared" si="2"/>
        <v>17136713.920000002</v>
      </c>
      <c r="S37" s="9">
        <f t="shared" si="3"/>
        <v>36782335.989999995</v>
      </c>
      <c r="T37" s="9">
        <f t="shared" si="4"/>
        <v>0</v>
      </c>
      <c r="U37" s="9">
        <f t="shared" si="5"/>
        <v>63844509.689999998</v>
      </c>
    </row>
    <row r="38" spans="1:21" x14ac:dyDescent="0.3">
      <c r="A38" s="4" t="s">
        <v>52</v>
      </c>
      <c r="B38" s="9"/>
      <c r="C38" s="9">
        <v>405105</v>
      </c>
      <c r="D38" s="9">
        <v>6037768</v>
      </c>
      <c r="E38" s="9">
        <v>126917</v>
      </c>
      <c r="F38" s="9"/>
      <c r="G38" s="9">
        <v>450938</v>
      </c>
      <c r="H38" s="9">
        <v>1278891</v>
      </c>
      <c r="I38" s="9">
        <v>1144</v>
      </c>
      <c r="J38" s="9">
        <v>630404</v>
      </c>
      <c r="K38" s="9">
        <v>927197</v>
      </c>
      <c r="L38" s="9">
        <v>5489459</v>
      </c>
      <c r="M38" s="9">
        <v>18372</v>
      </c>
      <c r="N38" s="9">
        <v>427805</v>
      </c>
      <c r="O38" s="9">
        <f t="shared" si="7"/>
        <v>15794000</v>
      </c>
      <c r="Q38" s="9">
        <f t="shared" si="8"/>
        <v>7110254</v>
      </c>
      <c r="R38" s="9">
        <f t="shared" si="2"/>
        <v>1284992</v>
      </c>
      <c r="S38" s="9">
        <f t="shared" si="3"/>
        <v>6768350</v>
      </c>
      <c r="T38" s="9">
        <f t="shared" si="4"/>
        <v>630404</v>
      </c>
      <c r="U38" s="9">
        <f t="shared" si="5"/>
        <v>15794000</v>
      </c>
    </row>
    <row r="39" spans="1:21" x14ac:dyDescent="0.3">
      <c r="A39" s="4" t="s">
        <v>53</v>
      </c>
      <c r="B39" s="9"/>
      <c r="C39" s="9">
        <v>4878695</v>
      </c>
      <c r="D39" s="9"/>
      <c r="E39" s="9">
        <v>150346</v>
      </c>
      <c r="F39" s="9"/>
      <c r="G39" s="9"/>
      <c r="H39" s="9">
        <v>618374</v>
      </c>
      <c r="I39" s="9"/>
      <c r="J39" s="9"/>
      <c r="K39" s="9">
        <v>1804280</v>
      </c>
      <c r="L39" s="9">
        <v>23759622</v>
      </c>
      <c r="M39" s="9"/>
      <c r="N39" s="9"/>
      <c r="O39" s="9">
        <f t="shared" si="7"/>
        <v>31211317</v>
      </c>
      <c r="Q39" s="9">
        <f t="shared" si="8"/>
        <v>1954626</v>
      </c>
      <c r="R39" s="9">
        <f t="shared" si="2"/>
        <v>4878695</v>
      </c>
      <c r="S39" s="9">
        <f t="shared" si="3"/>
        <v>24377996</v>
      </c>
      <c r="T39" s="9">
        <f t="shared" si="4"/>
        <v>0</v>
      </c>
      <c r="U39" s="9">
        <f t="shared" si="5"/>
        <v>31211317</v>
      </c>
    </row>
    <row r="40" spans="1:21" x14ac:dyDescent="0.3">
      <c r="A40" s="4" t="s">
        <v>54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 t="shared" si="7"/>
        <v>0</v>
      </c>
      <c r="Q40" s="9">
        <f t="shared" si="8"/>
        <v>0</v>
      </c>
      <c r="R40" s="9">
        <f t="shared" si="2"/>
        <v>0</v>
      </c>
      <c r="S40" s="9">
        <f t="shared" si="3"/>
        <v>0</v>
      </c>
      <c r="T40" s="9">
        <f t="shared" si="4"/>
        <v>0</v>
      </c>
      <c r="U40" s="9">
        <f t="shared" si="5"/>
        <v>0</v>
      </c>
    </row>
    <row r="41" spans="1:21" x14ac:dyDescent="0.3">
      <c r="A41" s="4" t="s">
        <v>55</v>
      </c>
      <c r="B41" s="9">
        <v>160252.67000000001</v>
      </c>
      <c r="C41" s="9">
        <v>296454.36</v>
      </c>
      <c r="D41" s="9">
        <v>1369750.88</v>
      </c>
      <c r="E41" s="9">
        <v>30752.17</v>
      </c>
      <c r="F41" s="9">
        <v>140298.37</v>
      </c>
      <c r="G41" s="9">
        <v>209667.43</v>
      </c>
      <c r="H41" s="9">
        <v>1320044.76</v>
      </c>
      <c r="I41" s="9">
        <v>353.72</v>
      </c>
      <c r="J41" s="9">
        <v>68443.399999999994</v>
      </c>
      <c r="K41" s="9">
        <v>426984.24</v>
      </c>
      <c r="L41" s="9">
        <v>6278108.0599999996</v>
      </c>
      <c r="M41" s="9">
        <v>85599.5</v>
      </c>
      <c r="N41" s="9">
        <v>14388.1</v>
      </c>
      <c r="O41" s="9">
        <f t="shared" si="7"/>
        <v>10401097.659999998</v>
      </c>
      <c r="Q41" s="9">
        <f t="shared" si="8"/>
        <v>2213637.83</v>
      </c>
      <c r="R41" s="9">
        <f t="shared" si="2"/>
        <v>520863.60999999993</v>
      </c>
      <c r="S41" s="9">
        <f t="shared" si="3"/>
        <v>7598152.8199999994</v>
      </c>
      <c r="T41" s="9">
        <f t="shared" si="4"/>
        <v>68443.399999999994</v>
      </c>
      <c r="U41" s="9">
        <f t="shared" si="5"/>
        <v>10401097.659999998</v>
      </c>
    </row>
    <row r="42" spans="1:21" x14ac:dyDescent="0.3">
      <c r="A42" s="4" t="s">
        <v>56</v>
      </c>
      <c r="B42" s="9"/>
      <c r="C42" s="9">
        <v>855000</v>
      </c>
      <c r="D42" s="9"/>
      <c r="E42" s="9"/>
      <c r="F42" s="9"/>
      <c r="G42" s="9">
        <v>433000</v>
      </c>
      <c r="H42" s="9">
        <v>1851000</v>
      </c>
      <c r="I42" s="9"/>
      <c r="J42" s="9">
        <v>447000</v>
      </c>
      <c r="K42" s="9">
        <v>336000</v>
      </c>
      <c r="L42" s="9">
        <v>20751000</v>
      </c>
      <c r="M42" s="9"/>
      <c r="N42" s="9">
        <v>42000</v>
      </c>
      <c r="O42" s="9">
        <f t="shared" si="7"/>
        <v>24715000</v>
      </c>
      <c r="Q42" s="9">
        <f t="shared" si="8"/>
        <v>336000</v>
      </c>
      <c r="R42" s="9">
        <f t="shared" si="2"/>
        <v>1330000</v>
      </c>
      <c r="S42" s="9">
        <f t="shared" si="3"/>
        <v>22602000</v>
      </c>
      <c r="T42" s="9">
        <f t="shared" si="4"/>
        <v>447000</v>
      </c>
      <c r="U42" s="9">
        <f t="shared" si="5"/>
        <v>24715000</v>
      </c>
    </row>
    <row r="43" spans="1:21" x14ac:dyDescent="0.3">
      <c r="A43" s="4" t="s">
        <v>57</v>
      </c>
      <c r="B43" s="9"/>
      <c r="C43" s="9">
        <v>2440417</v>
      </c>
      <c r="D43" s="9"/>
      <c r="E43" s="9"/>
      <c r="F43" s="9"/>
      <c r="G43" s="9"/>
      <c r="H43" s="9"/>
      <c r="I43" s="9"/>
      <c r="J43" s="9"/>
      <c r="K43" s="9">
        <v>7341867</v>
      </c>
      <c r="L43" s="9">
        <v>9430604</v>
      </c>
      <c r="M43" s="9"/>
      <c r="N43" s="9"/>
      <c r="O43" s="9">
        <f t="shared" si="7"/>
        <v>19212888</v>
      </c>
      <c r="Q43" s="9">
        <f t="shared" si="8"/>
        <v>7341867</v>
      </c>
      <c r="R43" s="9">
        <f t="shared" si="2"/>
        <v>2440417</v>
      </c>
      <c r="S43" s="9">
        <f t="shared" si="3"/>
        <v>9430604</v>
      </c>
      <c r="T43" s="9">
        <f t="shared" si="4"/>
        <v>0</v>
      </c>
      <c r="U43" s="9">
        <f t="shared" si="5"/>
        <v>19212888</v>
      </c>
    </row>
    <row r="44" spans="1:21" x14ac:dyDescent="0.3">
      <c r="A44" s="4" t="s">
        <v>58</v>
      </c>
      <c r="B44" s="9"/>
      <c r="C44" s="9">
        <v>1768084</v>
      </c>
      <c r="D44" s="9">
        <v>1136827</v>
      </c>
      <c r="E44" s="9">
        <v>456919</v>
      </c>
      <c r="F44" s="9">
        <v>2255644</v>
      </c>
      <c r="G44" s="9">
        <v>1271974</v>
      </c>
      <c r="H44" s="9">
        <v>9836494</v>
      </c>
      <c r="I44" s="9">
        <v>2480</v>
      </c>
      <c r="J44" s="9">
        <v>159760</v>
      </c>
      <c r="K44" s="9">
        <v>1941624</v>
      </c>
      <c r="L44" s="9">
        <v>20732360</v>
      </c>
      <c r="M44" s="9">
        <v>153339</v>
      </c>
      <c r="N44" s="9">
        <v>1006984</v>
      </c>
      <c r="O44" s="9">
        <f t="shared" si="7"/>
        <v>40722489</v>
      </c>
      <c r="Q44" s="9">
        <f t="shared" si="8"/>
        <v>5944353</v>
      </c>
      <c r="R44" s="9">
        <f t="shared" si="2"/>
        <v>4049522</v>
      </c>
      <c r="S44" s="9">
        <f t="shared" si="3"/>
        <v>30568854</v>
      </c>
      <c r="T44" s="9">
        <f t="shared" si="4"/>
        <v>159760</v>
      </c>
      <c r="U44" s="9">
        <f t="shared" si="5"/>
        <v>40722489</v>
      </c>
    </row>
    <row r="45" spans="1:21" x14ac:dyDescent="0.3">
      <c r="A45" s="4" t="s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>
        <f t="shared" si="7"/>
        <v>0</v>
      </c>
      <c r="Q45" s="9">
        <f t="shared" si="8"/>
        <v>0</v>
      </c>
      <c r="R45" s="9">
        <f t="shared" si="2"/>
        <v>0</v>
      </c>
      <c r="S45" s="9">
        <f t="shared" si="3"/>
        <v>0</v>
      </c>
      <c r="T45" s="9">
        <f t="shared" si="4"/>
        <v>0</v>
      </c>
      <c r="U45" s="9">
        <f t="shared" si="5"/>
        <v>0</v>
      </c>
    </row>
    <row r="46" spans="1:21" x14ac:dyDescent="0.3">
      <c r="A46" s="4" t="s">
        <v>60</v>
      </c>
      <c r="B46" s="9">
        <v>103304</v>
      </c>
      <c r="C46" s="9">
        <v>253871</v>
      </c>
      <c r="D46" s="9">
        <v>479020</v>
      </c>
      <c r="E46" s="9">
        <v>20351</v>
      </c>
      <c r="F46" s="9">
        <v>23708</v>
      </c>
      <c r="G46" s="9">
        <v>192677</v>
      </c>
      <c r="H46" s="9">
        <v>2651434</v>
      </c>
      <c r="I46" s="9">
        <v>1541</v>
      </c>
      <c r="J46" s="9">
        <v>575428</v>
      </c>
      <c r="K46" s="9">
        <v>35321</v>
      </c>
      <c r="L46" s="9">
        <v>5131427</v>
      </c>
      <c r="M46" s="9">
        <v>100669</v>
      </c>
      <c r="N46" s="9">
        <v>268852</v>
      </c>
      <c r="O46" s="9">
        <f t="shared" si="7"/>
        <v>9837603</v>
      </c>
      <c r="Q46" s="9">
        <f t="shared" si="8"/>
        <v>762373</v>
      </c>
      <c r="R46" s="9">
        <f t="shared" si="2"/>
        <v>716941</v>
      </c>
      <c r="S46" s="9">
        <f t="shared" si="3"/>
        <v>7782861</v>
      </c>
      <c r="T46" s="9">
        <f t="shared" si="4"/>
        <v>575428</v>
      </c>
      <c r="U46" s="9">
        <f t="shared" si="5"/>
        <v>9837603</v>
      </c>
    </row>
    <row r="47" spans="1:21" x14ac:dyDescent="0.3">
      <c r="A47" s="4" t="s">
        <v>61</v>
      </c>
      <c r="B47" s="9">
        <v>1243000</v>
      </c>
      <c r="C47" s="9">
        <v>369000</v>
      </c>
      <c r="D47" s="9">
        <v>1987000</v>
      </c>
      <c r="E47" s="9">
        <v>26000</v>
      </c>
      <c r="F47" s="9">
        <v>82000</v>
      </c>
      <c r="G47" s="9">
        <v>900000</v>
      </c>
      <c r="H47" s="9">
        <v>5253000</v>
      </c>
      <c r="I47" s="9">
        <v>5000</v>
      </c>
      <c r="J47" s="9">
        <v>1500000</v>
      </c>
      <c r="K47" s="9">
        <v>1492000</v>
      </c>
      <c r="L47" s="9">
        <v>10369000</v>
      </c>
      <c r="M47" s="9">
        <v>299000</v>
      </c>
      <c r="N47" s="9">
        <v>798000</v>
      </c>
      <c r="O47" s="9">
        <f t="shared" si="7"/>
        <v>24323000</v>
      </c>
      <c r="Q47" s="9">
        <f t="shared" si="8"/>
        <v>5129000</v>
      </c>
      <c r="R47" s="9">
        <f t="shared" si="2"/>
        <v>2072000</v>
      </c>
      <c r="S47" s="9">
        <f t="shared" si="3"/>
        <v>15622000</v>
      </c>
      <c r="T47" s="9">
        <f t="shared" si="4"/>
        <v>1500000</v>
      </c>
      <c r="U47" s="9">
        <f t="shared" si="5"/>
        <v>24323000</v>
      </c>
    </row>
    <row r="48" spans="1:21" x14ac:dyDescent="0.3">
      <c r="A48" s="4" t="s">
        <v>62</v>
      </c>
      <c r="B48" s="9">
        <v>1773269.94</v>
      </c>
      <c r="C48" s="9">
        <v>364741.89</v>
      </c>
      <c r="D48" s="9">
        <v>2196736.89</v>
      </c>
      <c r="E48" s="9">
        <v>59520.86</v>
      </c>
      <c r="F48" s="9">
        <v>6347.31</v>
      </c>
      <c r="G48" s="9">
        <v>468405.91</v>
      </c>
      <c r="H48" s="9">
        <v>2169361.83</v>
      </c>
      <c r="I48" s="9">
        <v>18681.330000000002</v>
      </c>
      <c r="J48" s="9">
        <v>271269.09999999998</v>
      </c>
      <c r="K48" s="9">
        <v>1633449.97</v>
      </c>
      <c r="L48" s="9">
        <v>6374280.2300000004</v>
      </c>
      <c r="M48" s="9">
        <v>91795.06</v>
      </c>
      <c r="N48" s="9">
        <v>292833.40000000002</v>
      </c>
      <c r="O48" s="9">
        <f t="shared" si="7"/>
        <v>15720693.720000003</v>
      </c>
      <c r="Q48" s="9">
        <f t="shared" si="8"/>
        <v>5761120.0299999993</v>
      </c>
      <c r="R48" s="9">
        <f t="shared" si="2"/>
        <v>1144662.5300000003</v>
      </c>
      <c r="S48" s="9">
        <f t="shared" si="3"/>
        <v>8543642.0600000005</v>
      </c>
      <c r="T48" s="9">
        <f t="shared" si="4"/>
        <v>271269.09999999998</v>
      </c>
      <c r="U48" s="9">
        <f t="shared" si="5"/>
        <v>15720693.720000003</v>
      </c>
    </row>
    <row r="49" spans="1:21" x14ac:dyDescent="0.3">
      <c r="A49" s="4" t="s">
        <v>63</v>
      </c>
      <c r="B49" s="9"/>
      <c r="C49" s="9">
        <v>2248810.61</v>
      </c>
      <c r="D49" s="9"/>
      <c r="E49" s="9"/>
      <c r="F49" s="9"/>
      <c r="G49" s="9">
        <v>2979107.8</v>
      </c>
      <c r="H49" s="9"/>
      <c r="I49" s="9"/>
      <c r="J49" s="9">
        <v>109229.78</v>
      </c>
      <c r="K49" s="9">
        <v>5078806.84</v>
      </c>
      <c r="L49" s="9">
        <v>16821435.460000001</v>
      </c>
      <c r="M49" s="9"/>
      <c r="N49" s="9"/>
      <c r="O49" s="9">
        <f t="shared" si="7"/>
        <v>27237390.490000002</v>
      </c>
      <c r="Q49" s="9">
        <f t="shared" si="8"/>
        <v>5078806.84</v>
      </c>
      <c r="R49" s="9">
        <f t="shared" si="2"/>
        <v>5227918.41</v>
      </c>
      <c r="S49" s="9">
        <f t="shared" si="3"/>
        <v>16821435.460000001</v>
      </c>
      <c r="T49" s="9">
        <f t="shared" si="4"/>
        <v>109229.78</v>
      </c>
      <c r="U49" s="9">
        <f t="shared" si="5"/>
        <v>27237390.490000002</v>
      </c>
    </row>
    <row r="50" spans="1:21" x14ac:dyDescent="0.3">
      <c r="A50" s="4" t="s">
        <v>64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f t="shared" si="7"/>
        <v>0</v>
      </c>
      <c r="Q50" s="9">
        <f>+SUM(B50+D50+E50+F50+K50+M50)</f>
        <v>0</v>
      </c>
      <c r="R50" s="9">
        <f t="shared" si="2"/>
        <v>0</v>
      </c>
      <c r="S50" s="9">
        <f t="shared" si="3"/>
        <v>0</v>
      </c>
      <c r="T50" s="9">
        <f t="shared" si="4"/>
        <v>0</v>
      </c>
      <c r="U50" s="9">
        <f t="shared" si="5"/>
        <v>0</v>
      </c>
    </row>
    <row r="51" spans="1:21" x14ac:dyDescent="0.3">
      <c r="A51" s="4" t="s">
        <v>65</v>
      </c>
      <c r="B51" s="9"/>
      <c r="C51" s="9">
        <v>839263</v>
      </c>
      <c r="D51" s="9"/>
      <c r="E51" s="9"/>
      <c r="F51" s="9"/>
      <c r="G51" s="9"/>
      <c r="H51" s="9">
        <v>274206</v>
      </c>
      <c r="I51" s="9"/>
      <c r="J51" s="9">
        <v>0</v>
      </c>
      <c r="K51" s="9">
        <v>114953</v>
      </c>
      <c r="L51" s="9">
        <v>1195439</v>
      </c>
      <c r="M51" s="9"/>
      <c r="N51" s="9"/>
      <c r="O51" s="9">
        <f t="shared" si="7"/>
        <v>2423861</v>
      </c>
      <c r="Q51" s="9">
        <f t="shared" si="8"/>
        <v>114953</v>
      </c>
      <c r="R51" s="9">
        <f t="shared" si="2"/>
        <v>839263</v>
      </c>
      <c r="S51" s="9">
        <f t="shared" si="3"/>
        <v>1469645</v>
      </c>
      <c r="T51" s="9">
        <f t="shared" si="4"/>
        <v>0</v>
      </c>
      <c r="U51" s="9">
        <f t="shared" si="5"/>
        <v>2423861</v>
      </c>
    </row>
    <row r="52" spans="1:21" x14ac:dyDescent="0.3">
      <c r="A52" s="4" t="s">
        <v>66</v>
      </c>
      <c r="B52" s="9">
        <v>26080</v>
      </c>
      <c r="C52" s="9">
        <v>415473</v>
      </c>
      <c r="D52" s="9">
        <v>3644181</v>
      </c>
      <c r="E52" s="9">
        <v>157546</v>
      </c>
      <c r="F52" s="9">
        <v>15631</v>
      </c>
      <c r="G52" s="9">
        <v>352790</v>
      </c>
      <c r="H52" s="9">
        <v>2020950</v>
      </c>
      <c r="I52" s="9">
        <v>16836</v>
      </c>
      <c r="J52" s="9">
        <v>117787</v>
      </c>
      <c r="K52" s="9">
        <v>6147686</v>
      </c>
      <c r="L52" s="9">
        <v>5266276</v>
      </c>
      <c r="M52" s="9">
        <v>355850</v>
      </c>
      <c r="N52" s="9">
        <v>755181</v>
      </c>
      <c r="O52" s="9">
        <f t="shared" si="7"/>
        <v>19292267</v>
      </c>
      <c r="Q52" s="9">
        <f t="shared" si="8"/>
        <v>10346974</v>
      </c>
      <c r="R52" s="9">
        <f t="shared" si="2"/>
        <v>1540280</v>
      </c>
      <c r="S52" s="9">
        <f t="shared" si="3"/>
        <v>7287226</v>
      </c>
      <c r="T52" s="9">
        <f t="shared" si="4"/>
        <v>117787</v>
      </c>
      <c r="U52" s="9">
        <f t="shared" si="5"/>
        <v>19292267</v>
      </c>
    </row>
    <row r="53" spans="1:21" x14ac:dyDescent="0.3">
      <c r="A53" s="4"/>
      <c r="B53" s="8">
        <f>+SUM(B23:B52)</f>
        <v>3523985.58</v>
      </c>
      <c r="C53" s="8">
        <f t="shared" ref="C53:O53" si="9">+SUM(C23:C52)</f>
        <v>72189520.760000005</v>
      </c>
      <c r="D53" s="8">
        <f t="shared" si="9"/>
        <v>42715064.379999995</v>
      </c>
      <c r="E53" s="8">
        <f t="shared" si="9"/>
        <v>4782208.8400000008</v>
      </c>
      <c r="F53" s="8">
        <f t="shared" si="9"/>
        <v>17244390.309999999</v>
      </c>
      <c r="G53" s="8">
        <f t="shared" si="9"/>
        <v>31970099.460000001</v>
      </c>
      <c r="H53" s="8">
        <f t="shared" si="9"/>
        <v>132861400.69000001</v>
      </c>
      <c r="I53" s="8">
        <f t="shared" si="9"/>
        <v>422193.88999999996</v>
      </c>
      <c r="J53" s="8">
        <f t="shared" si="9"/>
        <v>11429852.35</v>
      </c>
      <c r="K53" s="8">
        <f t="shared" si="9"/>
        <v>91778511.420000002</v>
      </c>
      <c r="L53" s="8">
        <f t="shared" si="9"/>
        <v>397996355.51999998</v>
      </c>
      <c r="M53" s="8">
        <f t="shared" si="9"/>
        <v>2165545.7800000003</v>
      </c>
      <c r="N53" s="8">
        <f t="shared" si="9"/>
        <v>12692149.970000003</v>
      </c>
      <c r="O53" s="8">
        <f t="shared" si="9"/>
        <v>821771278.95000005</v>
      </c>
      <c r="Q53" s="8">
        <f t="shared" ref="Q53" si="10">+SUM(B53+D53+E53+F53+K53+M53)</f>
        <v>162209706.31</v>
      </c>
      <c r="R53" s="8">
        <f t="shared" si="2"/>
        <v>117273964.08</v>
      </c>
      <c r="S53" s="8">
        <f t="shared" si="3"/>
        <v>530857756.20999998</v>
      </c>
      <c r="T53" s="8">
        <f t="shared" si="4"/>
        <v>11429852.35</v>
      </c>
      <c r="U53" s="8">
        <f t="shared" si="5"/>
        <v>821771278.95000005</v>
      </c>
    </row>
    <row r="54" spans="1:21" x14ac:dyDescent="0.3">
      <c r="A54" s="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Q54" s="8"/>
      <c r="R54" s="8"/>
      <c r="S54" s="8"/>
      <c r="T54" s="8"/>
      <c r="U54" s="8"/>
    </row>
    <row r="55" spans="1:21" x14ac:dyDescent="0.3">
      <c r="A55" s="3" t="s">
        <v>67</v>
      </c>
      <c r="B55" s="8" t="s">
        <v>2</v>
      </c>
      <c r="C55" s="8" t="s">
        <v>3</v>
      </c>
      <c r="D55" s="8" t="s">
        <v>4</v>
      </c>
      <c r="E55" s="8" t="s">
        <v>5</v>
      </c>
      <c r="F55" s="8" t="s">
        <v>6</v>
      </c>
      <c r="G55" s="8" t="s">
        <v>7</v>
      </c>
      <c r="H55" s="8" t="s">
        <v>8</v>
      </c>
      <c r="I55" s="8" t="s">
        <v>9</v>
      </c>
      <c r="J55" s="8" t="s">
        <v>10</v>
      </c>
      <c r="K55" s="8" t="s">
        <v>11</v>
      </c>
      <c r="L55" s="8" t="s">
        <v>12</v>
      </c>
      <c r="M55" s="8" t="s">
        <v>110</v>
      </c>
      <c r="N55" s="8" t="s">
        <v>14</v>
      </c>
      <c r="O55" s="8" t="s">
        <v>15</v>
      </c>
      <c r="Q55" s="8" t="s">
        <v>105</v>
      </c>
      <c r="R55" s="8" t="s">
        <v>103</v>
      </c>
      <c r="S55" s="8" t="s">
        <v>12</v>
      </c>
      <c r="T55" s="8" t="s">
        <v>104</v>
      </c>
      <c r="U55" s="3" t="s">
        <v>15</v>
      </c>
    </row>
    <row r="56" spans="1:21" x14ac:dyDescent="0.3">
      <c r="A56" s="4" t="s">
        <v>68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>
        <f t="shared" ref="O56:O77" si="11">+SUM(B56:N56)</f>
        <v>0</v>
      </c>
      <c r="Q56" s="9">
        <f>+SUM(B56+D56+E56+F56+K56+M56)</f>
        <v>0</v>
      </c>
      <c r="R56" s="9">
        <f t="shared" si="2"/>
        <v>0</v>
      </c>
      <c r="S56" s="9">
        <f t="shared" si="3"/>
        <v>0</v>
      </c>
      <c r="T56" s="9">
        <f t="shared" si="4"/>
        <v>0</v>
      </c>
      <c r="U56" s="9">
        <f t="shared" si="5"/>
        <v>0</v>
      </c>
    </row>
    <row r="57" spans="1:21" x14ac:dyDescent="0.3">
      <c r="A57" s="4" t="s">
        <v>69</v>
      </c>
      <c r="B57" s="9">
        <v>2746.71</v>
      </c>
      <c r="C57" s="9">
        <v>141337.26999999999</v>
      </c>
      <c r="D57" s="9">
        <v>1960629.34</v>
      </c>
      <c r="E57" s="9">
        <v>28098</v>
      </c>
      <c r="F57" s="9">
        <v>15539.12</v>
      </c>
      <c r="G57" s="9">
        <v>123034.81</v>
      </c>
      <c r="H57" s="9">
        <v>1450824.19</v>
      </c>
      <c r="I57" s="9">
        <v>4931.7700000000004</v>
      </c>
      <c r="J57" s="9">
        <v>80495.28</v>
      </c>
      <c r="K57" s="9">
        <v>761617.71</v>
      </c>
      <c r="L57" s="9">
        <v>1792586.04</v>
      </c>
      <c r="M57" s="9">
        <v>8039.45</v>
      </c>
      <c r="N57" s="9">
        <v>127559.09</v>
      </c>
      <c r="O57" s="9">
        <f t="shared" si="11"/>
        <v>6497438.7800000003</v>
      </c>
      <c r="Q57" s="9">
        <f t="shared" ref="Q57:Q80" si="12">+SUM(B57+D57+E57+F57+K57+M57)</f>
        <v>2776670.33</v>
      </c>
      <c r="R57" s="9">
        <f t="shared" si="2"/>
        <v>396862.93999999994</v>
      </c>
      <c r="S57" s="9">
        <f t="shared" si="3"/>
        <v>3243410.23</v>
      </c>
      <c r="T57" s="9">
        <f t="shared" si="4"/>
        <v>80495.28</v>
      </c>
      <c r="U57" s="9">
        <f t="shared" si="5"/>
        <v>6497438.7800000003</v>
      </c>
    </row>
    <row r="58" spans="1:21" x14ac:dyDescent="0.3">
      <c r="A58" s="4" t="s">
        <v>70</v>
      </c>
      <c r="B58" s="9"/>
      <c r="C58" s="9">
        <v>256577.47</v>
      </c>
      <c r="D58" s="9">
        <v>843026.53</v>
      </c>
      <c r="E58" s="9">
        <v>91156.28</v>
      </c>
      <c r="F58" s="9">
        <v>1264.04</v>
      </c>
      <c r="G58" s="9">
        <v>87364.43</v>
      </c>
      <c r="H58" s="9">
        <v>696062.91</v>
      </c>
      <c r="I58" s="9">
        <v>35642.370000000003</v>
      </c>
      <c r="J58" s="9">
        <v>35566.879999999997</v>
      </c>
      <c r="K58" s="9">
        <v>2867140.68</v>
      </c>
      <c r="L58" s="9">
        <v>837808.59</v>
      </c>
      <c r="M58" s="9">
        <v>4794.63</v>
      </c>
      <c r="N58" s="9">
        <v>327338.2</v>
      </c>
      <c r="O58" s="9">
        <f t="shared" si="11"/>
        <v>6083743.0099999998</v>
      </c>
      <c r="Q58" s="9">
        <f t="shared" si="12"/>
        <v>3807382.16</v>
      </c>
      <c r="R58" s="9">
        <f t="shared" si="2"/>
        <v>706922.47000000009</v>
      </c>
      <c r="S58" s="9">
        <f t="shared" si="3"/>
        <v>1533871.5</v>
      </c>
      <c r="T58" s="9">
        <f t="shared" si="4"/>
        <v>35566.879999999997</v>
      </c>
      <c r="U58" s="9">
        <f t="shared" si="5"/>
        <v>6083743.0099999998</v>
      </c>
    </row>
    <row r="59" spans="1:21" x14ac:dyDescent="0.3">
      <c r="A59" s="4" t="s">
        <v>71</v>
      </c>
      <c r="B59" s="9"/>
      <c r="C59" s="9"/>
      <c r="D59" s="9"/>
      <c r="E59" s="9"/>
      <c r="F59" s="9"/>
      <c r="G59" s="9">
        <v>5272760</v>
      </c>
      <c r="H59" s="9"/>
      <c r="I59" s="9"/>
      <c r="J59" s="9"/>
      <c r="K59" s="9">
        <v>33730</v>
      </c>
      <c r="L59" s="9">
        <v>4280720</v>
      </c>
      <c r="M59" s="9"/>
      <c r="N59" s="9"/>
      <c r="O59" s="9">
        <f t="shared" si="11"/>
        <v>9587210</v>
      </c>
      <c r="Q59" s="9">
        <f t="shared" si="12"/>
        <v>33730</v>
      </c>
      <c r="R59" s="9">
        <f t="shared" si="2"/>
        <v>5272760</v>
      </c>
      <c r="S59" s="9">
        <f t="shared" si="3"/>
        <v>4280720</v>
      </c>
      <c r="T59" s="9">
        <f t="shared" si="4"/>
        <v>0</v>
      </c>
      <c r="U59" s="9">
        <f t="shared" si="5"/>
        <v>9587210</v>
      </c>
    </row>
    <row r="60" spans="1:21" x14ac:dyDescent="0.3">
      <c r="A60" s="4" t="s">
        <v>72</v>
      </c>
      <c r="B60" s="9"/>
      <c r="C60" s="9">
        <v>270541.36</v>
      </c>
      <c r="D60" s="9">
        <v>856332.62</v>
      </c>
      <c r="E60" s="9">
        <v>113488.6</v>
      </c>
      <c r="F60" s="9">
        <v>1400176.21</v>
      </c>
      <c r="G60" s="9">
        <v>141979.79999999999</v>
      </c>
      <c r="H60" s="9">
        <v>2063586.85</v>
      </c>
      <c r="I60" s="9"/>
      <c r="J60" s="9">
        <v>39499.19</v>
      </c>
      <c r="K60" s="9">
        <v>278130.27</v>
      </c>
      <c r="L60" s="9">
        <v>3720822.77</v>
      </c>
      <c r="M60" s="9">
        <v>34596.339999999997</v>
      </c>
      <c r="N60" s="9">
        <v>143440.10999999999</v>
      </c>
      <c r="O60" s="9">
        <f t="shared" si="11"/>
        <v>9062594.1199999992</v>
      </c>
      <c r="Q60" s="9">
        <f t="shared" si="12"/>
        <v>2682724.0399999996</v>
      </c>
      <c r="R60" s="9">
        <f t="shared" si="2"/>
        <v>555961.27</v>
      </c>
      <c r="S60" s="9">
        <f t="shared" si="3"/>
        <v>5784409.6200000001</v>
      </c>
      <c r="T60" s="9">
        <f t="shared" si="4"/>
        <v>39499.19</v>
      </c>
      <c r="U60" s="9">
        <f t="shared" si="5"/>
        <v>9062594.1199999992</v>
      </c>
    </row>
    <row r="61" spans="1:21" x14ac:dyDescent="0.3">
      <c r="A61" s="4" t="s">
        <v>73</v>
      </c>
      <c r="B61" s="9"/>
      <c r="C61" s="9">
        <v>113061</v>
      </c>
      <c r="D61" s="9">
        <v>9360</v>
      </c>
      <c r="E61" s="9">
        <v>86505</v>
      </c>
      <c r="F61" s="9">
        <v>9182</v>
      </c>
      <c r="G61" s="9">
        <v>69607</v>
      </c>
      <c r="H61" s="9">
        <v>448383</v>
      </c>
      <c r="I61" s="9">
        <v>1900</v>
      </c>
      <c r="J61" s="9">
        <v>21270</v>
      </c>
      <c r="K61" s="9">
        <v>524739</v>
      </c>
      <c r="L61" s="9">
        <v>2191253</v>
      </c>
      <c r="M61" s="9">
        <v>4747</v>
      </c>
      <c r="N61" s="9">
        <v>16769</v>
      </c>
      <c r="O61" s="9">
        <f t="shared" si="11"/>
        <v>3496776</v>
      </c>
      <c r="Q61" s="9">
        <f t="shared" si="12"/>
        <v>634533</v>
      </c>
      <c r="R61" s="9">
        <f t="shared" si="2"/>
        <v>201337</v>
      </c>
      <c r="S61" s="9">
        <f t="shared" si="3"/>
        <v>2639636</v>
      </c>
      <c r="T61" s="9">
        <f t="shared" si="4"/>
        <v>21270</v>
      </c>
      <c r="U61" s="9">
        <f t="shared" si="5"/>
        <v>3496776</v>
      </c>
    </row>
    <row r="62" spans="1:21" x14ac:dyDescent="0.3">
      <c r="A62" s="4" t="s">
        <v>74</v>
      </c>
      <c r="B62" s="9"/>
      <c r="C62" s="9">
        <v>109918</v>
      </c>
      <c r="D62" s="9">
        <v>295455</v>
      </c>
      <c r="E62" s="9">
        <v>27819</v>
      </c>
      <c r="F62" s="9">
        <v>27822</v>
      </c>
      <c r="G62" s="9">
        <v>113672</v>
      </c>
      <c r="H62" s="9">
        <v>767187</v>
      </c>
      <c r="I62" s="9">
        <v>2941</v>
      </c>
      <c r="J62" s="9">
        <v>48679</v>
      </c>
      <c r="K62" s="9">
        <v>3189137</v>
      </c>
      <c r="L62" s="9">
        <v>2336325</v>
      </c>
      <c r="M62" s="9">
        <v>18664</v>
      </c>
      <c r="N62" s="9">
        <v>132614</v>
      </c>
      <c r="O62" s="9">
        <f t="shared" si="11"/>
        <v>7070233</v>
      </c>
      <c r="Q62" s="9">
        <f t="shared" si="12"/>
        <v>3558897</v>
      </c>
      <c r="R62" s="9">
        <f t="shared" si="2"/>
        <v>359145</v>
      </c>
      <c r="S62" s="9">
        <f t="shared" si="3"/>
        <v>3103512</v>
      </c>
      <c r="T62" s="9">
        <f t="shared" si="4"/>
        <v>48679</v>
      </c>
      <c r="U62" s="9">
        <f t="shared" si="5"/>
        <v>7070233</v>
      </c>
    </row>
    <row r="63" spans="1:21" x14ac:dyDescent="0.3">
      <c r="A63" s="4" t="s">
        <v>75</v>
      </c>
      <c r="B63" s="9"/>
      <c r="C63" s="9">
        <v>225167.83</v>
      </c>
      <c r="D63" s="9"/>
      <c r="E63" s="9"/>
      <c r="F63" s="9"/>
      <c r="G63" s="9">
        <v>241325.22</v>
      </c>
      <c r="H63" s="9"/>
      <c r="I63" s="9"/>
      <c r="J63" s="9"/>
      <c r="K63" s="9">
        <v>2549574.7799999998</v>
      </c>
      <c r="L63" s="9">
        <v>3981738.26</v>
      </c>
      <c r="M63" s="9"/>
      <c r="N63" s="9">
        <v>110746.09</v>
      </c>
      <c r="O63" s="9">
        <f t="shared" si="11"/>
        <v>7108552.1799999997</v>
      </c>
      <c r="Q63" s="9">
        <f t="shared" si="12"/>
        <v>2549574.7799999998</v>
      </c>
      <c r="R63" s="9">
        <f t="shared" si="2"/>
        <v>577239.14</v>
      </c>
      <c r="S63" s="9">
        <f t="shared" si="3"/>
        <v>3981738.26</v>
      </c>
      <c r="T63" s="9">
        <f t="shared" si="4"/>
        <v>0</v>
      </c>
      <c r="U63" s="9">
        <f t="shared" si="5"/>
        <v>7108552.1799999997</v>
      </c>
    </row>
    <row r="64" spans="1:21" x14ac:dyDescent="0.3">
      <c r="A64" s="4" t="s">
        <v>76</v>
      </c>
      <c r="B64" s="9"/>
      <c r="C64" s="9">
        <v>656044</v>
      </c>
      <c r="D64" s="9">
        <v>324797</v>
      </c>
      <c r="E64" s="9">
        <v>261052</v>
      </c>
      <c r="F64" s="9">
        <v>4704</v>
      </c>
      <c r="G64" s="9">
        <v>188947</v>
      </c>
      <c r="H64" s="9">
        <v>1265002</v>
      </c>
      <c r="I64" s="9"/>
      <c r="J64" s="9">
        <v>219855</v>
      </c>
      <c r="K64" s="9">
        <v>4058475</v>
      </c>
      <c r="L64" s="9">
        <v>4523719</v>
      </c>
      <c r="M64" s="9">
        <v>53516</v>
      </c>
      <c r="N64" s="9">
        <v>544863</v>
      </c>
      <c r="O64" s="9">
        <f t="shared" si="11"/>
        <v>12100974</v>
      </c>
      <c r="Q64" s="9">
        <f t="shared" si="12"/>
        <v>4702544</v>
      </c>
      <c r="R64" s="9">
        <f t="shared" si="2"/>
        <v>1389854</v>
      </c>
      <c r="S64" s="9">
        <f t="shared" si="3"/>
        <v>5788721</v>
      </c>
      <c r="T64" s="9">
        <f t="shared" si="4"/>
        <v>219855</v>
      </c>
      <c r="U64" s="9">
        <f t="shared" si="5"/>
        <v>12100974</v>
      </c>
    </row>
    <row r="65" spans="1:21" x14ac:dyDescent="0.3">
      <c r="A65" s="4" t="s">
        <v>77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>
        <f t="shared" si="11"/>
        <v>0</v>
      </c>
      <c r="Q65" s="9">
        <f t="shared" si="12"/>
        <v>0</v>
      </c>
      <c r="R65" s="9">
        <f t="shared" si="2"/>
        <v>0</v>
      </c>
      <c r="S65" s="9">
        <f t="shared" si="3"/>
        <v>0</v>
      </c>
      <c r="T65" s="9">
        <f t="shared" si="4"/>
        <v>0</v>
      </c>
      <c r="U65" s="9">
        <f t="shared" si="5"/>
        <v>0</v>
      </c>
    </row>
    <row r="66" spans="1:21" x14ac:dyDescent="0.3">
      <c r="A66" s="4" t="s">
        <v>78</v>
      </c>
      <c r="B66" s="9"/>
      <c r="C66" s="9">
        <v>186077.57</v>
      </c>
      <c r="D66" s="9">
        <v>1407265.73</v>
      </c>
      <c r="E66" s="9">
        <v>152179.12</v>
      </c>
      <c r="F66" s="9">
        <v>4732.74</v>
      </c>
      <c r="G66" s="9">
        <v>123233.93</v>
      </c>
      <c r="H66" s="9">
        <v>819478.36</v>
      </c>
      <c r="I66" s="9">
        <v>2381.13</v>
      </c>
      <c r="J66" s="9">
        <v>78552.37</v>
      </c>
      <c r="K66" s="9">
        <v>2984051.69</v>
      </c>
      <c r="L66" s="9">
        <v>2831871.66</v>
      </c>
      <c r="M66" s="9">
        <v>37752.49</v>
      </c>
      <c r="N66" s="9">
        <v>71284.009999999995</v>
      </c>
      <c r="O66" s="9">
        <f t="shared" si="11"/>
        <v>8698860.8000000007</v>
      </c>
      <c r="Q66" s="9">
        <f t="shared" si="12"/>
        <v>4585981.7700000005</v>
      </c>
      <c r="R66" s="9">
        <f t="shared" si="2"/>
        <v>382976.64</v>
      </c>
      <c r="S66" s="9">
        <f t="shared" si="3"/>
        <v>3651350.02</v>
      </c>
      <c r="T66" s="9">
        <f t="shared" si="4"/>
        <v>78552.37</v>
      </c>
      <c r="U66" s="9">
        <f t="shared" si="5"/>
        <v>8698860.8000000007</v>
      </c>
    </row>
    <row r="67" spans="1:21" x14ac:dyDescent="0.3">
      <c r="A67" s="4" t="s">
        <v>79</v>
      </c>
      <c r="B67" s="9"/>
      <c r="C67" s="9">
        <v>226120.92</v>
      </c>
      <c r="D67" s="9">
        <v>565890.65</v>
      </c>
      <c r="E67" s="9">
        <v>72352.13</v>
      </c>
      <c r="F67" s="9">
        <v>53270.22</v>
      </c>
      <c r="G67" s="9">
        <v>325310.34000000003</v>
      </c>
      <c r="H67" s="9">
        <v>1928884.45</v>
      </c>
      <c r="I67" s="9">
        <v>3233.42</v>
      </c>
      <c r="J67" s="9">
        <v>35064.74</v>
      </c>
      <c r="K67" s="9">
        <v>1152191.97</v>
      </c>
      <c r="L67" s="9">
        <v>4324957.8499999996</v>
      </c>
      <c r="M67" s="9">
        <v>36588.79</v>
      </c>
      <c r="N67" s="9">
        <v>67848.160000000003</v>
      </c>
      <c r="O67" s="9">
        <f t="shared" si="11"/>
        <v>8791713.6399999987</v>
      </c>
      <c r="Q67" s="9">
        <f t="shared" si="12"/>
        <v>1880293.76</v>
      </c>
      <c r="R67" s="9">
        <f t="shared" si="2"/>
        <v>622512.84000000008</v>
      </c>
      <c r="S67" s="9">
        <f t="shared" si="3"/>
        <v>6253842.2999999998</v>
      </c>
      <c r="T67" s="9">
        <f t="shared" si="4"/>
        <v>35064.74</v>
      </c>
      <c r="U67" s="9">
        <f t="shared" si="5"/>
        <v>8791713.6399999987</v>
      </c>
    </row>
    <row r="68" spans="1:21" x14ac:dyDescent="0.3">
      <c r="A68" s="4" t="s">
        <v>80</v>
      </c>
      <c r="B68" s="9"/>
      <c r="C68" s="9">
        <v>286000</v>
      </c>
      <c r="D68" s="9">
        <v>817494</v>
      </c>
      <c r="E68" s="9">
        <v>82660</v>
      </c>
      <c r="F68" s="9">
        <v>269323</v>
      </c>
      <c r="G68" s="9">
        <v>166908</v>
      </c>
      <c r="H68" s="9">
        <v>1767469</v>
      </c>
      <c r="I68" s="9">
        <v>3141</v>
      </c>
      <c r="J68" s="9">
        <v>92913</v>
      </c>
      <c r="K68" s="9">
        <v>2263490</v>
      </c>
      <c r="L68" s="9">
        <v>4871281</v>
      </c>
      <c r="M68" s="9">
        <v>20746</v>
      </c>
      <c r="N68" s="9">
        <v>21273</v>
      </c>
      <c r="O68" s="9">
        <f t="shared" si="11"/>
        <v>10662698</v>
      </c>
      <c r="Q68" s="9">
        <f t="shared" si="12"/>
        <v>3453713</v>
      </c>
      <c r="R68" s="9">
        <f t="shared" si="2"/>
        <v>477322</v>
      </c>
      <c r="S68" s="9">
        <f t="shared" si="3"/>
        <v>6638750</v>
      </c>
      <c r="T68" s="9">
        <f t="shared" si="4"/>
        <v>92913</v>
      </c>
      <c r="U68" s="9">
        <f t="shared" si="5"/>
        <v>10662698</v>
      </c>
    </row>
    <row r="69" spans="1:21" x14ac:dyDescent="0.3">
      <c r="A69" s="4" t="s">
        <v>81</v>
      </c>
      <c r="B69" s="9"/>
      <c r="C69" s="9">
        <v>274101.06</v>
      </c>
      <c r="D69" s="9">
        <v>164178.20000000001</v>
      </c>
      <c r="E69" s="9">
        <v>4490.8599999999997</v>
      </c>
      <c r="F69" s="9">
        <v>2290.86</v>
      </c>
      <c r="G69" s="9">
        <v>50989.03</v>
      </c>
      <c r="H69" s="9">
        <v>643721.99</v>
      </c>
      <c r="I69" s="9">
        <v>968.31</v>
      </c>
      <c r="J69" s="9">
        <v>52748.88</v>
      </c>
      <c r="K69" s="9">
        <v>394252.79999999999</v>
      </c>
      <c r="L69" s="9">
        <v>1712734.59</v>
      </c>
      <c r="M69" s="9">
        <v>37392.97</v>
      </c>
      <c r="N69" s="9">
        <v>63669.75</v>
      </c>
      <c r="O69" s="9">
        <f t="shared" si="11"/>
        <v>3401539.3000000003</v>
      </c>
      <c r="Q69" s="9">
        <f t="shared" si="12"/>
        <v>602605.68999999994</v>
      </c>
      <c r="R69" s="9">
        <f t="shared" si="2"/>
        <v>389728.14999999997</v>
      </c>
      <c r="S69" s="9">
        <f t="shared" si="3"/>
        <v>2356456.58</v>
      </c>
      <c r="T69" s="9">
        <f t="shared" si="4"/>
        <v>52748.88</v>
      </c>
      <c r="U69" s="9">
        <f t="shared" si="5"/>
        <v>3401539.3000000003</v>
      </c>
    </row>
    <row r="70" spans="1:21" x14ac:dyDescent="0.3">
      <c r="A70" s="4" t="s">
        <v>82</v>
      </c>
      <c r="B70" s="9"/>
      <c r="C70" s="9">
        <v>2030742</v>
      </c>
      <c r="D70" s="9"/>
      <c r="E70" s="9"/>
      <c r="F70" s="9"/>
      <c r="G70" s="9"/>
      <c r="H70" s="9"/>
      <c r="I70" s="9"/>
      <c r="J70" s="9"/>
      <c r="K70" s="9">
        <v>1931121</v>
      </c>
      <c r="L70" s="9">
        <v>4669917</v>
      </c>
      <c r="M70" s="9"/>
      <c r="N70" s="9"/>
      <c r="O70" s="9">
        <f t="shared" si="11"/>
        <v>8631780</v>
      </c>
      <c r="Q70" s="9">
        <f t="shared" si="12"/>
        <v>1931121</v>
      </c>
      <c r="R70" s="9">
        <f t="shared" si="2"/>
        <v>2030742</v>
      </c>
      <c r="S70" s="9">
        <f t="shared" si="3"/>
        <v>4669917</v>
      </c>
      <c r="T70" s="9">
        <f t="shared" si="4"/>
        <v>0</v>
      </c>
      <c r="U70" s="9">
        <f t="shared" si="5"/>
        <v>8631780</v>
      </c>
    </row>
    <row r="71" spans="1:21" x14ac:dyDescent="0.3">
      <c r="A71" s="4" t="s">
        <v>83</v>
      </c>
      <c r="B71" s="9"/>
      <c r="C71" s="9">
        <v>2219893</v>
      </c>
      <c r="D71" s="9"/>
      <c r="E71" s="9"/>
      <c r="F71" s="9"/>
      <c r="G71" s="9"/>
      <c r="H71" s="9">
        <v>1180609</v>
      </c>
      <c r="I71" s="9"/>
      <c r="J71" s="9"/>
      <c r="K71" s="9">
        <v>1334647</v>
      </c>
      <c r="L71" s="9">
        <v>5934028</v>
      </c>
      <c r="M71" s="9"/>
      <c r="N71" s="9"/>
      <c r="O71" s="9">
        <f t="shared" si="11"/>
        <v>10669177</v>
      </c>
      <c r="Q71" s="9">
        <f t="shared" si="12"/>
        <v>1334647</v>
      </c>
      <c r="R71" s="9">
        <f t="shared" si="2"/>
        <v>2219893</v>
      </c>
      <c r="S71" s="9">
        <f t="shared" si="3"/>
        <v>7114637</v>
      </c>
      <c r="T71" s="9">
        <f t="shared" si="4"/>
        <v>0</v>
      </c>
      <c r="U71" s="9">
        <f t="shared" si="5"/>
        <v>10669177</v>
      </c>
    </row>
    <row r="72" spans="1:21" x14ac:dyDescent="0.3">
      <c r="A72" s="4" t="s">
        <v>84</v>
      </c>
      <c r="B72" s="9"/>
      <c r="C72" s="9">
        <v>1727599</v>
      </c>
      <c r="D72" s="9"/>
      <c r="E72" s="9"/>
      <c r="F72" s="9"/>
      <c r="G72" s="9"/>
      <c r="H72" s="9">
        <v>1227747</v>
      </c>
      <c r="I72" s="9"/>
      <c r="J72" s="9"/>
      <c r="K72" s="9">
        <v>2423018</v>
      </c>
      <c r="L72" s="9">
        <v>2399700</v>
      </c>
      <c r="M72" s="9"/>
      <c r="N72" s="9"/>
      <c r="O72" s="9">
        <f t="shared" si="11"/>
        <v>7778064</v>
      </c>
      <c r="Q72" s="9">
        <f t="shared" si="12"/>
        <v>2423018</v>
      </c>
      <c r="R72" s="9">
        <f t="shared" si="2"/>
        <v>1727599</v>
      </c>
      <c r="S72" s="9">
        <f t="shared" ref="S72:S93" si="13">+SUM(H72+L72)</f>
        <v>3627447</v>
      </c>
      <c r="T72" s="9">
        <f t="shared" ref="T72:T93" si="14">+SUM(J72)</f>
        <v>0</v>
      </c>
      <c r="U72" s="9">
        <f t="shared" si="5"/>
        <v>7778064</v>
      </c>
    </row>
    <row r="73" spans="1:21" x14ac:dyDescent="0.3">
      <c r="A73" s="4" t="s">
        <v>85</v>
      </c>
      <c r="B73" s="9">
        <v>25406.43</v>
      </c>
      <c r="C73" s="9">
        <v>311915.03999999998</v>
      </c>
      <c r="D73" s="9">
        <v>1241302.3500000001</v>
      </c>
      <c r="E73" s="9">
        <v>78070.960000000006</v>
      </c>
      <c r="F73" s="9">
        <v>169639.22</v>
      </c>
      <c r="G73" s="9">
        <v>47660.43</v>
      </c>
      <c r="H73" s="9">
        <v>1185194.78</v>
      </c>
      <c r="I73" s="9">
        <v>3417.48</v>
      </c>
      <c r="J73" s="9">
        <v>104416.87</v>
      </c>
      <c r="K73" s="9">
        <v>2930522.09</v>
      </c>
      <c r="L73" s="9">
        <v>3112481.83</v>
      </c>
      <c r="M73" s="9">
        <v>93782</v>
      </c>
      <c r="N73" s="9">
        <v>197736.35</v>
      </c>
      <c r="O73" s="9">
        <f t="shared" si="11"/>
        <v>9501545.8300000001</v>
      </c>
      <c r="Q73" s="9">
        <f t="shared" si="12"/>
        <v>4538723.05</v>
      </c>
      <c r="R73" s="9">
        <f t="shared" si="2"/>
        <v>560729.29999999993</v>
      </c>
      <c r="S73" s="9">
        <f t="shared" si="13"/>
        <v>4297676.6100000003</v>
      </c>
      <c r="T73" s="9">
        <f t="shared" si="14"/>
        <v>104416.87</v>
      </c>
      <c r="U73" s="9">
        <f t="shared" si="5"/>
        <v>9501545.8300000001</v>
      </c>
    </row>
    <row r="74" spans="1:21" x14ac:dyDescent="0.3">
      <c r="A74" s="4" t="s">
        <v>86</v>
      </c>
      <c r="B74" s="9">
        <v>45181.57</v>
      </c>
      <c r="C74" s="9">
        <v>176787.43</v>
      </c>
      <c r="D74" s="9">
        <v>168137.96</v>
      </c>
      <c r="E74" s="9">
        <v>6263.22</v>
      </c>
      <c r="F74" s="9">
        <v>0</v>
      </c>
      <c r="G74" s="9">
        <v>33453.040000000001</v>
      </c>
      <c r="H74" s="9">
        <v>401270.21</v>
      </c>
      <c r="I74" s="9">
        <v>4.0999999999999996</v>
      </c>
      <c r="J74" s="9">
        <v>62203.17</v>
      </c>
      <c r="K74" s="9">
        <v>1142914.24</v>
      </c>
      <c r="L74" s="9">
        <v>1254683.6200000001</v>
      </c>
      <c r="M74" s="9">
        <v>64237.52</v>
      </c>
      <c r="N74" s="9">
        <v>1548354.92</v>
      </c>
      <c r="O74" s="9">
        <f t="shared" si="11"/>
        <v>4903491</v>
      </c>
      <c r="Q74" s="9">
        <f t="shared" si="12"/>
        <v>1426734.51</v>
      </c>
      <c r="R74" s="9">
        <f t="shared" ref="R74:R77" si="15">+SUM(C74+G74+N74+I74)</f>
        <v>1758599.49</v>
      </c>
      <c r="S74" s="9">
        <f t="shared" si="13"/>
        <v>1655953.83</v>
      </c>
      <c r="T74" s="9">
        <f t="shared" si="14"/>
        <v>62203.17</v>
      </c>
      <c r="U74" s="9">
        <f t="shared" ref="U74:U93" si="16">+SUM(O74)</f>
        <v>4903491</v>
      </c>
    </row>
    <row r="75" spans="1:21" x14ac:dyDescent="0.3">
      <c r="A75" s="4" t="s">
        <v>87</v>
      </c>
      <c r="B75" s="9">
        <v>110592</v>
      </c>
      <c r="C75" s="9">
        <v>16650</v>
      </c>
      <c r="D75" s="9">
        <v>250452</v>
      </c>
      <c r="E75" s="9">
        <v>8</v>
      </c>
      <c r="F75" s="9">
        <v>699</v>
      </c>
      <c r="G75" s="9">
        <v>28640</v>
      </c>
      <c r="H75" s="9">
        <v>91746</v>
      </c>
      <c r="I75" s="9">
        <v>31</v>
      </c>
      <c r="J75" s="9">
        <v>7788</v>
      </c>
      <c r="K75" s="9">
        <v>303691</v>
      </c>
      <c r="L75" s="9">
        <v>315238</v>
      </c>
      <c r="M75" s="9">
        <v>20520</v>
      </c>
      <c r="N75" s="9">
        <v>18811</v>
      </c>
      <c r="O75" s="9">
        <f t="shared" si="11"/>
        <v>1164866</v>
      </c>
      <c r="Q75" s="9">
        <f t="shared" si="12"/>
        <v>685962</v>
      </c>
      <c r="R75" s="9">
        <f t="shared" si="15"/>
        <v>64132</v>
      </c>
      <c r="S75" s="9">
        <f t="shared" si="13"/>
        <v>406984</v>
      </c>
      <c r="T75" s="9">
        <f t="shared" si="14"/>
        <v>7788</v>
      </c>
      <c r="U75" s="9">
        <f t="shared" si="16"/>
        <v>1164866</v>
      </c>
    </row>
    <row r="76" spans="1:21" x14ac:dyDescent="0.3">
      <c r="A76" s="4" t="s">
        <v>88</v>
      </c>
      <c r="B76" s="9">
        <v>0</v>
      </c>
      <c r="C76" s="9">
        <v>108517.39</v>
      </c>
      <c r="D76" s="9">
        <v>78260</v>
      </c>
      <c r="E76" s="9">
        <v>3180.87</v>
      </c>
      <c r="F76" s="9">
        <v>181933.91</v>
      </c>
      <c r="G76" s="9">
        <v>126459.13</v>
      </c>
      <c r="H76" s="9">
        <v>558160</v>
      </c>
      <c r="I76" s="9">
        <v>4634.78</v>
      </c>
      <c r="J76" s="9">
        <v>31546.959999999999</v>
      </c>
      <c r="K76" s="9">
        <v>767924.35</v>
      </c>
      <c r="L76" s="9">
        <v>1667074.78</v>
      </c>
      <c r="M76" s="9">
        <v>16617.39</v>
      </c>
      <c r="N76" s="9">
        <v>618235.65</v>
      </c>
      <c r="O76" s="9">
        <f t="shared" si="11"/>
        <v>4162545.21</v>
      </c>
      <c r="Q76" s="9">
        <f t="shared" si="12"/>
        <v>1047916.52</v>
      </c>
      <c r="R76" s="9">
        <f t="shared" si="15"/>
        <v>857846.95000000007</v>
      </c>
      <c r="S76" s="9">
        <f t="shared" si="13"/>
        <v>2225234.7800000003</v>
      </c>
      <c r="T76" s="9">
        <f t="shared" si="14"/>
        <v>31546.959999999999</v>
      </c>
      <c r="U76" s="9">
        <f t="shared" si="16"/>
        <v>4162545.21</v>
      </c>
    </row>
    <row r="77" spans="1:21" x14ac:dyDescent="0.3">
      <c r="A77" s="4" t="s">
        <v>89</v>
      </c>
      <c r="B77" s="9">
        <v>15437.52</v>
      </c>
      <c r="C77" s="9">
        <v>680853.14</v>
      </c>
      <c r="D77" s="9">
        <v>3962146.18</v>
      </c>
      <c r="E77" s="9">
        <v>175866.36</v>
      </c>
      <c r="F77" s="9">
        <v>8663.4500000000007</v>
      </c>
      <c r="G77" s="9">
        <v>402947.32</v>
      </c>
      <c r="H77" s="9">
        <v>1262183.8400000001</v>
      </c>
      <c r="I77" s="9">
        <v>11459</v>
      </c>
      <c r="J77" s="9">
        <v>420547.33</v>
      </c>
      <c r="K77" s="9">
        <v>8408527.6799999997</v>
      </c>
      <c r="L77" s="9">
        <v>11619365.57</v>
      </c>
      <c r="M77" s="9">
        <v>58723.42</v>
      </c>
      <c r="N77" s="9">
        <v>234244.07</v>
      </c>
      <c r="O77" s="9">
        <f t="shared" si="11"/>
        <v>27260964.880000003</v>
      </c>
      <c r="Q77" s="9">
        <f t="shared" si="12"/>
        <v>12629364.609999999</v>
      </c>
      <c r="R77" s="9">
        <f t="shared" si="15"/>
        <v>1329503.53</v>
      </c>
      <c r="S77" s="9">
        <f t="shared" si="13"/>
        <v>12881549.41</v>
      </c>
      <c r="T77" s="9">
        <f t="shared" si="14"/>
        <v>420547.33</v>
      </c>
      <c r="U77" s="9">
        <f t="shared" si="16"/>
        <v>27260964.880000003</v>
      </c>
    </row>
    <row r="78" spans="1:21" x14ac:dyDescent="0.3">
      <c r="A78" s="4" t="s">
        <v>90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>
        <f>+SUM(B78:N78)</f>
        <v>0</v>
      </c>
      <c r="Q78" s="9">
        <f t="shared" si="12"/>
        <v>0</v>
      </c>
      <c r="R78" s="9">
        <f>+SUM(C78+G78+N78+I78)</f>
        <v>0</v>
      </c>
      <c r="S78" s="9">
        <f t="shared" si="13"/>
        <v>0</v>
      </c>
      <c r="T78" s="9">
        <f t="shared" si="14"/>
        <v>0</v>
      </c>
      <c r="U78" s="9">
        <f t="shared" si="16"/>
        <v>0</v>
      </c>
    </row>
    <row r="79" spans="1:21" x14ac:dyDescent="0.3">
      <c r="A79" s="4" t="s">
        <v>91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>
        <f>+SUM(B79:N79)</f>
        <v>0</v>
      </c>
      <c r="Q79" s="9">
        <f t="shared" si="12"/>
        <v>0</v>
      </c>
      <c r="R79" s="9">
        <f>+SUM(C79+G79+N79+I79)</f>
        <v>0</v>
      </c>
      <c r="S79" s="9">
        <f t="shared" si="13"/>
        <v>0</v>
      </c>
      <c r="T79" s="9">
        <f t="shared" si="14"/>
        <v>0</v>
      </c>
      <c r="U79" s="9">
        <f t="shared" si="16"/>
        <v>0</v>
      </c>
    </row>
    <row r="80" spans="1:21" x14ac:dyDescent="0.3">
      <c r="A80" s="4"/>
      <c r="B80" s="8">
        <f>+SUM(B56:B79)</f>
        <v>199364.22999999998</v>
      </c>
      <c r="C80" s="8">
        <f t="shared" ref="C80:O80" si="17">+SUM(C56:C79)</f>
        <v>10017903.48</v>
      </c>
      <c r="D80" s="8">
        <f t="shared" si="17"/>
        <v>12944727.560000002</v>
      </c>
      <c r="E80" s="8">
        <f t="shared" si="17"/>
        <v>1183190.3999999999</v>
      </c>
      <c r="F80" s="8">
        <f t="shared" si="17"/>
        <v>2149239.77</v>
      </c>
      <c r="G80" s="8">
        <f t="shared" si="17"/>
        <v>7544291.4799999995</v>
      </c>
      <c r="H80" s="8">
        <f t="shared" si="17"/>
        <v>17757510.580000002</v>
      </c>
      <c r="I80" s="8">
        <f t="shared" si="17"/>
        <v>74685.359999999986</v>
      </c>
      <c r="J80" s="8">
        <f t="shared" si="17"/>
        <v>1331146.67</v>
      </c>
      <c r="K80" s="8">
        <f t="shared" si="17"/>
        <v>40298896.259999998</v>
      </c>
      <c r="L80" s="8">
        <f t="shared" si="17"/>
        <v>68378306.560000002</v>
      </c>
      <c r="M80" s="8">
        <f t="shared" si="17"/>
        <v>510718.00000000006</v>
      </c>
      <c r="N80" s="8">
        <f>+SUM(N56:N79)</f>
        <v>4244786.3999999994</v>
      </c>
      <c r="O80" s="8">
        <f t="shared" si="17"/>
        <v>166634766.75</v>
      </c>
      <c r="Q80" s="8">
        <f t="shared" si="12"/>
        <v>57286136.219999999</v>
      </c>
      <c r="R80" s="8">
        <f>+SUM(C80+G80+N80+I80)</f>
        <v>21881666.719999999</v>
      </c>
      <c r="S80" s="8">
        <f t="shared" si="13"/>
        <v>86135817.140000001</v>
      </c>
      <c r="T80" s="8">
        <f t="shared" si="14"/>
        <v>1331146.67</v>
      </c>
      <c r="U80" s="8">
        <f t="shared" si="16"/>
        <v>166634766.75</v>
      </c>
    </row>
    <row r="81" spans="1:21" x14ac:dyDescent="0.3">
      <c r="A81" s="4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Q81" s="8"/>
      <c r="R81" s="8"/>
      <c r="S81" s="8"/>
      <c r="T81" s="8"/>
      <c r="U81" s="8"/>
    </row>
    <row r="82" spans="1:21" x14ac:dyDescent="0.3">
      <c r="A82" s="3" t="s">
        <v>92</v>
      </c>
      <c r="B82" s="8" t="s">
        <v>2</v>
      </c>
      <c r="C82" s="8" t="s">
        <v>3</v>
      </c>
      <c r="D82" s="8" t="s">
        <v>4</v>
      </c>
      <c r="E82" s="8" t="s">
        <v>5</v>
      </c>
      <c r="F82" s="8" t="s">
        <v>6</v>
      </c>
      <c r="G82" s="8" t="s">
        <v>7</v>
      </c>
      <c r="H82" s="8" t="s">
        <v>8</v>
      </c>
      <c r="I82" s="8" t="s">
        <v>9</v>
      </c>
      <c r="J82" s="8" t="s">
        <v>10</v>
      </c>
      <c r="K82" s="8" t="s">
        <v>11</v>
      </c>
      <c r="L82" s="8" t="s">
        <v>12</v>
      </c>
      <c r="M82" s="8" t="s">
        <v>110</v>
      </c>
      <c r="N82" s="8" t="s">
        <v>14</v>
      </c>
      <c r="O82" s="8" t="s">
        <v>15</v>
      </c>
      <c r="Q82" s="8" t="s">
        <v>105</v>
      </c>
      <c r="R82" s="8" t="s">
        <v>103</v>
      </c>
      <c r="S82" s="8" t="s">
        <v>12</v>
      </c>
      <c r="T82" s="8" t="s">
        <v>104</v>
      </c>
      <c r="U82" s="3" t="s">
        <v>15</v>
      </c>
    </row>
    <row r="83" spans="1:21" x14ac:dyDescent="0.3">
      <c r="A83" s="4" t="s">
        <v>93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>
        <f t="shared" ref="O83:O93" si="18">+SUM(B83:N83)</f>
        <v>0</v>
      </c>
      <c r="Q83" s="9">
        <f>+SUM(B83+D83+E83+F83+K83+M83)</f>
        <v>0</v>
      </c>
      <c r="R83" s="9">
        <f>+SUM(C83+G83+N83+I83)</f>
        <v>0</v>
      </c>
      <c r="S83" s="9">
        <f t="shared" si="13"/>
        <v>0</v>
      </c>
      <c r="T83" s="9">
        <f t="shared" si="14"/>
        <v>0</v>
      </c>
      <c r="U83" s="9">
        <f t="shared" si="16"/>
        <v>0</v>
      </c>
    </row>
    <row r="84" spans="1:21" x14ac:dyDescent="0.3">
      <c r="A84" s="4" t="s">
        <v>41</v>
      </c>
      <c r="B84" s="9"/>
      <c r="C84" s="9">
        <v>1734053.51</v>
      </c>
      <c r="D84" s="9">
        <v>5315682.34</v>
      </c>
      <c r="E84" s="9">
        <v>124647.49</v>
      </c>
      <c r="F84" s="9">
        <v>183952.57</v>
      </c>
      <c r="G84" s="9">
        <v>1349567.92</v>
      </c>
      <c r="H84" s="9">
        <v>5628820.3700000001</v>
      </c>
      <c r="I84" s="9">
        <v>28567.3</v>
      </c>
      <c r="J84" s="9">
        <v>449638.17</v>
      </c>
      <c r="K84" s="9">
        <v>1523260.3</v>
      </c>
      <c r="L84" s="9">
        <v>16126267.82</v>
      </c>
      <c r="M84" s="9">
        <v>307893.45</v>
      </c>
      <c r="N84" s="9">
        <v>1244344.29</v>
      </c>
      <c r="O84" s="9">
        <f t="shared" si="18"/>
        <v>34016695.530000001</v>
      </c>
      <c r="Q84" s="9">
        <f t="shared" ref="Q84:Q93" si="19">+SUM(B84+D84+E84+F84+K84+M84)</f>
        <v>7455436.1500000004</v>
      </c>
      <c r="R84" s="9">
        <f t="shared" ref="R84:R93" si="20">+SUM(C84+G84+N84+I84)</f>
        <v>4356533.0199999996</v>
      </c>
      <c r="S84" s="9">
        <f t="shared" si="13"/>
        <v>21755088.190000001</v>
      </c>
      <c r="T84" s="9">
        <f t="shared" si="14"/>
        <v>449638.17</v>
      </c>
      <c r="U84" s="9">
        <f t="shared" si="16"/>
        <v>34016695.530000001</v>
      </c>
    </row>
    <row r="85" spans="1:21" x14ac:dyDescent="0.3">
      <c r="A85" s="4" t="s">
        <v>94</v>
      </c>
      <c r="B85" s="9"/>
      <c r="C85" s="9">
        <v>2288262</v>
      </c>
      <c r="D85" s="9"/>
      <c r="E85" s="9"/>
      <c r="F85" s="9"/>
      <c r="G85" s="9"/>
      <c r="H85" s="9">
        <v>3928661</v>
      </c>
      <c r="I85" s="9"/>
      <c r="J85" s="9">
        <v>365445</v>
      </c>
      <c r="K85" s="9">
        <v>2499548</v>
      </c>
      <c r="L85" s="9">
        <v>22243764</v>
      </c>
      <c r="M85" s="9"/>
      <c r="N85" s="9"/>
      <c r="O85" s="9">
        <f t="shared" si="18"/>
        <v>31325680</v>
      </c>
      <c r="Q85" s="9">
        <f t="shared" si="19"/>
        <v>2499548</v>
      </c>
      <c r="R85" s="9">
        <f t="shared" si="20"/>
        <v>2288262</v>
      </c>
      <c r="S85" s="9">
        <f t="shared" si="13"/>
        <v>26172425</v>
      </c>
      <c r="T85" s="9">
        <f t="shared" si="14"/>
        <v>365445</v>
      </c>
      <c r="U85" s="9">
        <f t="shared" si="16"/>
        <v>31325680</v>
      </c>
    </row>
    <row r="86" spans="1:21" x14ac:dyDescent="0.3">
      <c r="A86" s="4" t="s">
        <v>95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>
        <f t="shared" si="18"/>
        <v>0</v>
      </c>
      <c r="Q86" s="9">
        <f t="shared" si="19"/>
        <v>0</v>
      </c>
      <c r="R86" s="9">
        <f t="shared" si="20"/>
        <v>0</v>
      </c>
      <c r="S86" s="9">
        <f t="shared" si="13"/>
        <v>0</v>
      </c>
      <c r="T86" s="9">
        <f t="shared" si="14"/>
        <v>0</v>
      </c>
      <c r="U86" s="9">
        <f t="shared" si="16"/>
        <v>0</v>
      </c>
    </row>
    <row r="87" spans="1:21" x14ac:dyDescent="0.3">
      <c r="A87" s="4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>
        <f t="shared" si="18"/>
        <v>0</v>
      </c>
      <c r="Q87" s="9">
        <f t="shared" si="19"/>
        <v>0</v>
      </c>
      <c r="R87" s="9">
        <f t="shared" si="20"/>
        <v>0</v>
      </c>
      <c r="S87" s="9">
        <f t="shared" si="13"/>
        <v>0</v>
      </c>
      <c r="T87" s="9">
        <f t="shared" si="14"/>
        <v>0</v>
      </c>
      <c r="U87" s="9">
        <f t="shared" si="16"/>
        <v>0</v>
      </c>
    </row>
    <row r="88" spans="1:21" x14ac:dyDescent="0.3">
      <c r="A88" s="4" t="s">
        <v>97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>
        <f t="shared" si="18"/>
        <v>0</v>
      </c>
      <c r="Q88" s="9">
        <f t="shared" si="19"/>
        <v>0</v>
      </c>
      <c r="R88" s="9">
        <f t="shared" si="20"/>
        <v>0</v>
      </c>
      <c r="S88" s="9">
        <f t="shared" si="13"/>
        <v>0</v>
      </c>
      <c r="T88" s="9">
        <f t="shared" si="14"/>
        <v>0</v>
      </c>
      <c r="U88" s="9">
        <f t="shared" si="16"/>
        <v>0</v>
      </c>
    </row>
    <row r="89" spans="1:21" x14ac:dyDescent="0.3">
      <c r="A89" s="4" t="s">
        <v>31</v>
      </c>
      <c r="B89" s="9"/>
      <c r="C89" s="9">
        <v>12117542</v>
      </c>
      <c r="D89" s="9"/>
      <c r="E89" s="9"/>
      <c r="F89" s="9"/>
      <c r="G89" s="9"/>
      <c r="H89" s="9"/>
      <c r="I89" s="9"/>
      <c r="J89" s="9"/>
      <c r="K89" s="9">
        <v>5486170</v>
      </c>
      <c r="L89" s="9">
        <v>45509304</v>
      </c>
      <c r="M89" s="9"/>
      <c r="N89" s="9"/>
      <c r="O89" s="9">
        <f t="shared" si="18"/>
        <v>63113016</v>
      </c>
      <c r="Q89" s="9">
        <f t="shared" si="19"/>
        <v>5486170</v>
      </c>
      <c r="R89" s="9">
        <f t="shared" si="20"/>
        <v>12117542</v>
      </c>
      <c r="S89" s="9">
        <f t="shared" si="13"/>
        <v>45509304</v>
      </c>
      <c r="T89" s="9">
        <f t="shared" si="14"/>
        <v>0</v>
      </c>
      <c r="U89" s="9">
        <f t="shared" si="16"/>
        <v>63113016</v>
      </c>
    </row>
    <row r="90" spans="1:21" x14ac:dyDescent="0.3">
      <c r="A90" s="4" t="s">
        <v>98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>
        <f t="shared" si="18"/>
        <v>0</v>
      </c>
      <c r="Q90" s="9">
        <f t="shared" si="19"/>
        <v>0</v>
      </c>
      <c r="R90" s="9">
        <f t="shared" si="20"/>
        <v>0</v>
      </c>
      <c r="S90" s="9">
        <f t="shared" si="13"/>
        <v>0</v>
      </c>
      <c r="T90" s="9">
        <f t="shared" si="14"/>
        <v>0</v>
      </c>
      <c r="U90" s="9">
        <f t="shared" si="16"/>
        <v>0</v>
      </c>
    </row>
    <row r="91" spans="1:21" x14ac:dyDescent="0.3">
      <c r="A91" s="4" t="s">
        <v>99</v>
      </c>
      <c r="B91" s="9">
        <v>2930045</v>
      </c>
      <c r="C91" s="9">
        <v>5735207</v>
      </c>
      <c r="D91" s="9">
        <v>5077621</v>
      </c>
      <c r="E91" s="9">
        <v>104323</v>
      </c>
      <c r="F91" s="9">
        <v>174465</v>
      </c>
      <c r="G91" s="9">
        <v>5283836</v>
      </c>
      <c r="H91" s="9">
        <v>6195559</v>
      </c>
      <c r="I91" s="9">
        <v>26896</v>
      </c>
      <c r="J91" s="9">
        <v>3161463</v>
      </c>
      <c r="K91" s="9">
        <v>6433988</v>
      </c>
      <c r="L91" s="9">
        <v>44637218</v>
      </c>
      <c r="M91" s="9">
        <v>567739</v>
      </c>
      <c r="N91" s="9">
        <v>918163</v>
      </c>
      <c r="O91" s="9">
        <f t="shared" si="18"/>
        <v>81246523</v>
      </c>
      <c r="Q91" s="9">
        <f t="shared" si="19"/>
        <v>15288181</v>
      </c>
      <c r="R91" s="9">
        <f t="shared" si="20"/>
        <v>11964102</v>
      </c>
      <c r="S91" s="9">
        <f t="shared" si="13"/>
        <v>50832777</v>
      </c>
      <c r="T91" s="9">
        <f t="shared" si="14"/>
        <v>3161463</v>
      </c>
      <c r="U91" s="9">
        <f t="shared" si="16"/>
        <v>81246523</v>
      </c>
    </row>
    <row r="92" spans="1:21" x14ac:dyDescent="0.3">
      <c r="A92" s="4" t="s">
        <v>100</v>
      </c>
      <c r="B92" s="9">
        <v>12411</v>
      </c>
      <c r="C92" s="9">
        <v>522603</v>
      </c>
      <c r="D92" s="9">
        <v>333423</v>
      </c>
      <c r="E92" s="9">
        <v>29358</v>
      </c>
      <c r="F92" s="9">
        <v>84784</v>
      </c>
      <c r="G92" s="9">
        <v>265991</v>
      </c>
      <c r="H92" s="9">
        <v>945704</v>
      </c>
      <c r="I92" s="9">
        <v>6529</v>
      </c>
      <c r="J92" s="9">
        <v>391623</v>
      </c>
      <c r="K92" s="9">
        <v>921189</v>
      </c>
      <c r="L92" s="9">
        <v>7336541</v>
      </c>
      <c r="M92" s="9">
        <v>18301</v>
      </c>
      <c r="N92" s="9">
        <v>344459</v>
      </c>
      <c r="O92" s="9">
        <f t="shared" si="18"/>
        <v>11212916</v>
      </c>
      <c r="Q92" s="9">
        <f t="shared" si="19"/>
        <v>1399466</v>
      </c>
      <c r="R92" s="9">
        <f t="shared" si="20"/>
        <v>1139582</v>
      </c>
      <c r="S92" s="9">
        <f t="shared" si="13"/>
        <v>8282245</v>
      </c>
      <c r="T92" s="9">
        <f t="shared" si="14"/>
        <v>391623</v>
      </c>
      <c r="U92" s="9">
        <f t="shared" si="16"/>
        <v>11212916</v>
      </c>
    </row>
    <row r="93" spans="1:21" x14ac:dyDescent="0.3">
      <c r="A93" s="4" t="s">
        <v>66</v>
      </c>
      <c r="B93" s="9">
        <v>7340.0608695652172</v>
      </c>
      <c r="C93" s="9">
        <v>517363.71304347826</v>
      </c>
      <c r="D93" s="9">
        <v>1300031.1565217392</v>
      </c>
      <c r="E93" s="9">
        <v>41203.852173913045</v>
      </c>
      <c r="F93" s="9">
        <v>6777.5391304347822</v>
      </c>
      <c r="G93" s="9">
        <v>165627.53043478259</v>
      </c>
      <c r="H93" s="9">
        <v>824174.66086956521</v>
      </c>
      <c r="I93" s="9">
        <v>5305</v>
      </c>
      <c r="J93" s="9">
        <v>210806.09565217388</v>
      </c>
      <c r="K93" s="9">
        <v>2215514.2782608694</v>
      </c>
      <c r="L93" s="9">
        <v>4919118.4956521746</v>
      </c>
      <c r="M93" s="9">
        <v>100676.23478260871</v>
      </c>
      <c r="N93" s="9">
        <v>371260.53913043474</v>
      </c>
      <c r="O93" s="9">
        <f t="shared" si="18"/>
        <v>10685199.156521739</v>
      </c>
      <c r="Q93" s="9">
        <f t="shared" si="19"/>
        <v>3671543.1217391305</v>
      </c>
      <c r="R93" s="9">
        <f t="shared" si="20"/>
        <v>1059556.7826086956</v>
      </c>
      <c r="S93" s="9">
        <f t="shared" si="13"/>
        <v>5743293.1565217394</v>
      </c>
      <c r="T93" s="9">
        <f t="shared" si="14"/>
        <v>210806.09565217388</v>
      </c>
      <c r="U93" s="9">
        <f t="shared" si="16"/>
        <v>10685199.156521739</v>
      </c>
    </row>
    <row r="94" spans="1:21" x14ac:dyDescent="0.3">
      <c r="A94" s="4" t="s">
        <v>101</v>
      </c>
      <c r="B94" s="8">
        <f>+SUM(B83:B93)</f>
        <v>2949796.0608695652</v>
      </c>
      <c r="C94" s="8">
        <f t="shared" ref="C94:O94" si="21">+SUM(C83:C93)</f>
        <v>22915031.223043475</v>
      </c>
      <c r="D94" s="8">
        <f t="shared" si="21"/>
        <v>12026757.496521739</v>
      </c>
      <c r="E94" s="8">
        <f t="shared" si="21"/>
        <v>299532.34217391303</v>
      </c>
      <c r="F94" s="8">
        <f t="shared" si="21"/>
        <v>449979.10913043481</v>
      </c>
      <c r="G94" s="8">
        <f t="shared" si="21"/>
        <v>7065022.4504347825</v>
      </c>
      <c r="H94" s="8">
        <f t="shared" si="21"/>
        <v>17522919.030869566</v>
      </c>
      <c r="I94" s="8">
        <f t="shared" si="21"/>
        <v>67297.3</v>
      </c>
      <c r="J94" s="8">
        <f t="shared" si="21"/>
        <v>4578975.2656521741</v>
      </c>
      <c r="K94" s="8">
        <f t="shared" si="21"/>
        <v>19079669.578260869</v>
      </c>
      <c r="L94" s="8">
        <f t="shared" si="21"/>
        <v>140772213.31565216</v>
      </c>
      <c r="M94" s="8">
        <f t="shared" si="21"/>
        <v>994609.68478260865</v>
      </c>
      <c r="N94" s="8">
        <f>+SUM(N83:N93)</f>
        <v>2878226.8291304349</v>
      </c>
      <c r="O94" s="8">
        <f t="shared" si="21"/>
        <v>231600029.68652174</v>
      </c>
      <c r="Q94" s="8">
        <f t="shared" ref="Q94" si="22">+SUM(B94+D94+E94+F94+K94+M94)</f>
        <v>35800344.271739133</v>
      </c>
      <c r="R94" s="8">
        <f t="shared" ref="R94" si="23">+SUM(C94+G94+N94+I94)</f>
        <v>32925577.802608691</v>
      </c>
      <c r="S94" s="8">
        <f t="shared" ref="S94" si="24">+SUM(H94+L94)</f>
        <v>158295132.34652174</v>
      </c>
      <c r="T94" s="8">
        <f t="shared" ref="T94" si="25">+SUM(J94)</f>
        <v>4578975.2656521741</v>
      </c>
      <c r="U94" s="8">
        <f t="shared" ref="U94" si="26">+SUM(O94)</f>
        <v>231600029.68652174</v>
      </c>
    </row>
    <row r="95" spans="1:21" x14ac:dyDescent="0.3">
      <c r="A95" s="4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Q95" s="9"/>
      <c r="R95" s="9"/>
      <c r="S95" s="9"/>
      <c r="T95" s="9"/>
      <c r="U95" s="9"/>
    </row>
    <row r="96" spans="1:21" x14ac:dyDescent="0.3">
      <c r="A96" s="3" t="s">
        <v>102</v>
      </c>
      <c r="B96" s="8">
        <f>+SUM(B5+B20+B53+B80+B94)</f>
        <v>6718129.8708695658</v>
      </c>
      <c r="C96" s="8">
        <f t="shared" ref="C96:O96" si="27">+SUM(C5+C20+C53+C80+C94)</f>
        <v>684882846.82304347</v>
      </c>
      <c r="D96" s="8">
        <f t="shared" si="27"/>
        <v>71895143.786521733</v>
      </c>
      <c r="E96" s="8">
        <f t="shared" si="27"/>
        <v>6670726.5821739137</v>
      </c>
      <c r="F96" s="8">
        <f t="shared" si="27"/>
        <v>24671224.649130434</v>
      </c>
      <c r="G96" s="8">
        <f t="shared" si="27"/>
        <v>330425955.38043481</v>
      </c>
      <c r="H96" s="8">
        <f t="shared" si="27"/>
        <v>259548068.14086962</v>
      </c>
      <c r="I96" s="8">
        <f t="shared" si="27"/>
        <v>1384924.55</v>
      </c>
      <c r="J96" s="8">
        <f t="shared" si="27"/>
        <v>79855457.675652176</v>
      </c>
      <c r="K96" s="8">
        <f t="shared" si="27"/>
        <v>167049529.79826087</v>
      </c>
      <c r="L96" s="8">
        <f t="shared" si="27"/>
        <v>2636269588.1156521</v>
      </c>
      <c r="M96" s="8">
        <f t="shared" si="27"/>
        <v>5184372.1047826083</v>
      </c>
      <c r="N96" s="8">
        <f>+SUM(N5+N20+N53+N80+N94)</f>
        <v>110281148.39913043</v>
      </c>
      <c r="O96" s="8">
        <f t="shared" si="27"/>
        <v>4384837115.8765211</v>
      </c>
      <c r="Q96" s="8">
        <f t="shared" ref="Q96" si="28">+SUM(B96+D96+E96+F96+K96+M96)</f>
        <v>282189126.79173911</v>
      </c>
      <c r="R96" s="8">
        <f t="shared" ref="R96" si="29">+SUM(C96+G96+N96+I96)</f>
        <v>1126974875.1526086</v>
      </c>
      <c r="S96" s="8">
        <f t="shared" ref="S96" si="30">+SUM(H96+L96)</f>
        <v>2895817656.2565217</v>
      </c>
      <c r="T96" s="8">
        <f t="shared" ref="T96" si="31">+SUM(J96)</f>
        <v>79855457.675652176</v>
      </c>
      <c r="U96" s="8">
        <f t="shared" ref="U96" si="32">+SUM(O96)</f>
        <v>4384837115.8765211</v>
      </c>
    </row>
    <row r="99" spans="1:2" x14ac:dyDescent="0.3">
      <c r="A99" s="1" t="s">
        <v>111</v>
      </c>
    </row>
    <row r="100" spans="1:2" x14ac:dyDescent="0.3">
      <c r="A100" s="2" t="s">
        <v>133</v>
      </c>
      <c r="B100" s="7" t="s">
        <v>134</v>
      </c>
    </row>
    <row r="101" spans="1:2" x14ac:dyDescent="0.3">
      <c r="A101" s="2" t="s">
        <v>130</v>
      </c>
      <c r="B101" s="7" t="s">
        <v>137</v>
      </c>
    </row>
    <row r="102" spans="1:2" x14ac:dyDescent="0.3">
      <c r="A102" s="2" t="s">
        <v>140</v>
      </c>
      <c r="B102" s="7" t="s">
        <v>141</v>
      </c>
    </row>
    <row r="103" spans="1:2" x14ac:dyDescent="0.3">
      <c r="A103" s="2" t="s">
        <v>113</v>
      </c>
      <c r="B103" s="7" t="s">
        <v>137</v>
      </c>
    </row>
    <row r="104" spans="1:2" x14ac:dyDescent="0.3">
      <c r="A104" s="2" t="s">
        <v>131</v>
      </c>
      <c r="B104" s="7" t="s">
        <v>132</v>
      </c>
    </row>
    <row r="105" spans="1:2" x14ac:dyDescent="0.3">
      <c r="A105" s="2" t="s">
        <v>136</v>
      </c>
      <c r="B105" s="7" t="s">
        <v>132</v>
      </c>
    </row>
    <row r="106" spans="1:2" x14ac:dyDescent="0.3">
      <c r="A106" s="2" t="s">
        <v>117</v>
      </c>
      <c r="B106" s="7" t="s">
        <v>139</v>
      </c>
    </row>
    <row r="107" spans="1:2" x14ac:dyDescent="0.3">
      <c r="A107" s="2" t="s">
        <v>114</v>
      </c>
      <c r="B107" s="7" t="s">
        <v>135</v>
      </c>
    </row>
    <row r="108" spans="1:2" x14ac:dyDescent="0.3">
      <c r="A108" s="2" t="s">
        <v>91</v>
      </c>
      <c r="B108" s="7" t="s">
        <v>137</v>
      </c>
    </row>
    <row r="109" spans="1:2" x14ac:dyDescent="0.3">
      <c r="A109" s="2" t="s">
        <v>149</v>
      </c>
      <c r="B109" s="7" t="s">
        <v>150</v>
      </c>
    </row>
    <row r="110" spans="1:2" x14ac:dyDescent="0.3">
      <c r="A110" s="2" t="s">
        <v>112</v>
      </c>
      <c r="B110" s="7" t="s">
        <v>132</v>
      </c>
    </row>
    <row r="111" spans="1:2" x14ac:dyDescent="0.3">
      <c r="A111" s="2" t="s">
        <v>115</v>
      </c>
      <c r="B111" s="7" t="s">
        <v>132</v>
      </c>
    </row>
    <row r="112" spans="1:2" x14ac:dyDescent="0.3">
      <c r="A112" s="2" t="s">
        <v>155</v>
      </c>
      <c r="B112" s="7" t="s">
        <v>156</v>
      </c>
    </row>
    <row r="113" spans="1:2" x14ac:dyDescent="0.3">
      <c r="A113" s="2" t="s">
        <v>118</v>
      </c>
      <c r="B113" s="7" t="s">
        <v>132</v>
      </c>
    </row>
  </sheetData>
  <mergeCells count="2">
    <mergeCell ref="B2:O2"/>
    <mergeCell ref="Q2: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8D48E-3DD2-4B49-8DBE-B0093DB75BD4}">
  <dimension ref="A1:U120"/>
  <sheetViews>
    <sheetView topLeftCell="A72" workbookViewId="0">
      <selection activeCell="B78" sqref="B78:N78"/>
    </sheetView>
  </sheetViews>
  <sheetFormatPr defaultColWidth="9.15234375" defaultRowHeight="12.45" x14ac:dyDescent="0.3"/>
  <cols>
    <col min="1" max="1" width="20.69140625" style="2" customWidth="1"/>
    <col min="2" max="15" width="12.69140625" style="7" customWidth="1"/>
    <col min="16" max="16" width="9.15234375" style="7"/>
    <col min="17" max="21" width="12.69140625" style="7" customWidth="1"/>
    <col min="22" max="22" width="12.69140625" style="2" customWidth="1"/>
    <col min="23" max="16384" width="9.15234375" style="2"/>
  </cols>
  <sheetData>
    <row r="1" spans="1:21" x14ac:dyDescent="0.3">
      <c r="A1" s="1" t="s">
        <v>17</v>
      </c>
    </row>
    <row r="2" spans="1:21" ht="14.6" x14ac:dyDescent="0.4">
      <c r="A2" s="1"/>
      <c r="B2" s="25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Q2" s="29" t="s">
        <v>18</v>
      </c>
      <c r="R2" s="30"/>
      <c r="S2" s="30"/>
      <c r="T2" s="30"/>
      <c r="U2" s="31"/>
    </row>
    <row r="3" spans="1:21" x14ac:dyDescent="0.3">
      <c r="A3" s="3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Q3" s="8" t="s">
        <v>171</v>
      </c>
      <c r="R3" s="8" t="s">
        <v>172</v>
      </c>
      <c r="S3" s="8" t="s">
        <v>173</v>
      </c>
      <c r="T3" s="8" t="s">
        <v>174</v>
      </c>
      <c r="U3" s="8" t="s">
        <v>15</v>
      </c>
    </row>
    <row r="4" spans="1:21" x14ac:dyDescent="0.3">
      <c r="A4" s="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Q4" s="9"/>
      <c r="R4" s="9"/>
      <c r="S4" s="9"/>
      <c r="T4" s="9"/>
      <c r="U4" s="9"/>
    </row>
    <row r="5" spans="1:21" x14ac:dyDescent="0.3">
      <c r="A5" s="3" t="s">
        <v>22</v>
      </c>
      <c r="B5" s="9">
        <v>2603</v>
      </c>
      <c r="C5" s="9">
        <v>46094129</v>
      </c>
      <c r="D5" s="9">
        <v>390774</v>
      </c>
      <c r="E5" s="9">
        <v>47840</v>
      </c>
      <c r="F5" s="9">
        <v>406135</v>
      </c>
      <c r="G5" s="9">
        <v>12626898</v>
      </c>
      <c r="H5" s="9">
        <v>9221475</v>
      </c>
      <c r="I5" s="9">
        <v>23633</v>
      </c>
      <c r="J5" s="9">
        <v>3678762</v>
      </c>
      <c r="K5" s="9">
        <v>714219</v>
      </c>
      <c r="L5" s="9">
        <v>162882219</v>
      </c>
      <c r="M5" s="9">
        <v>151554</v>
      </c>
      <c r="N5" s="9">
        <v>1618477</v>
      </c>
      <c r="O5" s="9">
        <f>+SUM(B5:N5)</f>
        <v>237858718</v>
      </c>
      <c r="Q5" s="9">
        <f>+SUM(B5+D5+E5+F5+K5+M5)</f>
        <v>1713125</v>
      </c>
      <c r="R5" s="9">
        <f>+SUM(C5+G5+N5+I5)</f>
        <v>60363137</v>
      </c>
      <c r="S5" s="9">
        <f>+SUM(H5+L5)</f>
        <v>172103694</v>
      </c>
      <c r="T5" s="9">
        <f>+SUM(J5)</f>
        <v>3678762</v>
      </c>
      <c r="U5" s="9">
        <f>+SUM(O5)</f>
        <v>237858718</v>
      </c>
    </row>
    <row r="6" spans="1:21" x14ac:dyDescent="0.3">
      <c r="A6" s="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Q6" s="9"/>
      <c r="R6" s="9"/>
      <c r="S6" s="9"/>
      <c r="T6" s="9"/>
      <c r="U6" s="4"/>
    </row>
    <row r="7" spans="1:21" x14ac:dyDescent="0.3">
      <c r="A7" s="3" t="s">
        <v>23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Q7" s="9"/>
      <c r="R7" s="9"/>
      <c r="S7" s="9"/>
      <c r="T7" s="9"/>
      <c r="U7" s="9"/>
    </row>
    <row r="8" spans="1:21" x14ac:dyDescent="0.3">
      <c r="A8" s="4" t="s">
        <v>24</v>
      </c>
      <c r="B8" s="9"/>
      <c r="C8" s="9">
        <v>2421283.62</v>
      </c>
      <c r="D8" s="9">
        <v>15149.28</v>
      </c>
      <c r="E8" s="9"/>
      <c r="F8" s="9">
        <v>345.1</v>
      </c>
      <c r="G8" s="9">
        <v>1319244.57</v>
      </c>
      <c r="H8" s="9">
        <v>83006.7</v>
      </c>
      <c r="I8" s="9"/>
      <c r="J8" s="9">
        <v>114008.47</v>
      </c>
      <c r="K8" s="9"/>
      <c r="L8" s="9">
        <v>5600162.7800000003</v>
      </c>
      <c r="M8" s="9">
        <v>198.44</v>
      </c>
      <c r="N8" s="9">
        <v>645274.47</v>
      </c>
      <c r="O8" s="9">
        <f t="shared" ref="O8:O19" si="0">+SUM(B8:N8)</f>
        <v>10198673.430000002</v>
      </c>
      <c r="Q8" s="9">
        <f t="shared" ref="Q8:Q19" si="1">+SUM(B8+D8+E8+F8+K8+M8)</f>
        <v>15692.820000000002</v>
      </c>
      <c r="R8" s="9">
        <f t="shared" ref="R8:R73" si="2">+SUM(C8+G8+N8+I8)</f>
        <v>4385802.66</v>
      </c>
      <c r="S8" s="9">
        <f t="shared" ref="S8:S72" si="3">+SUM(H8+L8)</f>
        <v>5683169.4800000004</v>
      </c>
      <c r="T8" s="9">
        <f t="shared" ref="T8:T72" si="4">+SUM(J8)</f>
        <v>114008.47</v>
      </c>
      <c r="U8" s="9">
        <f t="shared" ref="U8:U73" si="5">+SUM(O8)</f>
        <v>10198673.430000002</v>
      </c>
    </row>
    <row r="9" spans="1:21" x14ac:dyDescent="0.3">
      <c r="A9" s="4" t="s">
        <v>25</v>
      </c>
      <c r="B9" s="9"/>
      <c r="C9" s="9">
        <v>2557276</v>
      </c>
      <c r="D9" s="9">
        <v>544</v>
      </c>
      <c r="E9" s="9"/>
      <c r="F9" s="9">
        <v>2804</v>
      </c>
      <c r="G9" s="9">
        <v>1804431</v>
      </c>
      <c r="H9" s="9">
        <v>42429</v>
      </c>
      <c r="I9" s="9"/>
      <c r="J9" s="9">
        <v>178387</v>
      </c>
      <c r="K9" s="9"/>
      <c r="L9" s="9">
        <v>788970</v>
      </c>
      <c r="M9" s="9">
        <v>56</v>
      </c>
      <c r="N9" s="9">
        <v>140441</v>
      </c>
      <c r="O9" s="9">
        <f t="shared" si="0"/>
        <v>5515338</v>
      </c>
      <c r="Q9" s="9">
        <f t="shared" si="1"/>
        <v>3404</v>
      </c>
      <c r="R9" s="9">
        <f t="shared" si="2"/>
        <v>4502148</v>
      </c>
      <c r="S9" s="9">
        <f t="shared" si="3"/>
        <v>831399</v>
      </c>
      <c r="T9" s="9">
        <f t="shared" si="4"/>
        <v>178387</v>
      </c>
      <c r="U9" s="9">
        <f t="shared" si="5"/>
        <v>5515338</v>
      </c>
    </row>
    <row r="10" spans="1:21" x14ac:dyDescent="0.3">
      <c r="A10" s="4" t="s">
        <v>26</v>
      </c>
      <c r="B10" s="9"/>
      <c r="C10" s="9">
        <v>898508.7</v>
      </c>
      <c r="D10" s="9">
        <v>1005.22</v>
      </c>
      <c r="E10" s="9"/>
      <c r="F10" s="9">
        <v>95186.96</v>
      </c>
      <c r="G10" s="9">
        <v>332638.26</v>
      </c>
      <c r="H10" s="9">
        <v>428424.65</v>
      </c>
      <c r="I10" s="9"/>
      <c r="J10" s="9">
        <v>33479.57</v>
      </c>
      <c r="K10" s="9">
        <v>3533.91</v>
      </c>
      <c r="L10" s="9">
        <v>11983678.57</v>
      </c>
      <c r="M10" s="9"/>
      <c r="N10" s="9">
        <v>9506.09</v>
      </c>
      <c r="O10" s="9">
        <f t="shared" si="0"/>
        <v>13785961.93</v>
      </c>
      <c r="Q10" s="9">
        <f t="shared" si="1"/>
        <v>99726.090000000011</v>
      </c>
      <c r="R10" s="9">
        <f t="shared" si="2"/>
        <v>1240653.05</v>
      </c>
      <c r="S10" s="9">
        <f t="shared" si="3"/>
        <v>12412103.220000001</v>
      </c>
      <c r="T10" s="9">
        <f t="shared" si="4"/>
        <v>33479.57</v>
      </c>
      <c r="U10" s="9">
        <f t="shared" si="5"/>
        <v>13785961.93</v>
      </c>
    </row>
    <row r="11" spans="1:21" x14ac:dyDescent="0.3">
      <c r="A11" s="4" t="s">
        <v>27</v>
      </c>
      <c r="B11" s="9"/>
      <c r="C11" s="9">
        <v>140000</v>
      </c>
      <c r="D11" s="9"/>
      <c r="E11" s="9"/>
      <c r="F11" s="9"/>
      <c r="G11" s="9"/>
      <c r="H11" s="9">
        <v>176000</v>
      </c>
      <c r="I11" s="9"/>
      <c r="J11" s="9">
        <v>29000</v>
      </c>
      <c r="K11" s="9">
        <v>71000</v>
      </c>
      <c r="L11" s="9">
        <v>4898000</v>
      </c>
      <c r="M11" s="9"/>
      <c r="N11" s="9"/>
      <c r="O11" s="9">
        <f t="shared" si="0"/>
        <v>5314000</v>
      </c>
      <c r="Q11" s="9">
        <f t="shared" si="1"/>
        <v>71000</v>
      </c>
      <c r="R11" s="9">
        <f t="shared" si="2"/>
        <v>140000</v>
      </c>
      <c r="S11" s="9">
        <f t="shared" si="3"/>
        <v>5074000</v>
      </c>
      <c r="T11" s="9">
        <f t="shared" si="4"/>
        <v>29000</v>
      </c>
      <c r="U11" s="9">
        <f t="shared" si="5"/>
        <v>5314000</v>
      </c>
    </row>
    <row r="12" spans="1:21" x14ac:dyDescent="0.3">
      <c r="A12" s="4" t="s">
        <v>28</v>
      </c>
      <c r="B12" s="9"/>
      <c r="C12" s="9">
        <v>642545.76</v>
      </c>
      <c r="D12" s="9"/>
      <c r="E12" s="9"/>
      <c r="F12" s="9"/>
      <c r="G12" s="9"/>
      <c r="H12" s="9">
        <v>21323.16</v>
      </c>
      <c r="I12" s="9"/>
      <c r="J12" s="9">
        <v>1922.58</v>
      </c>
      <c r="K12" s="9">
        <v>757.38</v>
      </c>
      <c r="L12" s="9">
        <v>1080898.28</v>
      </c>
      <c r="M12" s="9"/>
      <c r="N12" s="9"/>
      <c r="O12" s="9">
        <f t="shared" si="0"/>
        <v>1747447.1600000001</v>
      </c>
      <c r="Q12" s="9">
        <f t="shared" si="1"/>
        <v>757.38</v>
      </c>
      <c r="R12" s="9">
        <f t="shared" si="2"/>
        <v>642545.76</v>
      </c>
      <c r="S12" s="9">
        <f t="shared" si="3"/>
        <v>1102221.44</v>
      </c>
      <c r="T12" s="9">
        <f t="shared" si="4"/>
        <v>1922.58</v>
      </c>
      <c r="U12" s="9">
        <f t="shared" si="5"/>
        <v>1747447.1600000001</v>
      </c>
    </row>
    <row r="13" spans="1:21" x14ac:dyDescent="0.3">
      <c r="A13" s="4" t="s">
        <v>29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>
        <f t="shared" si="0"/>
        <v>0</v>
      </c>
      <c r="Q13" s="9">
        <f t="shared" si="1"/>
        <v>0</v>
      </c>
      <c r="R13" s="9">
        <f t="shared" si="2"/>
        <v>0</v>
      </c>
      <c r="S13" s="9">
        <f t="shared" si="3"/>
        <v>0</v>
      </c>
      <c r="T13" s="9">
        <f t="shared" si="4"/>
        <v>0</v>
      </c>
      <c r="U13" s="9">
        <f t="shared" si="5"/>
        <v>0</v>
      </c>
    </row>
    <row r="14" spans="1:21" x14ac:dyDescent="0.3">
      <c r="A14" s="4" t="s">
        <v>30</v>
      </c>
      <c r="B14" s="9"/>
      <c r="C14" s="9">
        <v>138512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>
        <f t="shared" si="0"/>
        <v>138512</v>
      </c>
      <c r="Q14" s="9">
        <f t="shared" si="1"/>
        <v>0</v>
      </c>
      <c r="R14" s="9">
        <f t="shared" si="2"/>
        <v>138512</v>
      </c>
      <c r="S14" s="9">
        <f t="shared" si="3"/>
        <v>0</v>
      </c>
      <c r="T14" s="9">
        <f t="shared" si="4"/>
        <v>0</v>
      </c>
      <c r="U14" s="9">
        <f t="shared" si="5"/>
        <v>138512</v>
      </c>
    </row>
    <row r="15" spans="1:21" x14ac:dyDescent="0.3">
      <c r="A15" s="4" t="s">
        <v>31</v>
      </c>
      <c r="B15" s="9"/>
      <c r="C15" s="9">
        <v>38178000</v>
      </c>
      <c r="D15" s="9"/>
      <c r="E15" s="9">
        <v>2000</v>
      </c>
      <c r="F15" s="9"/>
      <c r="G15" s="9">
        <v>4496000</v>
      </c>
      <c r="H15" s="9">
        <v>269000</v>
      </c>
      <c r="I15" s="9">
        <v>20000</v>
      </c>
      <c r="J15" s="9">
        <v>6037</v>
      </c>
      <c r="K15" s="9">
        <v>68000</v>
      </c>
      <c r="L15" s="9">
        <v>96436000</v>
      </c>
      <c r="M15" s="9">
        <v>1000</v>
      </c>
      <c r="N15" s="9">
        <v>1325000</v>
      </c>
      <c r="O15" s="9">
        <f t="shared" si="0"/>
        <v>140801037</v>
      </c>
      <c r="Q15" s="9">
        <f t="shared" si="1"/>
        <v>71000</v>
      </c>
      <c r="R15" s="9">
        <f t="shared" si="2"/>
        <v>44019000</v>
      </c>
      <c r="S15" s="9">
        <f t="shared" si="3"/>
        <v>96705000</v>
      </c>
      <c r="T15" s="9">
        <f t="shared" si="4"/>
        <v>6037</v>
      </c>
      <c r="U15" s="9">
        <f t="shared" si="5"/>
        <v>140801037</v>
      </c>
    </row>
    <row r="16" spans="1:21" x14ac:dyDescent="0.3">
      <c r="A16" s="4" t="s">
        <v>32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f t="shared" si="0"/>
        <v>0</v>
      </c>
      <c r="Q16" s="9">
        <f t="shared" si="1"/>
        <v>0</v>
      </c>
      <c r="R16" s="9">
        <f t="shared" si="2"/>
        <v>0</v>
      </c>
      <c r="S16" s="9">
        <f t="shared" si="3"/>
        <v>0</v>
      </c>
      <c r="T16" s="9">
        <f t="shared" si="4"/>
        <v>0</v>
      </c>
      <c r="U16" s="9">
        <f t="shared" si="5"/>
        <v>0</v>
      </c>
    </row>
    <row r="17" spans="1:21" x14ac:dyDescent="0.3">
      <c r="A17" s="4" t="s">
        <v>33</v>
      </c>
      <c r="B17" s="9">
        <v>202</v>
      </c>
      <c r="C17" s="9">
        <v>6641479</v>
      </c>
      <c r="D17" s="9">
        <v>3089</v>
      </c>
      <c r="E17" s="9">
        <v>7637</v>
      </c>
      <c r="F17" s="9">
        <v>42078</v>
      </c>
      <c r="G17" s="9">
        <v>4684926</v>
      </c>
      <c r="H17" s="9">
        <v>733819</v>
      </c>
      <c r="I17" s="9">
        <v>4018</v>
      </c>
      <c r="J17" s="9">
        <v>848508</v>
      </c>
      <c r="K17" s="9">
        <v>73394</v>
      </c>
      <c r="L17" s="9">
        <v>57838217</v>
      </c>
      <c r="M17" s="9">
        <v>8976</v>
      </c>
      <c r="N17" s="9">
        <v>1818448</v>
      </c>
      <c r="O17" s="9">
        <f t="shared" si="0"/>
        <v>72704791</v>
      </c>
      <c r="Q17" s="9">
        <f t="shared" si="1"/>
        <v>135376</v>
      </c>
      <c r="R17" s="9">
        <f t="shared" si="2"/>
        <v>13148871</v>
      </c>
      <c r="S17" s="9">
        <f t="shared" si="3"/>
        <v>58572036</v>
      </c>
      <c r="T17" s="9">
        <f t="shared" si="4"/>
        <v>848508</v>
      </c>
      <c r="U17" s="9">
        <f t="shared" si="5"/>
        <v>72704791</v>
      </c>
    </row>
    <row r="18" spans="1:21" x14ac:dyDescent="0.3">
      <c r="A18" s="4" t="s">
        <v>34</v>
      </c>
      <c r="B18" s="9"/>
      <c r="C18" s="9">
        <v>421664</v>
      </c>
      <c r="D18" s="9"/>
      <c r="E18" s="9"/>
      <c r="F18" s="9"/>
      <c r="G18" s="9"/>
      <c r="H18" s="9">
        <v>152214</v>
      </c>
      <c r="I18" s="9"/>
      <c r="J18" s="9"/>
      <c r="K18" s="9">
        <v>13776</v>
      </c>
      <c r="L18" s="9">
        <v>4996031</v>
      </c>
      <c r="M18" s="9"/>
      <c r="N18" s="9">
        <v>109315</v>
      </c>
      <c r="O18" s="9">
        <f t="shared" si="0"/>
        <v>5693000</v>
      </c>
      <c r="Q18" s="9">
        <f t="shared" si="1"/>
        <v>13776</v>
      </c>
      <c r="R18" s="9">
        <f t="shared" si="2"/>
        <v>530979</v>
      </c>
      <c r="S18" s="9">
        <f t="shared" si="3"/>
        <v>5148245</v>
      </c>
      <c r="T18" s="9">
        <f t="shared" si="4"/>
        <v>0</v>
      </c>
      <c r="U18" s="9">
        <f t="shared" si="5"/>
        <v>5693000</v>
      </c>
    </row>
    <row r="19" spans="1:21" x14ac:dyDescent="0.3">
      <c r="A19" s="4" t="s">
        <v>35</v>
      </c>
      <c r="B19" s="9"/>
      <c r="C19" s="9">
        <v>356591.29</v>
      </c>
      <c r="D19" s="9"/>
      <c r="E19" s="9"/>
      <c r="F19" s="9"/>
      <c r="G19" s="9">
        <v>166471.32</v>
      </c>
      <c r="H19" s="9"/>
      <c r="I19" s="9"/>
      <c r="J19" s="9">
        <v>26257.77</v>
      </c>
      <c r="K19" s="9">
        <v>10792.5</v>
      </c>
      <c r="L19" s="9">
        <v>4046391.77</v>
      </c>
      <c r="M19" s="9"/>
      <c r="N19" s="9"/>
      <c r="O19" s="9">
        <f t="shared" si="0"/>
        <v>4606504.6500000004</v>
      </c>
      <c r="Q19" s="9">
        <f t="shared" si="1"/>
        <v>10792.5</v>
      </c>
      <c r="R19" s="9">
        <f t="shared" si="2"/>
        <v>523062.61</v>
      </c>
      <c r="S19" s="9">
        <f t="shared" si="3"/>
        <v>4046391.77</v>
      </c>
      <c r="T19" s="9">
        <f t="shared" si="4"/>
        <v>26257.77</v>
      </c>
      <c r="U19" s="9">
        <f t="shared" si="5"/>
        <v>4606504.6500000004</v>
      </c>
    </row>
    <row r="20" spans="1:21" x14ac:dyDescent="0.3">
      <c r="A20" s="4"/>
      <c r="B20" s="8">
        <f>+SUM(B7:B19)</f>
        <v>202</v>
      </c>
      <c r="C20" s="8">
        <f t="shared" ref="C20:N20" si="6">+SUM(C7:C19)</f>
        <v>52395860.369999997</v>
      </c>
      <c r="D20" s="8">
        <f t="shared" si="6"/>
        <v>19787.5</v>
      </c>
      <c r="E20" s="8">
        <f t="shared" si="6"/>
        <v>9637</v>
      </c>
      <c r="F20" s="8">
        <f t="shared" si="6"/>
        <v>140414.06</v>
      </c>
      <c r="G20" s="8">
        <f t="shared" si="6"/>
        <v>12803711.15</v>
      </c>
      <c r="H20" s="8">
        <f t="shared" si="6"/>
        <v>1906216.51</v>
      </c>
      <c r="I20" s="8">
        <f t="shared" si="6"/>
        <v>24018</v>
      </c>
      <c r="J20" s="8">
        <f t="shared" si="6"/>
        <v>1237600.3900000001</v>
      </c>
      <c r="K20" s="8">
        <f t="shared" si="6"/>
        <v>241253.79</v>
      </c>
      <c r="L20" s="8">
        <f t="shared" si="6"/>
        <v>187668349.40000001</v>
      </c>
      <c r="M20" s="8">
        <f t="shared" si="6"/>
        <v>10230.44</v>
      </c>
      <c r="N20" s="8">
        <f t="shared" si="6"/>
        <v>4047984.56</v>
      </c>
      <c r="O20" s="8">
        <f t="shared" ref="O20" si="7">+SUM(O7:O19)</f>
        <v>260505265.16999999</v>
      </c>
      <c r="Q20" s="8">
        <f>+SUM(B20+D20+E20+F20+K20+M20)</f>
        <v>421524.79</v>
      </c>
      <c r="R20" s="8">
        <f t="shared" si="2"/>
        <v>69271574.079999998</v>
      </c>
      <c r="S20" s="8">
        <f t="shared" si="3"/>
        <v>189574565.91</v>
      </c>
      <c r="T20" s="8">
        <f t="shared" si="4"/>
        <v>1237600.3900000001</v>
      </c>
      <c r="U20" s="8">
        <f t="shared" si="5"/>
        <v>260505265.16999999</v>
      </c>
    </row>
    <row r="21" spans="1:21" x14ac:dyDescent="0.3">
      <c r="A21" s="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Q21" s="8"/>
      <c r="R21" s="8"/>
      <c r="S21" s="8"/>
      <c r="T21" s="8"/>
      <c r="U21" s="8"/>
    </row>
    <row r="22" spans="1:21" x14ac:dyDescent="0.3">
      <c r="A22" s="3" t="s">
        <v>36</v>
      </c>
      <c r="B22" s="8" t="s">
        <v>2</v>
      </c>
      <c r="C22" s="8" t="s">
        <v>3</v>
      </c>
      <c r="D22" s="8" t="s">
        <v>4</v>
      </c>
      <c r="E22" s="8" t="s">
        <v>5</v>
      </c>
      <c r="F22" s="8" t="s">
        <v>6</v>
      </c>
      <c r="G22" s="8" t="s">
        <v>7</v>
      </c>
      <c r="H22" s="8" t="s">
        <v>8</v>
      </c>
      <c r="I22" s="8" t="s">
        <v>9</v>
      </c>
      <c r="J22" s="8" t="s">
        <v>10</v>
      </c>
      <c r="K22" s="8" t="s">
        <v>11</v>
      </c>
      <c r="L22" s="8" t="s">
        <v>12</v>
      </c>
      <c r="M22" s="8" t="s">
        <v>110</v>
      </c>
      <c r="N22" s="8" t="s">
        <v>14</v>
      </c>
      <c r="O22" s="8" t="s">
        <v>15</v>
      </c>
      <c r="P22" s="2"/>
      <c r="Q22" s="8" t="s">
        <v>105</v>
      </c>
      <c r="R22" s="8" t="s">
        <v>103</v>
      </c>
      <c r="S22" s="8" t="s">
        <v>12</v>
      </c>
      <c r="T22" s="8" t="s">
        <v>104</v>
      </c>
      <c r="U22" s="3" t="s">
        <v>15</v>
      </c>
    </row>
    <row r="23" spans="1:21" x14ac:dyDescent="0.3">
      <c r="A23" s="4" t="s">
        <v>37</v>
      </c>
      <c r="B23" s="9"/>
      <c r="C23" s="9">
        <v>5664976.9400000004</v>
      </c>
      <c r="D23" s="9">
        <v>2747933.02</v>
      </c>
      <c r="E23" s="9">
        <v>835762.61</v>
      </c>
      <c r="F23" s="9">
        <v>943510.28</v>
      </c>
      <c r="G23" s="9">
        <v>1371846.69</v>
      </c>
      <c r="H23" s="9">
        <v>18109537.989999998</v>
      </c>
      <c r="I23" s="9">
        <v>93101.49</v>
      </c>
      <c r="J23" s="9">
        <v>553352.55000000005</v>
      </c>
      <c r="K23" s="9">
        <v>10370924.32</v>
      </c>
      <c r="L23" s="9">
        <v>33601394.299999997</v>
      </c>
      <c r="M23" s="9"/>
      <c r="N23" s="9"/>
      <c r="O23" s="9">
        <f>+SUM(B23:N23)</f>
        <v>74292340.189999998</v>
      </c>
      <c r="Q23" s="9">
        <f>+SUM(B23+D23+E23+F23+K23+M23)</f>
        <v>14898130.23</v>
      </c>
      <c r="R23" s="9">
        <f t="shared" si="2"/>
        <v>7129925.120000001</v>
      </c>
      <c r="S23" s="9">
        <f t="shared" si="3"/>
        <v>51710932.289999992</v>
      </c>
      <c r="T23" s="9">
        <f t="shared" si="4"/>
        <v>553352.55000000005</v>
      </c>
      <c r="U23" s="9">
        <f t="shared" si="5"/>
        <v>74292340.189999998</v>
      </c>
    </row>
    <row r="24" spans="1:21" x14ac:dyDescent="0.3">
      <c r="A24" s="4" t="s">
        <v>38</v>
      </c>
      <c r="B24" s="9"/>
      <c r="C24" s="9">
        <v>361000</v>
      </c>
      <c r="D24" s="9">
        <v>952000</v>
      </c>
      <c r="E24" s="9">
        <v>52000</v>
      </c>
      <c r="F24" s="9">
        <v>43000</v>
      </c>
      <c r="G24" s="9">
        <v>182000</v>
      </c>
      <c r="H24" s="9">
        <v>1569000</v>
      </c>
      <c r="I24" s="9">
        <v>7000</v>
      </c>
      <c r="J24" s="9">
        <v>40000</v>
      </c>
      <c r="K24" s="9">
        <v>393000</v>
      </c>
      <c r="L24" s="9">
        <v>4800000</v>
      </c>
      <c r="M24" s="9">
        <v>7000</v>
      </c>
      <c r="N24" s="9">
        <v>17000</v>
      </c>
      <c r="O24" s="9">
        <f t="shared" ref="O24:O52" si="8">+SUM(B24:N24)</f>
        <v>8423000</v>
      </c>
      <c r="Q24" s="9">
        <f t="shared" ref="Q24:Q53" si="9">+SUM(B24+D24+E24+F24+K24+M24)</f>
        <v>1447000</v>
      </c>
      <c r="R24" s="9">
        <f t="shared" si="2"/>
        <v>567000</v>
      </c>
      <c r="S24" s="9">
        <f t="shared" si="3"/>
        <v>6369000</v>
      </c>
      <c r="T24" s="9">
        <f t="shared" si="4"/>
        <v>40000</v>
      </c>
      <c r="U24" s="9">
        <f t="shared" si="5"/>
        <v>8423000</v>
      </c>
    </row>
    <row r="25" spans="1:21" x14ac:dyDescent="0.3">
      <c r="A25" s="4" t="s">
        <v>39</v>
      </c>
      <c r="B25" s="9"/>
      <c r="C25" s="9">
        <v>84560</v>
      </c>
      <c r="D25" s="9">
        <v>485026</v>
      </c>
      <c r="E25" s="9">
        <v>402436</v>
      </c>
      <c r="F25" s="9">
        <v>45187</v>
      </c>
      <c r="G25" s="9">
        <v>41953</v>
      </c>
      <c r="H25" s="9">
        <v>324683</v>
      </c>
      <c r="I25" s="9">
        <v>224</v>
      </c>
      <c r="J25" s="9">
        <v>34723</v>
      </c>
      <c r="K25" s="9">
        <v>74982</v>
      </c>
      <c r="L25" s="9">
        <v>1646331</v>
      </c>
      <c r="M25" s="9"/>
      <c r="N25" s="9">
        <v>3297</v>
      </c>
      <c r="O25" s="9">
        <f t="shared" si="8"/>
        <v>3143402</v>
      </c>
      <c r="Q25" s="9">
        <f t="shared" si="9"/>
        <v>1007631</v>
      </c>
      <c r="R25" s="9">
        <f t="shared" si="2"/>
        <v>130034</v>
      </c>
      <c r="S25" s="9">
        <f t="shared" si="3"/>
        <v>1971014</v>
      </c>
      <c r="T25" s="9">
        <f t="shared" si="4"/>
        <v>34723</v>
      </c>
      <c r="U25" s="9">
        <f t="shared" si="5"/>
        <v>3143402</v>
      </c>
    </row>
    <row r="26" spans="1:21" x14ac:dyDescent="0.3">
      <c r="A26" s="4" t="s">
        <v>40</v>
      </c>
      <c r="B26" s="9"/>
      <c r="C26" s="9">
        <v>1004753</v>
      </c>
      <c r="D26" s="9"/>
      <c r="E26" s="9">
        <v>221547</v>
      </c>
      <c r="F26" s="9"/>
      <c r="G26" s="9"/>
      <c r="H26" s="9">
        <v>628413</v>
      </c>
      <c r="I26" s="9"/>
      <c r="J26" s="9"/>
      <c r="K26" s="9">
        <v>512931</v>
      </c>
      <c r="L26" s="9">
        <v>5206525</v>
      </c>
      <c r="M26" s="9"/>
      <c r="N26" s="9"/>
      <c r="O26" s="9">
        <f t="shared" si="8"/>
        <v>7574169</v>
      </c>
      <c r="Q26" s="9">
        <f t="shared" si="9"/>
        <v>734478</v>
      </c>
      <c r="R26" s="9">
        <f t="shared" si="2"/>
        <v>1004753</v>
      </c>
      <c r="S26" s="9">
        <f t="shared" si="3"/>
        <v>5834938</v>
      </c>
      <c r="T26" s="9">
        <f t="shared" si="4"/>
        <v>0</v>
      </c>
      <c r="U26" s="9">
        <f t="shared" si="5"/>
        <v>7574169</v>
      </c>
    </row>
    <row r="27" spans="1:21" x14ac:dyDescent="0.3">
      <c r="A27" s="4" t="s">
        <v>41</v>
      </c>
      <c r="B27" s="9"/>
      <c r="C27" s="9">
        <v>449971</v>
      </c>
      <c r="D27" s="9"/>
      <c r="E27" s="9"/>
      <c r="F27" s="9"/>
      <c r="G27" s="9"/>
      <c r="H27" s="9">
        <v>2996824</v>
      </c>
      <c r="I27" s="9"/>
      <c r="J27" s="9">
        <v>114276</v>
      </c>
      <c r="K27" s="9">
        <v>874900</v>
      </c>
      <c r="L27" s="9">
        <v>4759475</v>
      </c>
      <c r="M27" s="9"/>
      <c r="N27" s="9">
        <v>1052</v>
      </c>
      <c r="O27" s="9">
        <f t="shared" si="8"/>
        <v>9196498</v>
      </c>
      <c r="Q27" s="9">
        <f t="shared" si="9"/>
        <v>874900</v>
      </c>
      <c r="R27" s="9">
        <f t="shared" si="2"/>
        <v>451023</v>
      </c>
      <c r="S27" s="9">
        <f t="shared" si="3"/>
        <v>7756299</v>
      </c>
      <c r="T27" s="9">
        <f t="shared" si="4"/>
        <v>114276</v>
      </c>
      <c r="U27" s="9">
        <f t="shared" si="5"/>
        <v>9196498</v>
      </c>
    </row>
    <row r="28" spans="1:21" x14ac:dyDescent="0.3">
      <c r="A28" s="4" t="s">
        <v>42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f t="shared" si="8"/>
        <v>0</v>
      </c>
      <c r="Q28" s="9">
        <f t="shared" si="9"/>
        <v>0</v>
      </c>
      <c r="R28" s="9">
        <f t="shared" si="2"/>
        <v>0</v>
      </c>
      <c r="S28" s="9">
        <f t="shared" si="3"/>
        <v>0</v>
      </c>
      <c r="T28" s="9">
        <f t="shared" si="4"/>
        <v>0</v>
      </c>
      <c r="U28" s="9">
        <f t="shared" si="5"/>
        <v>0</v>
      </c>
    </row>
    <row r="29" spans="1:21" x14ac:dyDescent="0.3">
      <c r="A29" s="4" t="s">
        <v>43</v>
      </c>
      <c r="B29" s="9"/>
      <c r="C29" s="9">
        <v>294844</v>
      </c>
      <c r="D29" s="9"/>
      <c r="E29" s="9"/>
      <c r="F29" s="9"/>
      <c r="G29" s="9">
        <v>266437</v>
      </c>
      <c r="H29" s="9">
        <v>1949465</v>
      </c>
      <c r="I29" s="9"/>
      <c r="J29" s="9">
        <v>278643</v>
      </c>
      <c r="K29" s="9">
        <v>747876</v>
      </c>
      <c r="L29" s="9">
        <v>7025965</v>
      </c>
      <c r="M29" s="9"/>
      <c r="N29" s="9"/>
      <c r="O29" s="9">
        <f t="shared" si="8"/>
        <v>10563230</v>
      </c>
      <c r="Q29" s="9">
        <f t="shared" si="9"/>
        <v>747876</v>
      </c>
      <c r="R29" s="9">
        <f t="shared" si="2"/>
        <v>561281</v>
      </c>
      <c r="S29" s="9">
        <f t="shared" si="3"/>
        <v>8975430</v>
      </c>
      <c r="T29" s="9">
        <f t="shared" si="4"/>
        <v>278643</v>
      </c>
      <c r="U29" s="9">
        <f t="shared" si="5"/>
        <v>10563230</v>
      </c>
    </row>
    <row r="30" spans="1:21" x14ac:dyDescent="0.3">
      <c r="A30" s="4" t="s">
        <v>44</v>
      </c>
      <c r="B30" s="9"/>
      <c r="C30" s="9">
        <v>295152</v>
      </c>
      <c r="D30" s="9">
        <v>19668</v>
      </c>
      <c r="E30" s="9">
        <v>11881</v>
      </c>
      <c r="F30" s="9">
        <v>2085</v>
      </c>
      <c r="G30" s="9">
        <v>110362</v>
      </c>
      <c r="H30" s="9">
        <v>505995</v>
      </c>
      <c r="I30" s="9">
        <v>175</v>
      </c>
      <c r="J30" s="9">
        <v>279174</v>
      </c>
      <c r="K30" s="9">
        <v>49921</v>
      </c>
      <c r="L30" s="9">
        <v>1833767</v>
      </c>
      <c r="M30" s="9">
        <v>37808</v>
      </c>
      <c r="N30" s="9">
        <v>120601</v>
      </c>
      <c r="O30" s="9">
        <f t="shared" si="8"/>
        <v>3266589</v>
      </c>
      <c r="Q30" s="9">
        <f t="shared" si="9"/>
        <v>121363</v>
      </c>
      <c r="R30" s="9">
        <f t="shared" si="2"/>
        <v>526290</v>
      </c>
      <c r="S30" s="9">
        <f t="shared" si="3"/>
        <v>2339762</v>
      </c>
      <c r="T30" s="9">
        <f t="shared" si="4"/>
        <v>279174</v>
      </c>
      <c r="U30" s="9">
        <f t="shared" si="5"/>
        <v>3266589</v>
      </c>
    </row>
    <row r="31" spans="1:21" x14ac:dyDescent="0.3">
      <c r="A31" s="4" t="s">
        <v>45</v>
      </c>
      <c r="B31" s="9"/>
      <c r="C31" s="9">
        <v>275488.17</v>
      </c>
      <c r="D31" s="9">
        <v>37411.65</v>
      </c>
      <c r="E31" s="9">
        <v>6333.19</v>
      </c>
      <c r="F31" s="9">
        <v>476.43</v>
      </c>
      <c r="G31" s="9">
        <v>95635.199999999997</v>
      </c>
      <c r="H31" s="9">
        <v>142855.93</v>
      </c>
      <c r="I31" s="9">
        <v>293.89999999999998</v>
      </c>
      <c r="J31" s="9">
        <v>22409.119999999999</v>
      </c>
      <c r="K31" s="9">
        <v>23289.63</v>
      </c>
      <c r="L31" s="9">
        <v>1159021.95</v>
      </c>
      <c r="M31" s="9">
        <v>1908.57</v>
      </c>
      <c r="N31" s="9">
        <v>10993.97</v>
      </c>
      <c r="O31" s="9">
        <f t="shared" si="8"/>
        <v>1776117.71</v>
      </c>
      <c r="Q31" s="9">
        <f t="shared" si="9"/>
        <v>69419.470000000016</v>
      </c>
      <c r="R31" s="9">
        <f t="shared" si="2"/>
        <v>382411.24</v>
      </c>
      <c r="S31" s="9">
        <f t="shared" si="3"/>
        <v>1301877.8799999999</v>
      </c>
      <c r="T31" s="9">
        <f t="shared" si="4"/>
        <v>22409.119999999999</v>
      </c>
      <c r="U31" s="9">
        <f t="shared" si="5"/>
        <v>1776117.71</v>
      </c>
    </row>
    <row r="32" spans="1:21" x14ac:dyDescent="0.3">
      <c r="A32" s="4" t="s">
        <v>46</v>
      </c>
      <c r="B32" s="9"/>
      <c r="C32" s="9">
        <v>205127.95</v>
      </c>
      <c r="D32" s="9">
        <v>614170.18000000005</v>
      </c>
      <c r="E32" s="9">
        <v>14179.12</v>
      </c>
      <c r="F32" s="9">
        <v>717516.43</v>
      </c>
      <c r="G32" s="9">
        <v>143463.28</v>
      </c>
      <c r="H32" s="9">
        <v>2296349.04</v>
      </c>
      <c r="I32" s="9">
        <v>2313.11</v>
      </c>
      <c r="J32" s="9">
        <v>47004.6</v>
      </c>
      <c r="K32" s="9">
        <v>76953.23</v>
      </c>
      <c r="L32" s="9">
        <v>6044218.5499999998</v>
      </c>
      <c r="M32" s="9">
        <v>29265.95</v>
      </c>
      <c r="N32" s="9">
        <v>27673.38</v>
      </c>
      <c r="O32" s="9">
        <f t="shared" si="8"/>
        <v>10218234.82</v>
      </c>
      <c r="Q32" s="9">
        <f t="shared" si="9"/>
        <v>1452084.91</v>
      </c>
      <c r="R32" s="9">
        <f t="shared" si="2"/>
        <v>378577.72</v>
      </c>
      <c r="S32" s="9">
        <f t="shared" si="3"/>
        <v>8340567.5899999999</v>
      </c>
      <c r="T32" s="9">
        <f t="shared" si="4"/>
        <v>47004.6</v>
      </c>
      <c r="U32" s="9">
        <f t="shared" si="5"/>
        <v>10218234.82</v>
      </c>
    </row>
    <row r="33" spans="1:21" x14ac:dyDescent="0.3">
      <c r="A33" s="4" t="s">
        <v>47</v>
      </c>
      <c r="B33" s="9"/>
      <c r="C33" s="9">
        <v>3337436</v>
      </c>
      <c r="D33" s="9">
        <v>365135</v>
      </c>
      <c r="E33" s="9">
        <v>74178</v>
      </c>
      <c r="F33" s="9">
        <v>2643</v>
      </c>
      <c r="G33" s="9">
        <v>882293</v>
      </c>
      <c r="H33" s="9">
        <v>708170</v>
      </c>
      <c r="I33" s="9">
        <v>1885</v>
      </c>
      <c r="J33" s="9">
        <v>299867</v>
      </c>
      <c r="K33" s="9">
        <v>175568</v>
      </c>
      <c r="L33" s="9">
        <v>5398835</v>
      </c>
      <c r="M33" s="9">
        <v>24122</v>
      </c>
      <c r="N33" s="9">
        <v>941868</v>
      </c>
      <c r="O33" s="9">
        <f t="shared" si="8"/>
        <v>12212000</v>
      </c>
      <c r="Q33" s="9">
        <f t="shared" si="9"/>
        <v>641646</v>
      </c>
      <c r="R33" s="9">
        <f t="shared" si="2"/>
        <v>5163482</v>
      </c>
      <c r="S33" s="9">
        <f t="shared" si="3"/>
        <v>6107005</v>
      </c>
      <c r="T33" s="9">
        <f t="shared" si="4"/>
        <v>299867</v>
      </c>
      <c r="U33" s="9">
        <f t="shared" si="5"/>
        <v>12212000</v>
      </c>
    </row>
    <row r="34" spans="1:21" x14ac:dyDescent="0.3">
      <c r="A34" s="4" t="s">
        <v>48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>
        <f t="shared" si="8"/>
        <v>0</v>
      </c>
      <c r="Q34" s="9">
        <f t="shared" si="9"/>
        <v>0</v>
      </c>
      <c r="R34" s="9">
        <f t="shared" si="2"/>
        <v>0</v>
      </c>
      <c r="S34" s="9">
        <f t="shared" si="3"/>
        <v>0</v>
      </c>
      <c r="T34" s="9">
        <f t="shared" si="4"/>
        <v>0</v>
      </c>
      <c r="U34" s="9">
        <f t="shared" si="5"/>
        <v>0</v>
      </c>
    </row>
    <row r="35" spans="1:21" x14ac:dyDescent="0.3">
      <c r="A35" s="4" t="s">
        <v>49</v>
      </c>
      <c r="B35" s="9">
        <v>245489.1</v>
      </c>
      <c r="C35" s="9">
        <v>1944717.15</v>
      </c>
      <c r="D35" s="9">
        <v>42380.68</v>
      </c>
      <c r="E35" s="9">
        <v>2114631.63</v>
      </c>
      <c r="F35" s="9">
        <v>1961844.68</v>
      </c>
      <c r="G35" s="9">
        <v>1125815.24</v>
      </c>
      <c r="H35" s="9">
        <v>2652243.1</v>
      </c>
      <c r="I35" s="9">
        <v>6531.09</v>
      </c>
      <c r="J35" s="9">
        <v>270789.19</v>
      </c>
      <c r="K35" s="9">
        <v>5449812.5300000003</v>
      </c>
      <c r="L35" s="9">
        <v>13923556.810000001</v>
      </c>
      <c r="M35" s="9">
        <v>8061.22</v>
      </c>
      <c r="N35" s="9">
        <v>356273.7</v>
      </c>
      <c r="O35" s="9">
        <f t="shared" si="8"/>
        <v>30102146.120000001</v>
      </c>
      <c r="Q35" s="9">
        <f t="shared" si="9"/>
        <v>9822219.8400000017</v>
      </c>
      <c r="R35" s="9">
        <f t="shared" si="2"/>
        <v>3433337.1799999997</v>
      </c>
      <c r="S35" s="9">
        <f t="shared" si="3"/>
        <v>16575799.91</v>
      </c>
      <c r="T35" s="9">
        <f t="shared" si="4"/>
        <v>270789.19</v>
      </c>
      <c r="U35" s="9">
        <f t="shared" si="5"/>
        <v>30102146.120000001</v>
      </c>
    </row>
    <row r="36" spans="1:21" x14ac:dyDescent="0.3">
      <c r="A36" s="4" t="s">
        <v>50</v>
      </c>
      <c r="B36" s="9">
        <v>18090</v>
      </c>
      <c r="C36" s="9">
        <v>1670062</v>
      </c>
      <c r="D36" s="9">
        <v>26751</v>
      </c>
      <c r="E36" s="9">
        <v>44313</v>
      </c>
      <c r="F36" s="9">
        <v>604540</v>
      </c>
      <c r="G36" s="9">
        <v>553749</v>
      </c>
      <c r="H36" s="9">
        <v>1466049</v>
      </c>
      <c r="I36" s="9">
        <v>3973</v>
      </c>
      <c r="J36" s="9">
        <v>379653</v>
      </c>
      <c r="K36" s="9">
        <v>694513</v>
      </c>
      <c r="L36" s="9">
        <v>18261308</v>
      </c>
      <c r="M36" s="9">
        <v>29046</v>
      </c>
      <c r="N36" s="9">
        <v>48280</v>
      </c>
      <c r="O36" s="9">
        <f t="shared" si="8"/>
        <v>23800327</v>
      </c>
      <c r="Q36" s="9">
        <f t="shared" si="9"/>
        <v>1417253</v>
      </c>
      <c r="R36" s="9">
        <f t="shared" si="2"/>
        <v>2276064</v>
      </c>
      <c r="S36" s="9">
        <f t="shared" si="3"/>
        <v>19727357</v>
      </c>
      <c r="T36" s="9">
        <f t="shared" si="4"/>
        <v>379653</v>
      </c>
      <c r="U36" s="9">
        <f t="shared" si="5"/>
        <v>23800327</v>
      </c>
    </row>
    <row r="37" spans="1:21" x14ac:dyDescent="0.3">
      <c r="A37" s="4" t="s">
        <v>51</v>
      </c>
      <c r="B37" s="9"/>
      <c r="C37" s="9">
        <v>303229.98</v>
      </c>
      <c r="D37" s="9"/>
      <c r="E37" s="9"/>
      <c r="F37" s="9"/>
      <c r="G37" s="9"/>
      <c r="H37" s="9">
        <v>320582.63</v>
      </c>
      <c r="I37" s="9"/>
      <c r="J37" s="9"/>
      <c r="K37" s="9">
        <v>464924.85</v>
      </c>
      <c r="L37" s="9">
        <v>8172603.8399999999</v>
      </c>
      <c r="M37" s="9"/>
      <c r="N37" s="9"/>
      <c r="O37" s="9">
        <f t="shared" si="8"/>
        <v>9261341.3000000007</v>
      </c>
      <c r="Q37" s="9">
        <f t="shared" si="9"/>
        <v>464924.85</v>
      </c>
      <c r="R37" s="9">
        <f t="shared" si="2"/>
        <v>303229.98</v>
      </c>
      <c r="S37" s="9">
        <f t="shared" si="3"/>
        <v>8493186.4700000007</v>
      </c>
      <c r="T37" s="9">
        <f t="shared" si="4"/>
        <v>0</v>
      </c>
      <c r="U37" s="9">
        <f t="shared" si="5"/>
        <v>9261341.3000000007</v>
      </c>
    </row>
    <row r="38" spans="1:21" x14ac:dyDescent="0.3">
      <c r="A38" s="4" t="s">
        <v>52</v>
      </c>
      <c r="B38" s="9"/>
      <c r="C38" s="9">
        <v>273743</v>
      </c>
      <c r="D38" s="9">
        <v>3833063</v>
      </c>
      <c r="E38" s="9">
        <v>26159</v>
      </c>
      <c r="F38" s="9"/>
      <c r="G38" s="9">
        <v>216990</v>
      </c>
      <c r="H38" s="9">
        <v>329503</v>
      </c>
      <c r="I38" s="9">
        <v>139</v>
      </c>
      <c r="J38" s="9">
        <v>171929</v>
      </c>
      <c r="K38" s="9">
        <v>812966</v>
      </c>
      <c r="L38" s="9">
        <v>2936742</v>
      </c>
      <c r="M38" s="9">
        <v>10101</v>
      </c>
      <c r="N38" s="9">
        <v>295664</v>
      </c>
      <c r="O38" s="9">
        <f t="shared" si="8"/>
        <v>8906999</v>
      </c>
      <c r="Q38" s="9">
        <f t="shared" si="9"/>
        <v>4682289</v>
      </c>
      <c r="R38" s="9">
        <f t="shared" si="2"/>
        <v>786536</v>
      </c>
      <c r="S38" s="9">
        <f t="shared" si="3"/>
        <v>3266245</v>
      </c>
      <c r="T38" s="9">
        <f t="shared" si="4"/>
        <v>171929</v>
      </c>
      <c r="U38" s="9">
        <f t="shared" si="5"/>
        <v>8906999</v>
      </c>
    </row>
    <row r="39" spans="1:21" x14ac:dyDescent="0.3">
      <c r="A39" s="4" t="s">
        <v>53</v>
      </c>
      <c r="B39" s="9"/>
      <c r="C39" s="9">
        <v>4298860</v>
      </c>
      <c r="D39" s="9"/>
      <c r="E39" s="9">
        <v>250008</v>
      </c>
      <c r="F39" s="9"/>
      <c r="G39" s="9"/>
      <c r="H39" s="9">
        <v>391036</v>
      </c>
      <c r="I39" s="9"/>
      <c r="J39" s="9">
        <v>2397</v>
      </c>
      <c r="K39" s="9">
        <v>1846266</v>
      </c>
      <c r="L39" s="9">
        <v>9586115</v>
      </c>
      <c r="M39" s="9"/>
      <c r="N39" s="9"/>
      <c r="O39" s="9">
        <f t="shared" si="8"/>
        <v>16374682</v>
      </c>
      <c r="Q39" s="9">
        <f t="shared" si="9"/>
        <v>2096274</v>
      </c>
      <c r="R39" s="9">
        <f t="shared" si="2"/>
        <v>4298860</v>
      </c>
      <c r="S39" s="9">
        <f t="shared" si="3"/>
        <v>9977151</v>
      </c>
      <c r="T39" s="9">
        <f t="shared" si="4"/>
        <v>2397</v>
      </c>
      <c r="U39" s="9">
        <f t="shared" si="5"/>
        <v>16374682</v>
      </c>
    </row>
    <row r="40" spans="1:21" x14ac:dyDescent="0.3">
      <c r="A40" s="4" t="s">
        <v>54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 t="shared" si="8"/>
        <v>0</v>
      </c>
      <c r="Q40" s="9">
        <f t="shared" si="9"/>
        <v>0</v>
      </c>
      <c r="R40" s="9">
        <f t="shared" si="2"/>
        <v>0</v>
      </c>
      <c r="S40" s="9">
        <f t="shared" si="3"/>
        <v>0</v>
      </c>
      <c r="T40" s="9">
        <f t="shared" si="4"/>
        <v>0</v>
      </c>
      <c r="U40" s="9">
        <f t="shared" si="5"/>
        <v>0</v>
      </c>
    </row>
    <row r="41" spans="1:21" x14ac:dyDescent="0.3">
      <c r="A41" s="4" t="s">
        <v>55</v>
      </c>
      <c r="B41" s="9">
        <v>92304</v>
      </c>
      <c r="C41" s="9">
        <v>654059</v>
      </c>
      <c r="D41" s="9">
        <v>885844</v>
      </c>
      <c r="E41" s="9">
        <v>43379</v>
      </c>
      <c r="F41" s="9">
        <v>174454</v>
      </c>
      <c r="G41" s="9">
        <v>361970</v>
      </c>
      <c r="H41" s="9">
        <v>1480221</v>
      </c>
      <c r="I41" s="9">
        <v>724</v>
      </c>
      <c r="J41" s="9">
        <v>216193</v>
      </c>
      <c r="K41" s="9">
        <v>320297</v>
      </c>
      <c r="L41" s="9">
        <v>12081440</v>
      </c>
      <c r="M41" s="9">
        <v>89919</v>
      </c>
      <c r="N41" s="9">
        <v>172546</v>
      </c>
      <c r="O41" s="9">
        <f t="shared" si="8"/>
        <v>16573350</v>
      </c>
      <c r="Q41" s="9">
        <f t="shared" si="9"/>
        <v>1606197</v>
      </c>
      <c r="R41" s="9">
        <f t="shared" si="2"/>
        <v>1189299</v>
      </c>
      <c r="S41" s="9">
        <f t="shared" si="3"/>
        <v>13561661</v>
      </c>
      <c r="T41" s="9">
        <f t="shared" si="4"/>
        <v>216193</v>
      </c>
      <c r="U41" s="9">
        <f t="shared" si="5"/>
        <v>16573350</v>
      </c>
    </row>
    <row r="42" spans="1:21" x14ac:dyDescent="0.3">
      <c r="A42" s="4" t="s">
        <v>56</v>
      </c>
      <c r="B42" s="9"/>
      <c r="C42" s="9">
        <v>1103000</v>
      </c>
      <c r="D42" s="9"/>
      <c r="E42" s="9"/>
      <c r="F42" s="9"/>
      <c r="G42" s="9">
        <v>503000</v>
      </c>
      <c r="H42" s="9">
        <v>2651000</v>
      </c>
      <c r="I42" s="9"/>
      <c r="J42" s="9">
        <v>485000</v>
      </c>
      <c r="K42" s="9">
        <v>467000</v>
      </c>
      <c r="L42" s="9">
        <v>23962000</v>
      </c>
      <c r="M42" s="9"/>
      <c r="N42" s="9">
        <v>397000</v>
      </c>
      <c r="O42" s="9">
        <f t="shared" si="8"/>
        <v>29568000</v>
      </c>
      <c r="Q42" s="9">
        <f t="shared" si="9"/>
        <v>467000</v>
      </c>
      <c r="R42" s="9">
        <f t="shared" si="2"/>
        <v>2003000</v>
      </c>
      <c r="S42" s="9">
        <f t="shared" si="3"/>
        <v>26613000</v>
      </c>
      <c r="T42" s="9">
        <f t="shared" si="4"/>
        <v>485000</v>
      </c>
      <c r="U42" s="9">
        <f t="shared" si="5"/>
        <v>29568000</v>
      </c>
    </row>
    <row r="43" spans="1:21" x14ac:dyDescent="0.3">
      <c r="A43" s="4" t="s">
        <v>57</v>
      </c>
      <c r="B43" s="9"/>
      <c r="C43" s="9">
        <v>42727</v>
      </c>
      <c r="D43" s="9"/>
      <c r="E43" s="9"/>
      <c r="F43" s="9"/>
      <c r="G43" s="9"/>
      <c r="H43" s="9"/>
      <c r="I43" s="9"/>
      <c r="J43" s="9"/>
      <c r="K43" s="9">
        <v>195028</v>
      </c>
      <c r="L43" s="9">
        <v>563671</v>
      </c>
      <c r="M43" s="9"/>
      <c r="N43" s="9"/>
      <c r="O43" s="9">
        <f t="shared" si="8"/>
        <v>801426</v>
      </c>
      <c r="Q43" s="9">
        <f t="shared" si="9"/>
        <v>195028</v>
      </c>
      <c r="R43" s="9">
        <f t="shared" si="2"/>
        <v>42727</v>
      </c>
      <c r="S43" s="9">
        <f t="shared" si="3"/>
        <v>563671</v>
      </c>
      <c r="T43" s="9">
        <f t="shared" si="4"/>
        <v>0</v>
      </c>
      <c r="U43" s="9">
        <f t="shared" si="5"/>
        <v>801426</v>
      </c>
    </row>
    <row r="44" spans="1:21" x14ac:dyDescent="0.3">
      <c r="A44" s="4" t="s">
        <v>58</v>
      </c>
      <c r="B44" s="9"/>
      <c r="C44" s="9">
        <v>870461</v>
      </c>
      <c r="D44" s="9">
        <v>230580</v>
      </c>
      <c r="E44" s="9">
        <v>94554</v>
      </c>
      <c r="F44" s="9">
        <v>627604</v>
      </c>
      <c r="G44" s="9">
        <v>459698</v>
      </c>
      <c r="H44" s="9">
        <v>2721997</v>
      </c>
      <c r="I44" s="9">
        <v>946</v>
      </c>
      <c r="J44" s="9">
        <v>95350</v>
      </c>
      <c r="K44" s="9">
        <v>381147</v>
      </c>
      <c r="L44" s="9">
        <v>10865959</v>
      </c>
      <c r="M44" s="9">
        <v>29506</v>
      </c>
      <c r="N44" s="9">
        <v>33669</v>
      </c>
      <c r="O44" s="9">
        <f t="shared" si="8"/>
        <v>16411471</v>
      </c>
      <c r="Q44" s="9">
        <f t="shared" si="9"/>
        <v>1363391</v>
      </c>
      <c r="R44" s="9">
        <f t="shared" si="2"/>
        <v>1364774</v>
      </c>
      <c r="S44" s="9">
        <f t="shared" si="3"/>
        <v>13587956</v>
      </c>
      <c r="T44" s="9">
        <f t="shared" si="4"/>
        <v>95350</v>
      </c>
      <c r="U44" s="9">
        <f t="shared" si="5"/>
        <v>16411471</v>
      </c>
    </row>
    <row r="45" spans="1:21" x14ac:dyDescent="0.3">
      <c r="A45" s="4" t="s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>
        <f t="shared" si="8"/>
        <v>0</v>
      </c>
      <c r="Q45" s="9">
        <f t="shared" si="9"/>
        <v>0</v>
      </c>
      <c r="R45" s="9">
        <f t="shared" si="2"/>
        <v>0</v>
      </c>
      <c r="S45" s="9">
        <f t="shared" si="3"/>
        <v>0</v>
      </c>
      <c r="T45" s="9">
        <f t="shared" si="4"/>
        <v>0</v>
      </c>
      <c r="U45" s="9">
        <f t="shared" si="5"/>
        <v>0</v>
      </c>
    </row>
    <row r="46" spans="1:21" x14ac:dyDescent="0.3">
      <c r="A46" s="4" t="s">
        <v>60</v>
      </c>
      <c r="B46" s="9">
        <v>210342</v>
      </c>
      <c r="C46" s="9">
        <v>973912</v>
      </c>
      <c r="D46" s="9">
        <v>955302</v>
      </c>
      <c r="E46" s="9">
        <v>33927</v>
      </c>
      <c r="F46" s="9">
        <v>78675</v>
      </c>
      <c r="G46" s="9">
        <v>732690</v>
      </c>
      <c r="H46" s="9">
        <v>8881043</v>
      </c>
      <c r="I46" s="9">
        <v>3344</v>
      </c>
      <c r="J46" s="9">
        <v>1301350</v>
      </c>
      <c r="K46" s="9">
        <v>60260</v>
      </c>
      <c r="L46" s="9">
        <v>27718286</v>
      </c>
      <c r="M46" s="9">
        <v>290766</v>
      </c>
      <c r="N46" s="9">
        <v>392617</v>
      </c>
      <c r="O46" s="9">
        <f t="shared" si="8"/>
        <v>41632514</v>
      </c>
      <c r="Q46" s="9">
        <f t="shared" si="9"/>
        <v>1629272</v>
      </c>
      <c r="R46" s="9">
        <f t="shared" si="2"/>
        <v>2102563</v>
      </c>
      <c r="S46" s="9">
        <f t="shared" si="3"/>
        <v>36599329</v>
      </c>
      <c r="T46" s="9">
        <f t="shared" si="4"/>
        <v>1301350</v>
      </c>
      <c r="U46" s="9">
        <f t="shared" si="5"/>
        <v>41632514</v>
      </c>
    </row>
    <row r="47" spans="1:21" x14ac:dyDescent="0.3">
      <c r="A47" s="4" t="s">
        <v>61</v>
      </c>
      <c r="B47" s="9">
        <v>737000</v>
      </c>
      <c r="C47" s="9">
        <v>336000</v>
      </c>
      <c r="D47" s="9">
        <v>1031000</v>
      </c>
      <c r="E47" s="9">
        <v>10000</v>
      </c>
      <c r="F47" s="9">
        <v>64000</v>
      </c>
      <c r="G47" s="9">
        <v>207000</v>
      </c>
      <c r="H47" s="9">
        <v>5697000</v>
      </c>
      <c r="I47" s="9">
        <v>2000</v>
      </c>
      <c r="J47" s="9">
        <v>1784000</v>
      </c>
      <c r="K47" s="9">
        <v>746000</v>
      </c>
      <c r="L47" s="9">
        <v>17312000</v>
      </c>
      <c r="M47" s="9">
        <v>215000</v>
      </c>
      <c r="N47" s="9">
        <v>24000</v>
      </c>
      <c r="O47" s="9">
        <f t="shared" si="8"/>
        <v>28165000</v>
      </c>
      <c r="Q47" s="9">
        <f t="shared" si="9"/>
        <v>2803000</v>
      </c>
      <c r="R47" s="9">
        <f t="shared" si="2"/>
        <v>569000</v>
      </c>
      <c r="S47" s="9">
        <f t="shared" si="3"/>
        <v>23009000</v>
      </c>
      <c r="T47" s="9">
        <f t="shared" si="4"/>
        <v>1784000</v>
      </c>
      <c r="U47" s="9">
        <f t="shared" si="5"/>
        <v>28165000</v>
      </c>
    </row>
    <row r="48" spans="1:21" x14ac:dyDescent="0.3">
      <c r="A48" s="4" t="s">
        <v>62</v>
      </c>
      <c r="B48" s="9">
        <v>106176.23</v>
      </c>
      <c r="C48" s="9">
        <v>327515.39</v>
      </c>
      <c r="D48" s="9">
        <v>114115.05</v>
      </c>
      <c r="E48" s="9"/>
      <c r="F48" s="9">
        <v>765.04</v>
      </c>
      <c r="G48" s="9">
        <v>298934.78000000003</v>
      </c>
      <c r="H48" s="9">
        <v>1136770.1499999999</v>
      </c>
      <c r="I48" s="9"/>
      <c r="J48" s="9">
        <v>298388.26</v>
      </c>
      <c r="K48" s="9">
        <v>290723.40000000002</v>
      </c>
      <c r="L48" s="9">
        <v>6131329.4199999999</v>
      </c>
      <c r="M48" s="9">
        <v>11150</v>
      </c>
      <c r="N48" s="9">
        <v>27065.22</v>
      </c>
      <c r="O48" s="9">
        <f t="shared" si="8"/>
        <v>8742932.9400000013</v>
      </c>
      <c r="Q48" s="9">
        <f t="shared" si="9"/>
        <v>522929.72000000003</v>
      </c>
      <c r="R48" s="9">
        <f t="shared" si="2"/>
        <v>653515.39</v>
      </c>
      <c r="S48" s="9">
        <f t="shared" si="3"/>
        <v>7268099.5700000003</v>
      </c>
      <c r="T48" s="9">
        <f t="shared" si="4"/>
        <v>298388.26</v>
      </c>
      <c r="U48" s="9">
        <f t="shared" si="5"/>
        <v>8742932.9400000013</v>
      </c>
    </row>
    <row r="49" spans="1:21" x14ac:dyDescent="0.3">
      <c r="A49" s="4" t="s">
        <v>63</v>
      </c>
      <c r="B49" s="9"/>
      <c r="C49" s="9">
        <v>552.61</v>
      </c>
      <c r="D49" s="9"/>
      <c r="E49" s="9"/>
      <c r="F49" s="9"/>
      <c r="G49" s="9">
        <v>481.74</v>
      </c>
      <c r="H49" s="9"/>
      <c r="I49" s="9"/>
      <c r="J49" s="9">
        <v>146.08000000000001</v>
      </c>
      <c r="K49" s="9">
        <v>9146.74</v>
      </c>
      <c r="L49" s="9">
        <v>31542.61</v>
      </c>
      <c r="M49" s="9"/>
      <c r="N49" s="9"/>
      <c r="O49" s="9">
        <f t="shared" si="8"/>
        <v>41869.78</v>
      </c>
      <c r="Q49" s="9">
        <f t="shared" si="9"/>
        <v>9146.74</v>
      </c>
      <c r="R49" s="9">
        <f t="shared" si="2"/>
        <v>1034.3499999999999</v>
      </c>
      <c r="S49" s="9">
        <f t="shared" si="3"/>
        <v>31542.61</v>
      </c>
      <c r="T49" s="9">
        <f t="shared" si="4"/>
        <v>146.08000000000001</v>
      </c>
      <c r="U49" s="9">
        <f t="shared" si="5"/>
        <v>41869.78</v>
      </c>
    </row>
    <row r="50" spans="1:21" x14ac:dyDescent="0.3">
      <c r="A50" s="4" t="s">
        <v>64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f t="shared" si="8"/>
        <v>0</v>
      </c>
      <c r="Q50" s="9">
        <f t="shared" si="9"/>
        <v>0</v>
      </c>
      <c r="R50" s="9">
        <f t="shared" si="2"/>
        <v>0</v>
      </c>
      <c r="S50" s="9">
        <f t="shared" si="3"/>
        <v>0</v>
      </c>
      <c r="T50" s="9">
        <f t="shared" si="4"/>
        <v>0</v>
      </c>
      <c r="U50" s="9">
        <f t="shared" si="5"/>
        <v>0</v>
      </c>
    </row>
    <row r="51" spans="1:21" x14ac:dyDescent="0.3">
      <c r="A51" s="4" t="s">
        <v>65</v>
      </c>
      <c r="B51" s="9"/>
      <c r="C51" s="9">
        <v>28381035</v>
      </c>
      <c r="D51" s="9"/>
      <c r="E51" s="9"/>
      <c r="F51" s="9"/>
      <c r="G51" s="9"/>
      <c r="H51" s="9">
        <v>5924943</v>
      </c>
      <c r="I51" s="9"/>
      <c r="J51" s="9">
        <v>0</v>
      </c>
      <c r="K51" s="9">
        <v>2056510</v>
      </c>
      <c r="L51" s="9">
        <v>26673511</v>
      </c>
      <c r="M51" s="9"/>
      <c r="N51" s="9"/>
      <c r="O51" s="9">
        <f t="shared" si="8"/>
        <v>63035999</v>
      </c>
      <c r="Q51" s="9">
        <f t="shared" si="9"/>
        <v>2056510</v>
      </c>
      <c r="R51" s="9">
        <f t="shared" si="2"/>
        <v>28381035</v>
      </c>
      <c r="S51" s="9">
        <f t="shared" si="3"/>
        <v>32598454</v>
      </c>
      <c r="T51" s="9">
        <f t="shared" si="4"/>
        <v>0</v>
      </c>
      <c r="U51" s="9">
        <f t="shared" si="5"/>
        <v>63035999</v>
      </c>
    </row>
    <row r="52" spans="1:21" x14ac:dyDescent="0.3">
      <c r="A52" s="4" t="s">
        <v>66</v>
      </c>
      <c r="B52" s="9">
        <v>21169</v>
      </c>
      <c r="C52" s="9">
        <v>824767</v>
      </c>
      <c r="D52" s="9">
        <v>5256287</v>
      </c>
      <c r="E52" s="9">
        <v>821260</v>
      </c>
      <c r="F52" s="9">
        <v>13587</v>
      </c>
      <c r="G52" s="9">
        <v>611463</v>
      </c>
      <c r="H52" s="9">
        <v>1655873</v>
      </c>
      <c r="I52" s="9">
        <v>265005</v>
      </c>
      <c r="J52" s="9">
        <v>152526</v>
      </c>
      <c r="K52" s="9">
        <v>5049441</v>
      </c>
      <c r="L52" s="9">
        <v>6927558</v>
      </c>
      <c r="M52" s="9">
        <v>297813</v>
      </c>
      <c r="N52" s="9">
        <v>171433</v>
      </c>
      <c r="O52" s="9">
        <f t="shared" si="8"/>
        <v>22068182</v>
      </c>
      <c r="Q52" s="9">
        <f t="shared" si="9"/>
        <v>11459557</v>
      </c>
      <c r="R52" s="9">
        <f t="shared" si="2"/>
        <v>1872668</v>
      </c>
      <c r="S52" s="9">
        <f t="shared" si="3"/>
        <v>8583431</v>
      </c>
      <c r="T52" s="9">
        <f t="shared" si="4"/>
        <v>152526</v>
      </c>
      <c r="U52" s="9">
        <f t="shared" si="5"/>
        <v>22068182</v>
      </c>
    </row>
    <row r="53" spans="1:21" x14ac:dyDescent="0.3">
      <c r="A53" s="4"/>
      <c r="B53" s="8">
        <f>+SUM(B23:B52)</f>
        <v>1430570.33</v>
      </c>
      <c r="C53" s="8">
        <f t="shared" ref="C53:O53" si="10">+SUM(C23:C52)</f>
        <v>53977950.189999998</v>
      </c>
      <c r="D53" s="8">
        <f t="shared" si="10"/>
        <v>17596666.579999998</v>
      </c>
      <c r="E53" s="8">
        <f t="shared" si="10"/>
        <v>5056548.55</v>
      </c>
      <c r="F53" s="8">
        <f t="shared" si="10"/>
        <v>5279887.8600000003</v>
      </c>
      <c r="G53" s="8">
        <f t="shared" si="10"/>
        <v>8165781.9300000006</v>
      </c>
      <c r="H53" s="8">
        <f t="shared" si="10"/>
        <v>64539553.839999996</v>
      </c>
      <c r="I53" s="8">
        <f t="shared" si="10"/>
        <v>387654.58999999997</v>
      </c>
      <c r="J53" s="8">
        <f t="shared" si="10"/>
        <v>6827170.7999999998</v>
      </c>
      <c r="K53" s="8">
        <f t="shared" si="10"/>
        <v>32144380.699999999</v>
      </c>
      <c r="L53" s="8">
        <f t="shared" si="10"/>
        <v>256623155.47999999</v>
      </c>
      <c r="M53" s="8">
        <f t="shared" si="10"/>
        <v>1081466.74</v>
      </c>
      <c r="N53" s="8">
        <f t="shared" si="10"/>
        <v>3041033.27</v>
      </c>
      <c r="O53" s="8">
        <f t="shared" si="10"/>
        <v>456151820.85999995</v>
      </c>
      <c r="Q53" s="8">
        <f t="shared" si="9"/>
        <v>62589520.759999998</v>
      </c>
      <c r="R53" s="8">
        <f t="shared" si="2"/>
        <v>65572419.980000004</v>
      </c>
      <c r="S53" s="8">
        <f t="shared" si="3"/>
        <v>321162709.31999999</v>
      </c>
      <c r="T53" s="8">
        <f t="shared" si="4"/>
        <v>6827170.7999999998</v>
      </c>
      <c r="U53" s="8">
        <f t="shared" si="5"/>
        <v>456151820.85999995</v>
      </c>
    </row>
    <row r="54" spans="1:21" x14ac:dyDescent="0.3">
      <c r="A54" s="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Q54" s="8"/>
      <c r="R54" s="8"/>
      <c r="S54" s="8"/>
      <c r="T54" s="8"/>
      <c r="U54" s="8"/>
    </row>
    <row r="55" spans="1:21" x14ac:dyDescent="0.3">
      <c r="A55" s="3" t="s">
        <v>67</v>
      </c>
      <c r="B55" s="8" t="s">
        <v>2</v>
      </c>
      <c r="C55" s="8" t="s">
        <v>3</v>
      </c>
      <c r="D55" s="8" t="s">
        <v>4</v>
      </c>
      <c r="E55" s="8" t="s">
        <v>5</v>
      </c>
      <c r="F55" s="8" t="s">
        <v>6</v>
      </c>
      <c r="G55" s="8" t="s">
        <v>7</v>
      </c>
      <c r="H55" s="8" t="s">
        <v>8</v>
      </c>
      <c r="I55" s="8" t="s">
        <v>9</v>
      </c>
      <c r="J55" s="8" t="s">
        <v>10</v>
      </c>
      <c r="K55" s="8" t="s">
        <v>11</v>
      </c>
      <c r="L55" s="8" t="s">
        <v>12</v>
      </c>
      <c r="M55" s="8" t="s">
        <v>110</v>
      </c>
      <c r="N55" s="8" t="s">
        <v>14</v>
      </c>
      <c r="O55" s="8" t="s">
        <v>15</v>
      </c>
      <c r="P55" s="2"/>
      <c r="Q55" s="8" t="s">
        <v>105</v>
      </c>
      <c r="R55" s="8" t="s">
        <v>103</v>
      </c>
      <c r="S55" s="8" t="s">
        <v>12</v>
      </c>
      <c r="T55" s="8" t="s">
        <v>104</v>
      </c>
      <c r="U55" s="3" t="s">
        <v>15</v>
      </c>
    </row>
    <row r="56" spans="1:21" x14ac:dyDescent="0.3">
      <c r="A56" s="4" t="s">
        <v>68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>
        <f t="shared" ref="O56:O79" si="11">+SUM(B56:N56)</f>
        <v>0</v>
      </c>
      <c r="Q56" s="9">
        <f>+SUM(B56+D56+E56+F56+K56+M56)</f>
        <v>0</v>
      </c>
      <c r="R56" s="9">
        <f t="shared" si="2"/>
        <v>0</v>
      </c>
      <c r="S56" s="9">
        <f t="shared" si="3"/>
        <v>0</v>
      </c>
      <c r="T56" s="9">
        <f t="shared" si="4"/>
        <v>0</v>
      </c>
      <c r="U56" s="9">
        <f t="shared" si="5"/>
        <v>0</v>
      </c>
    </row>
    <row r="57" spans="1:21" x14ac:dyDescent="0.3">
      <c r="A57" s="4" t="s">
        <v>69</v>
      </c>
      <c r="B57" s="9">
        <v>2216.56</v>
      </c>
      <c r="C57" s="9">
        <v>184087.53</v>
      </c>
      <c r="D57" s="9">
        <v>2082794.25</v>
      </c>
      <c r="E57" s="9">
        <v>21060.95</v>
      </c>
      <c r="F57" s="9">
        <v>14701.98</v>
      </c>
      <c r="G57" s="9">
        <v>125964.42</v>
      </c>
      <c r="H57" s="9">
        <v>1215604.94</v>
      </c>
      <c r="I57" s="9">
        <v>4969.53</v>
      </c>
      <c r="J57" s="9">
        <v>76669.850000000006</v>
      </c>
      <c r="K57" s="9">
        <v>771014.08</v>
      </c>
      <c r="L57" s="9">
        <v>1482211.84</v>
      </c>
      <c r="M57" s="9">
        <v>8534.65</v>
      </c>
      <c r="N57" s="9">
        <v>119540.56</v>
      </c>
      <c r="O57" s="9">
        <f t="shared" si="11"/>
        <v>6109371.1399999997</v>
      </c>
      <c r="Q57" s="9">
        <f t="shared" ref="Q57:Q80" si="12">+SUM(B57+D57+E57+F57+K57+M57)</f>
        <v>2900322.47</v>
      </c>
      <c r="R57" s="9">
        <f t="shared" si="2"/>
        <v>434562.04000000004</v>
      </c>
      <c r="S57" s="9">
        <f t="shared" si="3"/>
        <v>2697816.7800000003</v>
      </c>
      <c r="T57" s="9">
        <f t="shared" si="4"/>
        <v>76669.850000000006</v>
      </c>
      <c r="U57" s="9">
        <f t="shared" si="5"/>
        <v>6109371.1399999997</v>
      </c>
    </row>
    <row r="58" spans="1:21" x14ac:dyDescent="0.3">
      <c r="A58" s="4" t="s">
        <v>70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>
        <f t="shared" si="11"/>
        <v>0</v>
      </c>
      <c r="Q58" s="9">
        <f t="shared" si="12"/>
        <v>0</v>
      </c>
      <c r="R58" s="9">
        <f t="shared" si="2"/>
        <v>0</v>
      </c>
      <c r="S58" s="9">
        <f t="shared" si="3"/>
        <v>0</v>
      </c>
      <c r="T58" s="9">
        <f t="shared" si="4"/>
        <v>0</v>
      </c>
      <c r="U58" s="9">
        <f t="shared" si="5"/>
        <v>0</v>
      </c>
    </row>
    <row r="59" spans="1:21" x14ac:dyDescent="0.3">
      <c r="A59" s="4" t="s">
        <v>71</v>
      </c>
      <c r="B59" s="9"/>
      <c r="C59" s="9"/>
      <c r="D59" s="9"/>
      <c r="E59" s="9"/>
      <c r="F59" s="9"/>
      <c r="G59" s="9">
        <v>1660</v>
      </c>
      <c r="H59" s="9"/>
      <c r="I59" s="9"/>
      <c r="J59" s="9"/>
      <c r="K59" s="9"/>
      <c r="L59" s="9">
        <v>416230</v>
      </c>
      <c r="M59" s="9"/>
      <c r="N59" s="9"/>
      <c r="O59" s="9">
        <f t="shared" si="11"/>
        <v>417890</v>
      </c>
      <c r="Q59" s="9">
        <f t="shared" si="12"/>
        <v>0</v>
      </c>
      <c r="R59" s="9">
        <f t="shared" si="2"/>
        <v>1660</v>
      </c>
      <c r="S59" s="9">
        <f t="shared" si="3"/>
        <v>416230</v>
      </c>
      <c r="T59" s="9">
        <f t="shared" si="4"/>
        <v>0</v>
      </c>
      <c r="U59" s="9">
        <f t="shared" si="5"/>
        <v>417890</v>
      </c>
    </row>
    <row r="60" spans="1:21" x14ac:dyDescent="0.3">
      <c r="A60" s="4" t="s">
        <v>72</v>
      </c>
      <c r="B60" s="9"/>
      <c r="C60" s="9">
        <v>114259.56</v>
      </c>
      <c r="D60" s="9">
        <v>3675.06</v>
      </c>
      <c r="E60" s="9">
        <v>840.45</v>
      </c>
      <c r="F60" s="9">
        <v>6744.43</v>
      </c>
      <c r="G60" s="9">
        <v>48395.4</v>
      </c>
      <c r="H60" s="9">
        <v>37815.69</v>
      </c>
      <c r="I60" s="9">
        <v>0</v>
      </c>
      <c r="J60" s="9">
        <v>12645.03</v>
      </c>
      <c r="K60" s="9">
        <v>1874.84</v>
      </c>
      <c r="L60" s="9">
        <v>426624.28</v>
      </c>
      <c r="M60" s="9">
        <v>215.5</v>
      </c>
      <c r="N60" s="9">
        <v>9455.92</v>
      </c>
      <c r="O60" s="9">
        <f t="shared" si="11"/>
        <v>662546.16</v>
      </c>
      <c r="Q60" s="9">
        <f t="shared" si="12"/>
        <v>13350.28</v>
      </c>
      <c r="R60" s="9">
        <f t="shared" si="2"/>
        <v>172110.88</v>
      </c>
      <c r="S60" s="9">
        <f t="shared" si="3"/>
        <v>464439.97000000003</v>
      </c>
      <c r="T60" s="9">
        <f t="shared" si="4"/>
        <v>12645.03</v>
      </c>
      <c r="U60" s="9">
        <f t="shared" si="5"/>
        <v>662546.16</v>
      </c>
    </row>
    <row r="61" spans="1:21" x14ac:dyDescent="0.3">
      <c r="A61" s="4" t="s">
        <v>73</v>
      </c>
      <c r="B61" s="9"/>
      <c r="C61" s="9">
        <v>378710</v>
      </c>
      <c r="D61" s="9">
        <v>47907</v>
      </c>
      <c r="E61" s="9">
        <v>1320685</v>
      </c>
      <c r="F61" s="9">
        <v>46758</v>
      </c>
      <c r="G61" s="9">
        <v>179099</v>
      </c>
      <c r="H61" s="9">
        <v>571044</v>
      </c>
      <c r="I61" s="9">
        <v>825</v>
      </c>
      <c r="J61" s="9">
        <v>25602</v>
      </c>
      <c r="K61" s="9">
        <v>2303635</v>
      </c>
      <c r="L61" s="9">
        <v>2584119</v>
      </c>
      <c r="M61" s="9">
        <v>10591</v>
      </c>
      <c r="N61" s="9">
        <v>242870</v>
      </c>
      <c r="O61" s="9">
        <f t="shared" si="11"/>
        <v>7711845</v>
      </c>
      <c r="Q61" s="9">
        <f t="shared" si="12"/>
        <v>3729576</v>
      </c>
      <c r="R61" s="9">
        <f t="shared" si="2"/>
        <v>801504</v>
      </c>
      <c r="S61" s="9">
        <f t="shared" si="3"/>
        <v>3155163</v>
      </c>
      <c r="T61" s="9">
        <f t="shared" si="4"/>
        <v>25602</v>
      </c>
      <c r="U61" s="9">
        <f t="shared" si="5"/>
        <v>7711845</v>
      </c>
    </row>
    <row r="62" spans="1:21" x14ac:dyDescent="0.3">
      <c r="A62" s="4" t="s">
        <v>74</v>
      </c>
      <c r="B62" s="9"/>
      <c r="C62" s="9">
        <v>116386</v>
      </c>
      <c r="D62" s="9">
        <v>462451</v>
      </c>
      <c r="E62" s="9">
        <v>33853</v>
      </c>
      <c r="F62" s="9">
        <v>30972</v>
      </c>
      <c r="G62" s="9">
        <v>112531</v>
      </c>
      <c r="H62" s="9">
        <v>471008</v>
      </c>
      <c r="I62" s="9">
        <v>2396</v>
      </c>
      <c r="J62" s="9">
        <v>42952</v>
      </c>
      <c r="K62" s="9">
        <v>4874687</v>
      </c>
      <c r="L62" s="9">
        <v>1831915</v>
      </c>
      <c r="M62" s="9">
        <v>26788</v>
      </c>
      <c r="N62" s="9">
        <v>2877</v>
      </c>
      <c r="O62" s="9">
        <f t="shared" si="11"/>
        <v>8008816</v>
      </c>
      <c r="Q62" s="9">
        <f t="shared" si="12"/>
        <v>5428751</v>
      </c>
      <c r="R62" s="9">
        <f t="shared" si="2"/>
        <v>234190</v>
      </c>
      <c r="S62" s="9">
        <f t="shared" si="3"/>
        <v>2302923</v>
      </c>
      <c r="T62" s="9">
        <f t="shared" si="4"/>
        <v>42952</v>
      </c>
      <c r="U62" s="9">
        <f t="shared" si="5"/>
        <v>8008816</v>
      </c>
    </row>
    <row r="63" spans="1:21" x14ac:dyDescent="0.3">
      <c r="A63" s="4" t="s">
        <v>75</v>
      </c>
      <c r="B63" s="9"/>
      <c r="C63" s="9">
        <v>87042.61</v>
      </c>
      <c r="D63" s="9"/>
      <c r="E63" s="9"/>
      <c r="F63" s="9"/>
      <c r="G63" s="9">
        <v>146027.82999999999</v>
      </c>
      <c r="H63" s="9"/>
      <c r="I63" s="9"/>
      <c r="J63" s="9"/>
      <c r="K63" s="9">
        <v>1395906.96</v>
      </c>
      <c r="L63" s="9">
        <v>2208663.48</v>
      </c>
      <c r="M63" s="9">
        <v>3775.65</v>
      </c>
      <c r="N63" s="9">
        <v>81915.649999999994</v>
      </c>
      <c r="O63" s="9">
        <f t="shared" si="11"/>
        <v>3923332.1799999997</v>
      </c>
      <c r="Q63" s="9">
        <f t="shared" si="12"/>
        <v>1399682.6099999999</v>
      </c>
      <c r="R63" s="9">
        <f t="shared" si="2"/>
        <v>314986.08999999997</v>
      </c>
      <c r="S63" s="9">
        <f t="shared" si="3"/>
        <v>2208663.48</v>
      </c>
      <c r="T63" s="9">
        <f t="shared" si="4"/>
        <v>0</v>
      </c>
      <c r="U63" s="9">
        <f t="shared" si="5"/>
        <v>3923332.1799999997</v>
      </c>
    </row>
    <row r="64" spans="1:21" x14ac:dyDescent="0.3">
      <c r="A64" s="4" t="s">
        <v>76</v>
      </c>
      <c r="B64" s="9"/>
      <c r="C64" s="9">
        <v>589911</v>
      </c>
      <c r="D64" s="9">
        <v>227371</v>
      </c>
      <c r="E64" s="9">
        <v>192966</v>
      </c>
      <c r="F64" s="9">
        <v>1811</v>
      </c>
      <c r="G64" s="9">
        <v>83273</v>
      </c>
      <c r="H64" s="9">
        <v>482344</v>
      </c>
      <c r="I64" s="9"/>
      <c r="J64" s="9">
        <v>38485</v>
      </c>
      <c r="K64" s="9">
        <v>1816975</v>
      </c>
      <c r="L64" s="9">
        <v>2173703</v>
      </c>
      <c r="M64" s="9">
        <v>23285</v>
      </c>
      <c r="N64" s="9">
        <v>260912</v>
      </c>
      <c r="O64" s="9">
        <f t="shared" si="11"/>
        <v>5891036</v>
      </c>
      <c r="Q64" s="9">
        <f t="shared" si="12"/>
        <v>2262408</v>
      </c>
      <c r="R64" s="9">
        <f t="shared" si="2"/>
        <v>934096</v>
      </c>
      <c r="S64" s="9">
        <f t="shared" si="3"/>
        <v>2656047</v>
      </c>
      <c r="T64" s="9">
        <f t="shared" si="4"/>
        <v>38485</v>
      </c>
      <c r="U64" s="9">
        <f t="shared" si="5"/>
        <v>5891036</v>
      </c>
    </row>
    <row r="65" spans="1:21" x14ac:dyDescent="0.3">
      <c r="A65" s="4" t="s">
        <v>77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>
        <f t="shared" si="11"/>
        <v>0</v>
      </c>
      <c r="Q65" s="9">
        <f t="shared" si="12"/>
        <v>0</v>
      </c>
      <c r="R65" s="9">
        <f t="shared" si="2"/>
        <v>0</v>
      </c>
      <c r="S65" s="9">
        <f t="shared" si="3"/>
        <v>0</v>
      </c>
      <c r="T65" s="9">
        <f t="shared" si="4"/>
        <v>0</v>
      </c>
      <c r="U65" s="9">
        <f t="shared" si="5"/>
        <v>0</v>
      </c>
    </row>
    <row r="66" spans="1:21" x14ac:dyDescent="0.3">
      <c r="A66" s="4" t="s">
        <v>78</v>
      </c>
      <c r="B66" s="9"/>
      <c r="C66" s="9">
        <v>362270.13</v>
      </c>
      <c r="D66" s="9">
        <v>1538663.37</v>
      </c>
      <c r="E66" s="9">
        <v>165796.31</v>
      </c>
      <c r="F66" s="9">
        <v>5431.1</v>
      </c>
      <c r="G66" s="9">
        <v>278470.51</v>
      </c>
      <c r="H66" s="9">
        <v>911971.15</v>
      </c>
      <c r="I66" s="9">
        <v>3165.48</v>
      </c>
      <c r="J66" s="9">
        <v>108467.9</v>
      </c>
      <c r="K66" s="9">
        <v>3260031.07</v>
      </c>
      <c r="L66" s="9">
        <v>3406813.71</v>
      </c>
      <c r="M66" s="9">
        <v>41763.43</v>
      </c>
      <c r="N66" s="9">
        <v>423237.81</v>
      </c>
      <c r="O66" s="9">
        <f t="shared" si="11"/>
        <v>10506081.970000001</v>
      </c>
      <c r="Q66" s="9">
        <f t="shared" si="12"/>
        <v>5011685.2799999993</v>
      </c>
      <c r="R66" s="9">
        <f t="shared" si="2"/>
        <v>1067143.93</v>
      </c>
      <c r="S66" s="9">
        <f t="shared" si="3"/>
        <v>4318784.8600000003</v>
      </c>
      <c r="T66" s="9">
        <f t="shared" si="4"/>
        <v>108467.9</v>
      </c>
      <c r="U66" s="9">
        <f t="shared" si="5"/>
        <v>10506081.970000001</v>
      </c>
    </row>
    <row r="67" spans="1:21" x14ac:dyDescent="0.3">
      <c r="A67" s="4" t="s">
        <v>79</v>
      </c>
      <c r="B67" s="9"/>
      <c r="C67" s="9">
        <v>17568.740000000002</v>
      </c>
      <c r="D67" s="9">
        <v>24889.17</v>
      </c>
      <c r="E67" s="9">
        <v>2162.56</v>
      </c>
      <c r="F67" s="9">
        <v>1756.82</v>
      </c>
      <c r="G67" s="9">
        <v>7682.66</v>
      </c>
      <c r="H67" s="9">
        <v>53594.720000000001</v>
      </c>
      <c r="I67" s="9">
        <v>64.28</v>
      </c>
      <c r="J67" s="9">
        <v>2665.85</v>
      </c>
      <c r="K67" s="9">
        <v>47582.720000000001</v>
      </c>
      <c r="L67" s="9">
        <v>362637.51</v>
      </c>
      <c r="M67" s="9">
        <v>1234</v>
      </c>
      <c r="N67" s="9">
        <v>1850.94</v>
      </c>
      <c r="O67" s="9">
        <f t="shared" si="11"/>
        <v>523689.97000000003</v>
      </c>
      <c r="Q67" s="9">
        <f t="shared" si="12"/>
        <v>77625.27</v>
      </c>
      <c r="R67" s="9">
        <f t="shared" si="2"/>
        <v>27166.62</v>
      </c>
      <c r="S67" s="9">
        <f t="shared" si="3"/>
        <v>416232.23</v>
      </c>
      <c r="T67" s="9">
        <f t="shared" si="4"/>
        <v>2665.85</v>
      </c>
      <c r="U67" s="9">
        <f t="shared" si="5"/>
        <v>523689.97000000003</v>
      </c>
    </row>
    <row r="68" spans="1:21" x14ac:dyDescent="0.3">
      <c r="A68" s="4" t="s">
        <v>80</v>
      </c>
      <c r="B68" s="9"/>
      <c r="C68" s="9">
        <v>116236</v>
      </c>
      <c r="D68" s="9">
        <v>33003</v>
      </c>
      <c r="E68" s="9">
        <v>6644</v>
      </c>
      <c r="F68" s="9">
        <v>33220</v>
      </c>
      <c r="G68" s="9">
        <v>56696</v>
      </c>
      <c r="H68" s="9">
        <v>328426</v>
      </c>
      <c r="I68" s="9">
        <v>738</v>
      </c>
      <c r="J68" s="9">
        <v>33031</v>
      </c>
      <c r="K68" s="9">
        <v>114238</v>
      </c>
      <c r="L68" s="9">
        <v>2511007</v>
      </c>
      <c r="M68" s="9">
        <v>1723</v>
      </c>
      <c r="N68" s="9">
        <v>6578</v>
      </c>
      <c r="O68" s="9">
        <f t="shared" si="11"/>
        <v>3241540</v>
      </c>
      <c r="Q68" s="9">
        <f t="shared" si="12"/>
        <v>188828</v>
      </c>
      <c r="R68" s="9">
        <f t="shared" si="2"/>
        <v>180248</v>
      </c>
      <c r="S68" s="9">
        <f t="shared" si="3"/>
        <v>2839433</v>
      </c>
      <c r="T68" s="9">
        <f t="shared" si="4"/>
        <v>33031</v>
      </c>
      <c r="U68" s="9">
        <f t="shared" si="5"/>
        <v>3241540</v>
      </c>
    </row>
    <row r="69" spans="1:21" x14ac:dyDescent="0.3">
      <c r="A69" s="4" t="s">
        <v>81</v>
      </c>
      <c r="B69" s="9"/>
      <c r="C69" s="9">
        <v>519824.34</v>
      </c>
      <c r="D69" s="9">
        <v>101188.4</v>
      </c>
      <c r="E69" s="9">
        <v>2365.17</v>
      </c>
      <c r="F69" s="9">
        <v>1129.95</v>
      </c>
      <c r="G69" s="9">
        <v>84269.89</v>
      </c>
      <c r="H69" s="9">
        <v>354044.7</v>
      </c>
      <c r="I69" s="9">
        <v>452.41</v>
      </c>
      <c r="J69" s="9">
        <v>38266.6</v>
      </c>
      <c r="K69" s="9">
        <v>236275.23</v>
      </c>
      <c r="L69" s="9">
        <v>1155857.4099999999</v>
      </c>
      <c r="M69" s="9">
        <v>21762.07</v>
      </c>
      <c r="N69" s="9">
        <v>77493.33</v>
      </c>
      <c r="O69" s="9">
        <f t="shared" si="11"/>
        <v>2592929.4999999995</v>
      </c>
      <c r="Q69" s="9">
        <f t="shared" si="12"/>
        <v>362720.82</v>
      </c>
      <c r="R69" s="9">
        <f t="shared" si="2"/>
        <v>682039.97</v>
      </c>
      <c r="S69" s="9">
        <f t="shared" si="3"/>
        <v>1509902.1099999999</v>
      </c>
      <c r="T69" s="9">
        <f t="shared" si="4"/>
        <v>38266.6</v>
      </c>
      <c r="U69" s="9">
        <f t="shared" si="5"/>
        <v>2592929.4999999995</v>
      </c>
    </row>
    <row r="70" spans="1:21" x14ac:dyDescent="0.3">
      <c r="A70" s="4" t="s">
        <v>82</v>
      </c>
      <c r="B70" s="9"/>
      <c r="C70" s="9">
        <v>174792</v>
      </c>
      <c r="D70" s="9"/>
      <c r="E70" s="9"/>
      <c r="F70" s="9"/>
      <c r="G70" s="9"/>
      <c r="H70" s="9"/>
      <c r="I70" s="9"/>
      <c r="J70" s="9"/>
      <c r="K70" s="9">
        <v>388762</v>
      </c>
      <c r="L70" s="9">
        <v>2270359</v>
      </c>
      <c r="M70" s="9"/>
      <c r="N70" s="9"/>
      <c r="O70" s="9">
        <f t="shared" si="11"/>
        <v>2833913</v>
      </c>
      <c r="Q70" s="9">
        <f t="shared" si="12"/>
        <v>388762</v>
      </c>
      <c r="R70" s="9">
        <f t="shared" si="2"/>
        <v>174792</v>
      </c>
      <c r="S70" s="9">
        <f t="shared" si="3"/>
        <v>2270359</v>
      </c>
      <c r="T70" s="9">
        <f t="shared" si="4"/>
        <v>0</v>
      </c>
      <c r="U70" s="9">
        <f t="shared" si="5"/>
        <v>2833913</v>
      </c>
    </row>
    <row r="71" spans="1:21" x14ac:dyDescent="0.3">
      <c r="A71" s="4" t="s">
        <v>83</v>
      </c>
      <c r="B71" s="9"/>
      <c r="C71" s="9">
        <v>326915</v>
      </c>
      <c r="D71" s="9"/>
      <c r="E71" s="9"/>
      <c r="F71" s="9"/>
      <c r="G71" s="9"/>
      <c r="H71" s="9">
        <v>126324</v>
      </c>
      <c r="I71" s="9"/>
      <c r="J71" s="9"/>
      <c r="K71" s="9">
        <v>69323</v>
      </c>
      <c r="L71" s="9">
        <v>1088929</v>
      </c>
      <c r="M71" s="9"/>
      <c r="N71" s="9"/>
      <c r="O71" s="9">
        <f t="shared" si="11"/>
        <v>1611491</v>
      </c>
      <c r="Q71" s="9">
        <f t="shared" si="12"/>
        <v>69323</v>
      </c>
      <c r="R71" s="9">
        <f t="shared" si="2"/>
        <v>326915</v>
      </c>
      <c r="S71" s="9">
        <f t="shared" si="3"/>
        <v>1215253</v>
      </c>
      <c r="T71" s="9">
        <f t="shared" si="4"/>
        <v>0</v>
      </c>
      <c r="U71" s="9">
        <f t="shared" si="5"/>
        <v>1611491</v>
      </c>
    </row>
    <row r="72" spans="1:21" x14ac:dyDescent="0.3">
      <c r="A72" s="4" t="s">
        <v>84</v>
      </c>
      <c r="B72" s="9"/>
      <c r="C72" s="9">
        <v>1290244</v>
      </c>
      <c r="D72" s="9"/>
      <c r="E72" s="9"/>
      <c r="F72" s="9"/>
      <c r="G72" s="9"/>
      <c r="H72" s="9">
        <v>537743</v>
      </c>
      <c r="I72" s="9"/>
      <c r="J72" s="9"/>
      <c r="K72" s="9">
        <v>443512</v>
      </c>
      <c r="L72" s="9">
        <v>1061615</v>
      </c>
      <c r="M72" s="9"/>
      <c r="N72" s="9"/>
      <c r="O72" s="9">
        <f t="shared" si="11"/>
        <v>3333114</v>
      </c>
      <c r="Q72" s="9">
        <f t="shared" si="12"/>
        <v>443512</v>
      </c>
      <c r="R72" s="9">
        <f t="shared" si="2"/>
        <v>1290244</v>
      </c>
      <c r="S72" s="9">
        <f t="shared" si="3"/>
        <v>1599358</v>
      </c>
      <c r="T72" s="9">
        <f t="shared" si="4"/>
        <v>0</v>
      </c>
      <c r="U72" s="9">
        <f t="shared" si="5"/>
        <v>3333114</v>
      </c>
    </row>
    <row r="73" spans="1:21" x14ac:dyDescent="0.3">
      <c r="A73" s="4" t="s">
        <v>85</v>
      </c>
      <c r="B73" s="9">
        <v>2521.48</v>
      </c>
      <c r="C73" s="9">
        <v>238919.3</v>
      </c>
      <c r="D73" s="9">
        <v>121400.26</v>
      </c>
      <c r="E73" s="9">
        <v>14410.78</v>
      </c>
      <c r="F73" s="9">
        <v>34436.43</v>
      </c>
      <c r="G73" s="9">
        <v>24845.65</v>
      </c>
      <c r="H73" s="9">
        <v>442764.61</v>
      </c>
      <c r="I73" s="9">
        <v>902.87</v>
      </c>
      <c r="J73" s="9">
        <v>54173.13</v>
      </c>
      <c r="K73" s="9">
        <v>259908.61</v>
      </c>
      <c r="L73" s="9">
        <v>2160017.65</v>
      </c>
      <c r="M73" s="9">
        <v>14570.78</v>
      </c>
      <c r="N73" s="9">
        <v>15834.96</v>
      </c>
      <c r="O73" s="9">
        <f t="shared" si="11"/>
        <v>3384706.51</v>
      </c>
      <c r="Q73" s="9">
        <f t="shared" si="12"/>
        <v>447248.33999999997</v>
      </c>
      <c r="R73" s="9">
        <f t="shared" si="2"/>
        <v>280502.78000000003</v>
      </c>
      <c r="S73" s="9">
        <f t="shared" ref="S73:S83" si="13">+SUM(H73+L73)</f>
        <v>2602782.2599999998</v>
      </c>
      <c r="T73" s="9">
        <f t="shared" ref="T73:T83" si="14">+SUM(J73)</f>
        <v>54173.13</v>
      </c>
      <c r="U73" s="9">
        <f t="shared" si="5"/>
        <v>3384706.51</v>
      </c>
    </row>
    <row r="74" spans="1:21" x14ac:dyDescent="0.3">
      <c r="A74" s="4" t="s">
        <v>86</v>
      </c>
      <c r="B74" s="9">
        <v>8580.7199999999993</v>
      </c>
      <c r="C74" s="9">
        <v>306765.90000000002</v>
      </c>
      <c r="D74" s="9">
        <v>32237.759999999998</v>
      </c>
      <c r="E74" s="9">
        <v>3158.52</v>
      </c>
      <c r="F74" s="9"/>
      <c r="G74" s="9">
        <v>94610.11</v>
      </c>
      <c r="H74" s="9">
        <v>485963.02</v>
      </c>
      <c r="I74" s="9">
        <v>0.54</v>
      </c>
      <c r="J74" s="9">
        <v>77802.63</v>
      </c>
      <c r="K74" s="9">
        <v>281383.49</v>
      </c>
      <c r="L74" s="9">
        <v>2514123.9900000002</v>
      </c>
      <c r="M74" s="9">
        <v>17931.89</v>
      </c>
      <c r="N74" s="9">
        <v>262524.84999999998</v>
      </c>
      <c r="O74" s="9">
        <f t="shared" si="11"/>
        <v>4085083.4200000004</v>
      </c>
      <c r="Q74" s="9">
        <f t="shared" si="12"/>
        <v>343292.38</v>
      </c>
      <c r="R74" s="9">
        <f t="shared" ref="R74:R80" si="15">+SUM(C74+G74+N74+I74)</f>
        <v>663901.4</v>
      </c>
      <c r="S74" s="9">
        <f t="shared" si="13"/>
        <v>3000087.0100000002</v>
      </c>
      <c r="T74" s="9">
        <f t="shared" si="14"/>
        <v>77802.63</v>
      </c>
      <c r="U74" s="9">
        <f t="shared" ref="U74:U83" si="16">+SUM(O74)</f>
        <v>4085083.4200000004</v>
      </c>
    </row>
    <row r="75" spans="1:21" x14ac:dyDescent="0.3">
      <c r="A75" s="4" t="s">
        <v>87</v>
      </c>
      <c r="B75" s="9">
        <v>436386</v>
      </c>
      <c r="C75" s="9">
        <v>85049</v>
      </c>
      <c r="D75" s="9">
        <v>1015988</v>
      </c>
      <c r="E75" s="9">
        <v>142496</v>
      </c>
      <c r="F75" s="9">
        <v>7852</v>
      </c>
      <c r="G75" s="9">
        <v>89662</v>
      </c>
      <c r="H75" s="9">
        <v>762733</v>
      </c>
      <c r="I75" s="9">
        <v>88</v>
      </c>
      <c r="J75" s="9">
        <v>68419</v>
      </c>
      <c r="K75" s="9">
        <v>1298694</v>
      </c>
      <c r="L75" s="9">
        <v>2237728</v>
      </c>
      <c r="M75" s="9">
        <v>78611</v>
      </c>
      <c r="N75" s="9">
        <v>450697</v>
      </c>
      <c r="O75" s="9">
        <f t="shared" si="11"/>
        <v>6674403</v>
      </c>
      <c r="Q75" s="9">
        <f t="shared" si="12"/>
        <v>2980027</v>
      </c>
      <c r="R75" s="9">
        <f t="shared" si="15"/>
        <v>625496</v>
      </c>
      <c r="S75" s="9">
        <f t="shared" si="13"/>
        <v>3000461</v>
      </c>
      <c r="T75" s="9">
        <f t="shared" si="14"/>
        <v>68419</v>
      </c>
      <c r="U75" s="9">
        <f t="shared" si="16"/>
        <v>6674403</v>
      </c>
    </row>
    <row r="76" spans="1:21" x14ac:dyDescent="0.3">
      <c r="A76" s="4" t="s">
        <v>88</v>
      </c>
      <c r="B76" s="9"/>
      <c r="C76" s="9">
        <v>755818.26</v>
      </c>
      <c r="D76" s="9">
        <v>107697.39</v>
      </c>
      <c r="E76" s="9">
        <v>5866.09</v>
      </c>
      <c r="F76" s="9">
        <v>533295.65</v>
      </c>
      <c r="G76" s="9">
        <v>686705.22</v>
      </c>
      <c r="H76" s="9">
        <v>2089079.13</v>
      </c>
      <c r="I76" s="9">
        <v>11990.43</v>
      </c>
      <c r="J76" s="9">
        <v>225314.78</v>
      </c>
      <c r="K76" s="9">
        <v>1284658.26</v>
      </c>
      <c r="L76" s="9">
        <v>9630853.9100000001</v>
      </c>
      <c r="M76" s="9">
        <v>31513.91</v>
      </c>
      <c r="N76" s="9">
        <v>328740</v>
      </c>
      <c r="O76" s="9">
        <f t="shared" si="11"/>
        <v>15691533.030000001</v>
      </c>
      <c r="Q76" s="9">
        <f t="shared" si="12"/>
        <v>1963031.3</v>
      </c>
      <c r="R76" s="9">
        <f t="shared" si="15"/>
        <v>1783253.91</v>
      </c>
      <c r="S76" s="9">
        <f t="shared" si="13"/>
        <v>11719933.039999999</v>
      </c>
      <c r="T76" s="9">
        <f t="shared" si="14"/>
        <v>225314.78</v>
      </c>
      <c r="U76" s="9">
        <f t="shared" si="16"/>
        <v>15691533.030000001</v>
      </c>
    </row>
    <row r="77" spans="1:21" x14ac:dyDescent="0.3">
      <c r="A77" s="4" t="s">
        <v>89</v>
      </c>
      <c r="B77" s="9">
        <v>14895.95</v>
      </c>
      <c r="C77" s="9">
        <v>366871.27</v>
      </c>
      <c r="D77" s="9">
        <v>2258788.12</v>
      </c>
      <c r="E77" s="9">
        <v>172018.19</v>
      </c>
      <c r="F77" s="9">
        <v>5336.15</v>
      </c>
      <c r="G77" s="9">
        <v>233333.71</v>
      </c>
      <c r="H77" s="9">
        <v>931844.71</v>
      </c>
      <c r="I77" s="9">
        <v>10204.219999999999</v>
      </c>
      <c r="J77" s="9">
        <v>192999.07</v>
      </c>
      <c r="K77" s="9">
        <v>5758882.7699999996</v>
      </c>
      <c r="L77" s="9">
        <v>6647480.4000000004</v>
      </c>
      <c r="M77" s="9">
        <v>35643.25</v>
      </c>
      <c r="N77" s="9">
        <v>213150.33</v>
      </c>
      <c r="O77" s="9">
        <f t="shared" si="11"/>
        <v>16841448.140000001</v>
      </c>
      <c r="Q77" s="9">
        <f t="shared" si="12"/>
        <v>8245564.4299999997</v>
      </c>
      <c r="R77" s="9">
        <f t="shared" si="15"/>
        <v>823559.52999999991</v>
      </c>
      <c r="S77" s="9">
        <f t="shared" si="13"/>
        <v>7579325.1100000003</v>
      </c>
      <c r="T77" s="9">
        <f t="shared" si="14"/>
        <v>192999.07</v>
      </c>
      <c r="U77" s="9">
        <f t="shared" si="16"/>
        <v>16841448.140000001</v>
      </c>
    </row>
    <row r="78" spans="1:21" x14ac:dyDescent="0.3">
      <c r="A78" s="4" t="s">
        <v>90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>
        <f t="shared" si="11"/>
        <v>0</v>
      </c>
      <c r="Q78" s="9">
        <f t="shared" si="12"/>
        <v>0</v>
      </c>
      <c r="R78" s="9">
        <f t="shared" si="15"/>
        <v>0</v>
      </c>
      <c r="S78" s="9">
        <f t="shared" si="13"/>
        <v>0</v>
      </c>
      <c r="T78" s="9">
        <f t="shared" si="14"/>
        <v>0</v>
      </c>
      <c r="U78" s="9">
        <f t="shared" si="16"/>
        <v>0</v>
      </c>
    </row>
    <row r="79" spans="1:21" x14ac:dyDescent="0.3">
      <c r="A79" s="4" t="s">
        <v>91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>
        <f t="shared" si="11"/>
        <v>0</v>
      </c>
      <c r="Q79" s="9">
        <f t="shared" si="12"/>
        <v>0</v>
      </c>
      <c r="R79" s="9">
        <f t="shared" si="15"/>
        <v>0</v>
      </c>
      <c r="S79" s="9">
        <f t="shared" si="13"/>
        <v>0</v>
      </c>
      <c r="T79" s="9">
        <f t="shared" si="14"/>
        <v>0</v>
      </c>
      <c r="U79" s="9">
        <f t="shared" si="16"/>
        <v>0</v>
      </c>
    </row>
    <row r="80" spans="1:21" x14ac:dyDescent="0.3">
      <c r="A80" s="4"/>
      <c r="B80" s="8">
        <f>+SUM(B56:B79)</f>
        <v>464600.71</v>
      </c>
      <c r="C80" s="8">
        <f t="shared" ref="C80:O80" si="17">+SUM(C56:C79)</f>
        <v>6031670.6400000006</v>
      </c>
      <c r="D80" s="8">
        <f t="shared" si="17"/>
        <v>8058053.7799999993</v>
      </c>
      <c r="E80" s="8">
        <f t="shared" si="17"/>
        <v>2084323.02</v>
      </c>
      <c r="F80" s="8">
        <f t="shared" si="17"/>
        <v>723445.51000000013</v>
      </c>
      <c r="G80" s="8">
        <f t="shared" si="17"/>
        <v>2253226.4</v>
      </c>
      <c r="H80" s="8">
        <f t="shared" si="17"/>
        <v>9802304.6700000018</v>
      </c>
      <c r="I80" s="8">
        <f t="shared" si="17"/>
        <v>35796.76</v>
      </c>
      <c r="J80" s="8">
        <f t="shared" si="17"/>
        <v>997493.84000000008</v>
      </c>
      <c r="K80" s="8">
        <f t="shared" si="17"/>
        <v>24607344.030000001</v>
      </c>
      <c r="L80" s="8">
        <f t="shared" si="17"/>
        <v>46170889.18</v>
      </c>
      <c r="M80" s="8">
        <f t="shared" si="17"/>
        <v>317943.13</v>
      </c>
      <c r="N80" s="8">
        <f t="shared" si="17"/>
        <v>2497678.35</v>
      </c>
      <c r="O80" s="8">
        <f t="shared" si="17"/>
        <v>104044770.02</v>
      </c>
      <c r="Q80" s="8">
        <f t="shared" si="12"/>
        <v>36255710.18</v>
      </c>
      <c r="R80" s="8">
        <f t="shared" si="15"/>
        <v>10818372.15</v>
      </c>
      <c r="S80" s="8">
        <f t="shared" si="13"/>
        <v>55973193.850000001</v>
      </c>
      <c r="T80" s="8">
        <f t="shared" si="14"/>
        <v>997493.84000000008</v>
      </c>
      <c r="U80" s="8">
        <f t="shared" si="16"/>
        <v>104044770.02</v>
      </c>
    </row>
    <row r="81" spans="1:21" x14ac:dyDescent="0.3">
      <c r="A81" s="4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Q81" s="8"/>
      <c r="R81" s="8"/>
      <c r="S81" s="8"/>
      <c r="T81" s="8"/>
      <c r="U81" s="8"/>
    </row>
    <row r="82" spans="1:21" x14ac:dyDescent="0.3">
      <c r="A82" s="3" t="s">
        <v>92</v>
      </c>
      <c r="B82" s="8" t="s">
        <v>2</v>
      </c>
      <c r="C82" s="8" t="s">
        <v>3</v>
      </c>
      <c r="D82" s="8" t="s">
        <v>4</v>
      </c>
      <c r="E82" s="8" t="s">
        <v>5</v>
      </c>
      <c r="F82" s="8" t="s">
        <v>6</v>
      </c>
      <c r="G82" s="8" t="s">
        <v>7</v>
      </c>
      <c r="H82" s="8" t="s">
        <v>8</v>
      </c>
      <c r="I82" s="8" t="s">
        <v>9</v>
      </c>
      <c r="J82" s="8" t="s">
        <v>10</v>
      </c>
      <c r="K82" s="8" t="s">
        <v>11</v>
      </c>
      <c r="L82" s="8" t="s">
        <v>12</v>
      </c>
      <c r="M82" s="8" t="s">
        <v>110</v>
      </c>
      <c r="N82" s="8" t="s">
        <v>14</v>
      </c>
      <c r="O82" s="8" t="s">
        <v>15</v>
      </c>
      <c r="P82" s="2"/>
      <c r="Q82" s="8" t="s">
        <v>105</v>
      </c>
      <c r="R82" s="8" t="s">
        <v>103</v>
      </c>
      <c r="S82" s="8" t="s">
        <v>12</v>
      </c>
      <c r="T82" s="8" t="s">
        <v>104</v>
      </c>
      <c r="U82" s="3" t="s">
        <v>15</v>
      </c>
    </row>
    <row r="83" spans="1:21" x14ac:dyDescent="0.3">
      <c r="A83" s="4" t="s">
        <v>93</v>
      </c>
      <c r="B83" s="9"/>
      <c r="C83" s="9">
        <v>1700287.21</v>
      </c>
      <c r="D83" s="9">
        <v>1145476.18</v>
      </c>
      <c r="E83" s="9">
        <v>210829.77</v>
      </c>
      <c r="F83" s="9">
        <v>264518.7</v>
      </c>
      <c r="G83" s="9">
        <v>844453.84</v>
      </c>
      <c r="H83" s="9">
        <v>7339518.5300000003</v>
      </c>
      <c r="I83" s="9">
        <v>19121.93</v>
      </c>
      <c r="J83" s="9">
        <v>222749.7</v>
      </c>
      <c r="K83" s="9">
        <v>2155964.88</v>
      </c>
      <c r="L83" s="9">
        <v>17585857.260000002</v>
      </c>
      <c r="M83" s="9">
        <v>18190</v>
      </c>
      <c r="N83" s="9">
        <v>41596</v>
      </c>
      <c r="O83" s="9">
        <f t="shared" ref="O83:O93" si="18">+SUM(B83:N83)</f>
        <v>31548564</v>
      </c>
      <c r="Q83" s="9">
        <f>+SUM(B83+D83+E83+F83+K83+M83)</f>
        <v>3794979.53</v>
      </c>
      <c r="R83" s="9">
        <f t="shared" ref="R83" si="19">+SUM(C83+G83+N83+I83)</f>
        <v>2605458.98</v>
      </c>
      <c r="S83" s="9">
        <f t="shared" si="13"/>
        <v>24925375.790000003</v>
      </c>
      <c r="T83" s="9">
        <f t="shared" si="14"/>
        <v>222749.7</v>
      </c>
      <c r="U83" s="9">
        <f t="shared" si="16"/>
        <v>31548564</v>
      </c>
    </row>
    <row r="84" spans="1:21" x14ac:dyDescent="0.3">
      <c r="A84" s="4" t="s">
        <v>41</v>
      </c>
      <c r="B84" s="9"/>
      <c r="C84" s="9">
        <v>2750947.09</v>
      </c>
      <c r="D84" s="9">
        <v>14099332.310000001</v>
      </c>
      <c r="E84" s="9">
        <v>217106.5</v>
      </c>
      <c r="F84" s="9">
        <v>337946</v>
      </c>
      <c r="G84" s="9">
        <v>2157787.4500000002</v>
      </c>
      <c r="H84" s="9">
        <v>9652394.8800000008</v>
      </c>
      <c r="I84" s="9">
        <v>50736.13</v>
      </c>
      <c r="J84" s="9">
        <v>824691.84</v>
      </c>
      <c r="K84" s="9">
        <v>2313286.36</v>
      </c>
      <c r="L84" s="9">
        <v>33404040.879999999</v>
      </c>
      <c r="M84" s="9">
        <v>402847.04</v>
      </c>
      <c r="N84" s="9">
        <v>1281100.03</v>
      </c>
      <c r="O84" s="9">
        <f t="shared" si="18"/>
        <v>67492216.50999999</v>
      </c>
      <c r="Q84" s="9">
        <f t="shared" ref="Q84:Q94" si="20">+SUM(B84+D84+E84+F84+K84+M84)</f>
        <v>17370518.210000001</v>
      </c>
      <c r="R84" s="9">
        <f t="shared" ref="R84:R94" si="21">+SUM(C84+G84+N84+I84)</f>
        <v>6240570.7000000002</v>
      </c>
      <c r="S84" s="9">
        <f t="shared" ref="S84:S94" si="22">+SUM(H84+L84)</f>
        <v>43056435.759999998</v>
      </c>
      <c r="T84" s="9">
        <f t="shared" ref="T84:T94" si="23">+SUM(J84)</f>
        <v>824691.84</v>
      </c>
      <c r="U84" s="9">
        <f t="shared" ref="U84:U94" si="24">+SUM(O84)</f>
        <v>67492216.50999999</v>
      </c>
    </row>
    <row r="85" spans="1:21" x14ac:dyDescent="0.3">
      <c r="A85" s="4" t="s">
        <v>94</v>
      </c>
      <c r="B85" s="9"/>
      <c r="C85" s="9">
        <v>1244962</v>
      </c>
      <c r="D85" s="9"/>
      <c r="E85" s="9"/>
      <c r="F85" s="9"/>
      <c r="G85" s="9"/>
      <c r="H85" s="9">
        <v>1537032</v>
      </c>
      <c r="I85" s="9"/>
      <c r="J85" s="9">
        <v>133254</v>
      </c>
      <c r="K85" s="9">
        <v>8162488</v>
      </c>
      <c r="L85" s="9">
        <v>22399981</v>
      </c>
      <c r="M85" s="9"/>
      <c r="N85" s="9"/>
      <c r="O85" s="9">
        <f t="shared" si="18"/>
        <v>33477717</v>
      </c>
      <c r="Q85" s="9">
        <f t="shared" si="20"/>
        <v>8162488</v>
      </c>
      <c r="R85" s="9">
        <f t="shared" si="21"/>
        <v>1244962</v>
      </c>
      <c r="S85" s="9">
        <f t="shared" si="22"/>
        <v>23937013</v>
      </c>
      <c r="T85" s="9">
        <f t="shared" si="23"/>
        <v>133254</v>
      </c>
      <c r="U85" s="9">
        <f t="shared" si="24"/>
        <v>33477717</v>
      </c>
    </row>
    <row r="86" spans="1:21" x14ac:dyDescent="0.3">
      <c r="A86" s="4" t="s">
        <v>95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>
        <f t="shared" si="18"/>
        <v>0</v>
      </c>
      <c r="Q86" s="9">
        <f t="shared" si="20"/>
        <v>0</v>
      </c>
      <c r="R86" s="9">
        <f t="shared" si="21"/>
        <v>0</v>
      </c>
      <c r="S86" s="9">
        <f t="shared" si="22"/>
        <v>0</v>
      </c>
      <c r="T86" s="9">
        <f t="shared" si="23"/>
        <v>0</v>
      </c>
      <c r="U86" s="9">
        <f t="shared" si="24"/>
        <v>0</v>
      </c>
    </row>
    <row r="87" spans="1:21" x14ac:dyDescent="0.3">
      <c r="A87" s="4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>
        <f t="shared" si="18"/>
        <v>0</v>
      </c>
      <c r="Q87" s="9">
        <f t="shared" si="20"/>
        <v>0</v>
      </c>
      <c r="R87" s="9">
        <f t="shared" si="21"/>
        <v>0</v>
      </c>
      <c r="S87" s="9">
        <f t="shared" si="22"/>
        <v>0</v>
      </c>
      <c r="T87" s="9">
        <f t="shared" si="23"/>
        <v>0</v>
      </c>
      <c r="U87" s="9">
        <f t="shared" si="24"/>
        <v>0</v>
      </c>
    </row>
    <row r="88" spans="1:21" x14ac:dyDescent="0.3">
      <c r="A88" s="4" t="s">
        <v>97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>
        <f t="shared" si="18"/>
        <v>0</v>
      </c>
      <c r="Q88" s="9">
        <f t="shared" si="20"/>
        <v>0</v>
      </c>
      <c r="R88" s="9">
        <f t="shared" si="21"/>
        <v>0</v>
      </c>
      <c r="S88" s="9">
        <f t="shared" si="22"/>
        <v>0</v>
      </c>
      <c r="T88" s="9">
        <f t="shared" si="23"/>
        <v>0</v>
      </c>
      <c r="U88" s="9">
        <f t="shared" si="24"/>
        <v>0</v>
      </c>
    </row>
    <row r="89" spans="1:21" x14ac:dyDescent="0.3">
      <c r="A89" s="4" t="s">
        <v>31</v>
      </c>
      <c r="B89" s="9"/>
      <c r="C89" s="9">
        <v>37364728</v>
      </c>
      <c r="D89" s="9"/>
      <c r="E89" s="9"/>
      <c r="F89" s="9"/>
      <c r="G89" s="9"/>
      <c r="H89" s="9"/>
      <c r="I89" s="9"/>
      <c r="J89" s="9"/>
      <c r="K89" s="9">
        <v>1997182</v>
      </c>
      <c r="L89" s="9">
        <v>53935343</v>
      </c>
      <c r="M89" s="9"/>
      <c r="N89" s="9"/>
      <c r="O89" s="9">
        <f t="shared" si="18"/>
        <v>93297253</v>
      </c>
      <c r="Q89" s="9">
        <f t="shared" si="20"/>
        <v>1997182</v>
      </c>
      <c r="R89" s="9">
        <f t="shared" si="21"/>
        <v>37364728</v>
      </c>
      <c r="S89" s="9">
        <f t="shared" si="22"/>
        <v>53935343</v>
      </c>
      <c r="T89" s="9">
        <f t="shared" si="23"/>
        <v>0</v>
      </c>
      <c r="U89" s="9">
        <f t="shared" si="24"/>
        <v>93297253</v>
      </c>
    </row>
    <row r="90" spans="1:21" x14ac:dyDescent="0.3">
      <c r="A90" s="4" t="s">
        <v>98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>
        <f t="shared" si="18"/>
        <v>0</v>
      </c>
      <c r="Q90" s="9">
        <f t="shared" si="20"/>
        <v>0</v>
      </c>
      <c r="R90" s="9">
        <f t="shared" si="21"/>
        <v>0</v>
      </c>
      <c r="S90" s="9">
        <f t="shared" si="22"/>
        <v>0</v>
      </c>
      <c r="T90" s="9">
        <f t="shared" si="23"/>
        <v>0</v>
      </c>
      <c r="U90" s="9">
        <f t="shared" si="24"/>
        <v>0</v>
      </c>
    </row>
    <row r="91" spans="1:21" x14ac:dyDescent="0.3">
      <c r="A91" s="4" t="s">
        <v>99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>
        <f t="shared" si="18"/>
        <v>0</v>
      </c>
      <c r="Q91" s="9">
        <f t="shared" si="20"/>
        <v>0</v>
      </c>
      <c r="R91" s="9">
        <f t="shared" si="21"/>
        <v>0</v>
      </c>
      <c r="S91" s="9">
        <f t="shared" si="22"/>
        <v>0</v>
      </c>
      <c r="T91" s="9">
        <f t="shared" si="23"/>
        <v>0</v>
      </c>
      <c r="U91" s="9">
        <f t="shared" si="24"/>
        <v>0</v>
      </c>
    </row>
    <row r="92" spans="1:21" x14ac:dyDescent="0.3">
      <c r="A92" s="4" t="s">
        <v>100</v>
      </c>
      <c r="B92" s="9">
        <v>15867</v>
      </c>
      <c r="C92" s="9">
        <v>1336292</v>
      </c>
      <c r="D92" s="9">
        <v>2072189</v>
      </c>
      <c r="E92" s="9">
        <v>26433</v>
      </c>
      <c r="F92" s="9">
        <v>73113</v>
      </c>
      <c r="G92" s="9">
        <v>532825</v>
      </c>
      <c r="H92" s="9">
        <v>1026206</v>
      </c>
      <c r="I92" s="9">
        <v>7386</v>
      </c>
      <c r="J92" s="9">
        <v>742955</v>
      </c>
      <c r="K92" s="9">
        <v>1249633</v>
      </c>
      <c r="L92" s="9">
        <v>8566316</v>
      </c>
      <c r="M92" s="9">
        <v>29392</v>
      </c>
      <c r="N92" s="9">
        <v>134772</v>
      </c>
      <c r="O92" s="9">
        <f t="shared" si="18"/>
        <v>15813379</v>
      </c>
      <c r="Q92" s="9">
        <f t="shared" si="20"/>
        <v>3466627</v>
      </c>
      <c r="R92" s="9">
        <f t="shared" si="21"/>
        <v>2011275</v>
      </c>
      <c r="S92" s="9">
        <f t="shared" si="22"/>
        <v>9592522</v>
      </c>
      <c r="T92" s="9">
        <f t="shared" si="23"/>
        <v>742955</v>
      </c>
      <c r="U92" s="9">
        <f t="shared" si="24"/>
        <v>15813379</v>
      </c>
    </row>
    <row r="93" spans="1:21" x14ac:dyDescent="0.3">
      <c r="A93" s="4" t="s">
        <v>66</v>
      </c>
      <c r="B93" s="9">
        <v>13140</v>
      </c>
      <c r="C93" s="9">
        <v>283907.26086956519</v>
      </c>
      <c r="D93" s="9">
        <v>2258513.791304348</v>
      </c>
      <c r="E93" s="9">
        <v>62526.295652173911</v>
      </c>
      <c r="F93" s="9">
        <v>2959.1130434782608</v>
      </c>
      <c r="G93" s="9">
        <v>90522.434782608674</v>
      </c>
      <c r="H93" s="9">
        <v>362997.87826086959</v>
      </c>
      <c r="I93" s="9">
        <v>4675</v>
      </c>
      <c r="J93" s="9">
        <v>168429.82608695657</v>
      </c>
      <c r="K93" s="9">
        <v>3536370.5130434781</v>
      </c>
      <c r="L93" s="9">
        <v>1415101.2695652172</v>
      </c>
      <c r="M93" s="9">
        <v>130433.73913043477</v>
      </c>
      <c r="N93" s="9">
        <v>23199.147826086959</v>
      </c>
      <c r="O93" s="9">
        <f t="shared" si="18"/>
        <v>8352776.2695652172</v>
      </c>
      <c r="Q93" s="9">
        <f t="shared" si="20"/>
        <v>6003943.4521739129</v>
      </c>
      <c r="R93" s="9">
        <f t="shared" si="21"/>
        <v>402303.84347826079</v>
      </c>
      <c r="S93" s="9">
        <f t="shared" si="22"/>
        <v>1778099.1478260867</v>
      </c>
      <c r="T93" s="9">
        <f t="shared" si="23"/>
        <v>168429.82608695657</v>
      </c>
      <c r="U93" s="9">
        <f t="shared" si="24"/>
        <v>8352776.2695652172</v>
      </c>
    </row>
    <row r="94" spans="1:21" x14ac:dyDescent="0.3">
      <c r="A94" s="4" t="s">
        <v>101</v>
      </c>
      <c r="B94" s="8">
        <f>+SUM(B83:B93)</f>
        <v>29007</v>
      </c>
      <c r="C94" s="8">
        <f t="shared" ref="C94:O94" si="25">+SUM(C83:C93)</f>
        <v>44681123.56086956</v>
      </c>
      <c r="D94" s="8">
        <f t="shared" si="25"/>
        <v>19575511.281304352</v>
      </c>
      <c r="E94" s="8">
        <f t="shared" si="25"/>
        <v>516895.56565217394</v>
      </c>
      <c r="F94" s="8">
        <f t="shared" si="25"/>
        <v>678536.81304347818</v>
      </c>
      <c r="G94" s="8">
        <f t="shared" si="25"/>
        <v>3625588.7247826089</v>
      </c>
      <c r="H94" s="8">
        <f t="shared" si="25"/>
        <v>19918149.28826087</v>
      </c>
      <c r="I94" s="8">
        <f t="shared" si="25"/>
        <v>81919.06</v>
      </c>
      <c r="J94" s="8">
        <f t="shared" si="25"/>
        <v>2092080.3660869566</v>
      </c>
      <c r="K94" s="8">
        <f t="shared" si="25"/>
        <v>19414924.75304348</v>
      </c>
      <c r="L94" s="8">
        <f t="shared" si="25"/>
        <v>137306639.40956521</v>
      </c>
      <c r="M94" s="8">
        <f t="shared" si="25"/>
        <v>580862.77913043473</v>
      </c>
      <c r="N94" s="8">
        <f t="shared" si="25"/>
        <v>1480667.177826087</v>
      </c>
      <c r="O94" s="8">
        <f t="shared" si="25"/>
        <v>249981905.77956522</v>
      </c>
      <c r="Q94" s="8">
        <f t="shared" si="20"/>
        <v>40795738.192173921</v>
      </c>
      <c r="R94" s="8">
        <f t="shared" si="21"/>
        <v>49869298.523478255</v>
      </c>
      <c r="S94" s="8">
        <f t="shared" si="22"/>
        <v>157224788.69782609</v>
      </c>
      <c r="T94" s="8">
        <f t="shared" si="23"/>
        <v>2092080.3660869566</v>
      </c>
      <c r="U94" s="8">
        <f t="shared" si="24"/>
        <v>249981905.77956522</v>
      </c>
    </row>
    <row r="95" spans="1:21" x14ac:dyDescent="0.3">
      <c r="A95" s="4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Q95" s="9"/>
      <c r="R95" s="9"/>
      <c r="S95" s="9"/>
      <c r="T95" s="9"/>
      <c r="U95" s="9"/>
    </row>
    <row r="96" spans="1:21" x14ac:dyDescent="0.3">
      <c r="A96" s="3" t="s">
        <v>102</v>
      </c>
      <c r="B96" s="8">
        <f>+SUM(B5+B20+B53+B80+B94)</f>
        <v>1926983.04</v>
      </c>
      <c r="C96" s="8">
        <f t="shared" ref="C96:N96" si="26">+SUM(C5+C20+C53+C80+C94)</f>
        <v>203180733.76086956</v>
      </c>
      <c r="D96" s="8">
        <f t="shared" si="26"/>
        <v>45640793.141304351</v>
      </c>
      <c r="E96" s="8">
        <f t="shared" si="26"/>
        <v>7715244.1356521742</v>
      </c>
      <c r="F96" s="8">
        <f t="shared" si="26"/>
        <v>7228419.2430434776</v>
      </c>
      <c r="G96" s="8">
        <f t="shared" si="26"/>
        <v>39475206.204782605</v>
      </c>
      <c r="H96" s="8">
        <f t="shared" si="26"/>
        <v>105387699.30826086</v>
      </c>
      <c r="I96" s="8">
        <f t="shared" si="26"/>
        <v>553021.40999999992</v>
      </c>
      <c r="J96" s="8">
        <f t="shared" si="26"/>
        <v>14833107.396086957</v>
      </c>
      <c r="K96" s="8">
        <f t="shared" si="26"/>
        <v>77122122.273043483</v>
      </c>
      <c r="L96" s="8">
        <f t="shared" si="26"/>
        <v>790651252.46956515</v>
      </c>
      <c r="M96" s="8">
        <f t="shared" si="26"/>
        <v>2142057.0891304347</v>
      </c>
      <c r="N96" s="8">
        <f t="shared" si="26"/>
        <v>12685840.357826088</v>
      </c>
      <c r="O96" s="8">
        <f t="shared" ref="O96" si="27">+SUM(O5+O20+O53+O80+O94)</f>
        <v>1308542479.829565</v>
      </c>
      <c r="Q96" s="8">
        <f t="shared" ref="Q96" si="28">+SUM(B96+D96+E96+F96+K96+M96)</f>
        <v>141775618.92217392</v>
      </c>
      <c r="R96" s="8">
        <f t="shared" ref="R96" si="29">+SUM(C96+G96+N96+I96)</f>
        <v>255894801.73347825</v>
      </c>
      <c r="S96" s="8">
        <f t="shared" ref="S96" si="30">+SUM(H96+L96)</f>
        <v>896038951.77782607</v>
      </c>
      <c r="T96" s="8">
        <f t="shared" ref="T96" si="31">+SUM(J96)</f>
        <v>14833107.396086957</v>
      </c>
      <c r="U96" s="8">
        <f t="shared" ref="U96" si="32">+SUM(O96)</f>
        <v>1308542479.829565</v>
      </c>
    </row>
    <row r="100" spans="1:2" x14ac:dyDescent="0.3">
      <c r="A100" s="1" t="s">
        <v>111</v>
      </c>
    </row>
    <row r="101" spans="1:2" x14ac:dyDescent="0.3">
      <c r="A101" s="2" t="s">
        <v>151</v>
      </c>
      <c r="B101" s="7" t="s">
        <v>152</v>
      </c>
    </row>
    <row r="102" spans="1:2" x14ac:dyDescent="0.3">
      <c r="A102" s="2" t="s">
        <v>145</v>
      </c>
      <c r="B102" s="7" t="s">
        <v>146</v>
      </c>
    </row>
    <row r="103" spans="1:2" x14ac:dyDescent="0.3">
      <c r="A103" s="2" t="s">
        <v>122</v>
      </c>
      <c r="B103" s="7" t="s">
        <v>153</v>
      </c>
    </row>
    <row r="104" spans="1:2" x14ac:dyDescent="0.3">
      <c r="A104" s="2" t="s">
        <v>133</v>
      </c>
      <c r="B104" s="7" t="s">
        <v>134</v>
      </c>
    </row>
    <row r="105" spans="1:2" x14ac:dyDescent="0.3">
      <c r="A105" s="2" t="s">
        <v>130</v>
      </c>
      <c r="B105" s="7" t="s">
        <v>137</v>
      </c>
    </row>
    <row r="106" spans="1:2" x14ac:dyDescent="0.3">
      <c r="A106" s="2" t="s">
        <v>116</v>
      </c>
      <c r="B106" s="7" t="s">
        <v>144</v>
      </c>
    </row>
    <row r="107" spans="1:2" x14ac:dyDescent="0.3">
      <c r="A107" s="2" t="s">
        <v>140</v>
      </c>
      <c r="B107" s="7" t="s">
        <v>141</v>
      </c>
    </row>
    <row r="108" spans="1:2" x14ac:dyDescent="0.3">
      <c r="A108" s="2" t="s">
        <v>113</v>
      </c>
      <c r="B108" s="7" t="s">
        <v>137</v>
      </c>
    </row>
    <row r="109" spans="1:2" x14ac:dyDescent="0.3">
      <c r="A109" s="2" t="s">
        <v>131</v>
      </c>
      <c r="B109" s="7" t="s">
        <v>132</v>
      </c>
    </row>
    <row r="110" spans="1:2" x14ac:dyDescent="0.3">
      <c r="A110" s="2" t="s">
        <v>136</v>
      </c>
      <c r="B110" s="7" t="s">
        <v>132</v>
      </c>
    </row>
    <row r="111" spans="1:2" x14ac:dyDescent="0.3">
      <c r="A111" s="2" t="s">
        <v>154</v>
      </c>
      <c r="B111" s="7" t="s">
        <v>132</v>
      </c>
    </row>
    <row r="112" spans="1:2" x14ac:dyDescent="0.3">
      <c r="A112" s="2" t="s">
        <v>117</v>
      </c>
      <c r="B112" s="7" t="s">
        <v>139</v>
      </c>
    </row>
    <row r="113" spans="1:2" x14ac:dyDescent="0.3">
      <c r="A113" s="2" t="s">
        <v>114</v>
      </c>
      <c r="B113" s="7" t="s">
        <v>135</v>
      </c>
    </row>
    <row r="114" spans="1:2" x14ac:dyDescent="0.3">
      <c r="A114" s="2" t="s">
        <v>91</v>
      </c>
      <c r="B114" s="7" t="s">
        <v>137</v>
      </c>
    </row>
    <row r="115" spans="1:2" x14ac:dyDescent="0.3">
      <c r="A115" s="2" t="s">
        <v>112</v>
      </c>
      <c r="B115" s="7" t="s">
        <v>132</v>
      </c>
    </row>
    <row r="116" spans="1:2" x14ac:dyDescent="0.3">
      <c r="A116" s="2" t="s">
        <v>115</v>
      </c>
      <c r="B116" s="7" t="s">
        <v>132</v>
      </c>
    </row>
    <row r="117" spans="1:2" x14ac:dyDescent="0.3">
      <c r="A117" s="2" t="s">
        <v>155</v>
      </c>
      <c r="B117" s="7" t="s">
        <v>156</v>
      </c>
    </row>
    <row r="118" spans="1:2" x14ac:dyDescent="0.3">
      <c r="A118" s="2" t="s">
        <v>147</v>
      </c>
      <c r="B118" s="7" t="s">
        <v>148</v>
      </c>
    </row>
    <row r="119" spans="1:2" x14ac:dyDescent="0.3">
      <c r="A119" s="2" t="s">
        <v>118</v>
      </c>
      <c r="B119" s="7" t="s">
        <v>132</v>
      </c>
    </row>
    <row r="120" spans="1:2" x14ac:dyDescent="0.3">
      <c r="A120" s="2" t="s">
        <v>142</v>
      </c>
      <c r="B120" s="7" t="s">
        <v>143</v>
      </c>
    </row>
  </sheetData>
  <mergeCells count="2">
    <mergeCell ref="B2:O2"/>
    <mergeCell ref="Q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BE73A-CEA8-4E6C-9AD0-7224C3C5E42C}">
  <dimension ref="A1:AP125"/>
  <sheetViews>
    <sheetView topLeftCell="J72" workbookViewId="0">
      <selection activeCell="A93" sqref="A5:A93"/>
    </sheetView>
  </sheetViews>
  <sheetFormatPr defaultColWidth="9.15234375" defaultRowHeight="12.45" x14ac:dyDescent="0.3"/>
  <cols>
    <col min="1" max="1" width="20.69140625" style="2" customWidth="1"/>
    <col min="2" max="15" width="12.69140625" style="7" customWidth="1"/>
    <col min="16" max="16" width="9.15234375" style="7"/>
    <col min="17" max="21" width="12.69140625" style="7" customWidth="1"/>
    <col min="22" max="22" width="9.15234375" style="2"/>
    <col min="23" max="36" width="12.69140625" style="7" customWidth="1"/>
    <col min="37" max="37" width="9.15234375" style="2"/>
    <col min="38" max="42" width="12.69140625" style="2" customWidth="1"/>
    <col min="43" max="16384" width="9.15234375" style="2"/>
  </cols>
  <sheetData>
    <row r="1" spans="1:42" x14ac:dyDescent="0.3">
      <c r="A1" s="1" t="s">
        <v>20</v>
      </c>
    </row>
    <row r="2" spans="1:42" ht="14.6" x14ac:dyDescent="0.4">
      <c r="A2" s="1"/>
      <c r="B2" s="25" t="s">
        <v>19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Q2" s="29" t="s">
        <v>19</v>
      </c>
      <c r="R2" s="30"/>
      <c r="S2" s="30"/>
      <c r="T2" s="30"/>
      <c r="U2" s="31"/>
      <c r="W2" s="25" t="s">
        <v>106</v>
      </c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L2" s="32" t="s">
        <v>106</v>
      </c>
      <c r="AM2" s="27"/>
      <c r="AN2" s="27"/>
      <c r="AO2" s="27"/>
      <c r="AP2" s="27"/>
    </row>
    <row r="3" spans="1:42" x14ac:dyDescent="0.3">
      <c r="A3" s="3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Q3" s="8" t="s">
        <v>105</v>
      </c>
      <c r="R3" s="8" t="s">
        <v>103</v>
      </c>
      <c r="S3" s="8" t="s">
        <v>12</v>
      </c>
      <c r="T3" s="8" t="s">
        <v>104</v>
      </c>
      <c r="U3" s="8" t="s">
        <v>15</v>
      </c>
      <c r="W3" s="8" t="s">
        <v>2</v>
      </c>
      <c r="X3" s="10" t="s">
        <v>3</v>
      </c>
      <c r="Y3" s="10" t="s">
        <v>4</v>
      </c>
      <c r="Z3" s="10" t="s">
        <v>5</v>
      </c>
      <c r="AA3" s="10" t="s">
        <v>6</v>
      </c>
      <c r="AB3" s="10" t="s">
        <v>7</v>
      </c>
      <c r="AC3" s="10" t="s">
        <v>8</v>
      </c>
      <c r="AD3" s="10" t="s">
        <v>9</v>
      </c>
      <c r="AE3" s="10" t="s">
        <v>10</v>
      </c>
      <c r="AF3" s="10" t="s">
        <v>11</v>
      </c>
      <c r="AG3" s="10" t="s">
        <v>12</v>
      </c>
      <c r="AH3" s="10" t="s">
        <v>13</v>
      </c>
      <c r="AI3" s="10" t="s">
        <v>14</v>
      </c>
      <c r="AJ3" s="10" t="s">
        <v>15</v>
      </c>
      <c r="AL3" s="8" t="s">
        <v>105</v>
      </c>
      <c r="AM3" s="8" t="s">
        <v>103</v>
      </c>
      <c r="AN3" s="8" t="s">
        <v>12</v>
      </c>
      <c r="AO3" s="8" t="s">
        <v>104</v>
      </c>
      <c r="AP3" s="8" t="s">
        <v>15</v>
      </c>
    </row>
    <row r="4" spans="1:42" x14ac:dyDescent="0.3">
      <c r="A4" s="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Q4" s="9"/>
      <c r="R4" s="9"/>
      <c r="S4" s="9"/>
      <c r="T4" s="9"/>
      <c r="U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1"/>
      <c r="AK4" s="13"/>
      <c r="AL4" s="9"/>
      <c r="AM4" s="9"/>
      <c r="AN4" s="9"/>
      <c r="AO4" s="9"/>
      <c r="AP4" s="9"/>
    </row>
    <row r="5" spans="1:42" x14ac:dyDescent="0.3">
      <c r="A5" s="3" t="s">
        <v>22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>
        <f>+SUM(B5:N5)</f>
        <v>0</v>
      </c>
      <c r="Q5" s="9">
        <f>+SUM(B5+D5+E5+F5+K5+M5)</f>
        <v>0</v>
      </c>
      <c r="R5" s="9">
        <f>+SUM(C5+G5+N5+I5)</f>
        <v>0</v>
      </c>
      <c r="S5" s="9">
        <f>+SUM(H5+L5)</f>
        <v>0</v>
      </c>
      <c r="T5" s="9">
        <f>+SUM(J5)</f>
        <v>0</v>
      </c>
      <c r="U5" s="9">
        <f>+SUM(O5)</f>
        <v>0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1">
        <f>+SUM(W5:AI5)</f>
        <v>0</v>
      </c>
      <c r="AK5" s="13"/>
      <c r="AL5" s="9">
        <f>+SUM(W5+Y5+Z5+AA5+AF5+AH5)</f>
        <v>0</v>
      </c>
      <c r="AM5" s="9">
        <f>+SUM(X5+AB5+AI5+AD5)</f>
        <v>0</v>
      </c>
      <c r="AN5" s="9">
        <f>+SUM(AC5+AG5)</f>
        <v>0</v>
      </c>
      <c r="AO5" s="9">
        <f>+SUM(AE5)</f>
        <v>0</v>
      </c>
      <c r="AP5" s="9">
        <f>+SUM(AJ5)</f>
        <v>0</v>
      </c>
    </row>
    <row r="6" spans="1:42" x14ac:dyDescent="0.3">
      <c r="A6" s="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Q6" s="9"/>
      <c r="R6" s="9"/>
      <c r="S6" s="9"/>
      <c r="T6" s="9"/>
      <c r="U6" s="4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1"/>
      <c r="AK6" s="13"/>
      <c r="AL6" s="9"/>
      <c r="AM6" s="9"/>
      <c r="AN6" s="9"/>
      <c r="AO6" s="9"/>
      <c r="AP6" s="4"/>
    </row>
    <row r="7" spans="1:42" x14ac:dyDescent="0.3">
      <c r="A7" s="3" t="s">
        <v>23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Q7" s="9"/>
      <c r="R7" s="9"/>
      <c r="S7" s="9"/>
      <c r="T7" s="9"/>
      <c r="U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1"/>
      <c r="AK7" s="13"/>
      <c r="AL7" s="9"/>
      <c r="AM7" s="9"/>
      <c r="AN7" s="9"/>
      <c r="AO7" s="9"/>
      <c r="AP7" s="9"/>
    </row>
    <row r="8" spans="1:42" x14ac:dyDescent="0.3">
      <c r="A8" s="4" t="s">
        <v>24</v>
      </c>
      <c r="B8" s="9"/>
      <c r="C8" s="9">
        <v>232573.3</v>
      </c>
      <c r="D8" s="9"/>
      <c r="E8" s="9"/>
      <c r="F8" s="9"/>
      <c r="G8" s="9">
        <v>86554.47</v>
      </c>
      <c r="H8" s="9"/>
      <c r="I8" s="9"/>
      <c r="J8" s="9">
        <v>824633.96</v>
      </c>
      <c r="K8" s="9"/>
      <c r="L8" s="9">
        <v>124940.44</v>
      </c>
      <c r="M8" s="9"/>
      <c r="N8" s="9">
        <v>386.09</v>
      </c>
      <c r="O8" s="9">
        <f t="shared" ref="O8:O19" si="0">+SUM(B8:N8)</f>
        <v>1269088.26</v>
      </c>
      <c r="Q8" s="9">
        <f t="shared" ref="Q8:Q19" si="1">+SUM(B8+D8+E8+F8+K8+M8)</f>
        <v>0</v>
      </c>
      <c r="R8" s="9">
        <f t="shared" ref="R8:R73" si="2">+SUM(C8+G8+N8+I8)</f>
        <v>319513.86000000004</v>
      </c>
      <c r="S8" s="9">
        <f t="shared" ref="S8:S72" si="3">+SUM(H8+L8)</f>
        <v>124940.44</v>
      </c>
      <c r="T8" s="9">
        <f t="shared" ref="T8:T72" si="4">+SUM(J8)</f>
        <v>824633.96</v>
      </c>
      <c r="U8" s="9">
        <f t="shared" ref="U8:U73" si="5">+SUM(O8)</f>
        <v>1269088.26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1">
        <f t="shared" ref="AJ8:AJ19" si="6">+SUM(W8:AI8)</f>
        <v>0</v>
      </c>
      <c r="AK8" s="13"/>
      <c r="AL8" s="9">
        <f t="shared" ref="AL8:AL19" si="7">+SUM(W8+Y8+Z8+AA8+AF8+AH8)</f>
        <v>0</v>
      </c>
      <c r="AM8" s="9">
        <f t="shared" ref="AM8:AM20" si="8">+SUM(X8+AB8+AI8+AD8)</f>
        <v>0</v>
      </c>
      <c r="AN8" s="9">
        <f t="shared" ref="AN8:AN20" si="9">+SUM(AC8+AG8)</f>
        <v>0</v>
      </c>
      <c r="AO8" s="9">
        <f t="shared" ref="AO8:AO20" si="10">+SUM(AE8)</f>
        <v>0</v>
      </c>
      <c r="AP8" s="9">
        <f t="shared" ref="AP8:AP20" si="11">+SUM(AJ8)</f>
        <v>0</v>
      </c>
    </row>
    <row r="9" spans="1:42" x14ac:dyDescent="0.3">
      <c r="A9" s="4" t="s">
        <v>25</v>
      </c>
      <c r="B9" s="9"/>
      <c r="C9" s="9">
        <v>6913391</v>
      </c>
      <c r="D9" s="9"/>
      <c r="E9" s="9"/>
      <c r="F9" s="9">
        <v>20072</v>
      </c>
      <c r="G9" s="9">
        <v>5438000</v>
      </c>
      <c r="H9" s="9">
        <v>800917</v>
      </c>
      <c r="I9" s="9"/>
      <c r="J9" s="9">
        <v>2702293</v>
      </c>
      <c r="K9" s="9"/>
      <c r="L9" s="9">
        <v>42143024</v>
      </c>
      <c r="M9" s="9">
        <v>4470</v>
      </c>
      <c r="N9" s="9">
        <v>97249</v>
      </c>
      <c r="O9" s="9">
        <f t="shared" si="0"/>
        <v>58119416</v>
      </c>
      <c r="Q9" s="9">
        <f t="shared" si="1"/>
        <v>24542</v>
      </c>
      <c r="R9" s="9">
        <f t="shared" si="2"/>
        <v>12448640</v>
      </c>
      <c r="S9" s="9">
        <f t="shared" si="3"/>
        <v>42943941</v>
      </c>
      <c r="T9" s="9">
        <f t="shared" si="4"/>
        <v>2702293</v>
      </c>
      <c r="U9" s="9">
        <f t="shared" si="5"/>
        <v>58119416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11">
        <f t="shared" si="6"/>
        <v>0</v>
      </c>
      <c r="AK9" s="13"/>
      <c r="AL9" s="9">
        <f t="shared" si="7"/>
        <v>0</v>
      </c>
      <c r="AM9" s="9">
        <f t="shared" si="8"/>
        <v>0</v>
      </c>
      <c r="AN9" s="9">
        <f t="shared" si="9"/>
        <v>0</v>
      </c>
      <c r="AO9" s="9">
        <f t="shared" si="10"/>
        <v>0</v>
      </c>
      <c r="AP9" s="9">
        <f t="shared" si="11"/>
        <v>0</v>
      </c>
    </row>
    <row r="10" spans="1:42" x14ac:dyDescent="0.3">
      <c r="A10" s="4" t="s">
        <v>26</v>
      </c>
      <c r="B10" s="9"/>
      <c r="C10" s="9">
        <v>994424.35</v>
      </c>
      <c r="D10" s="9">
        <v>551.29999999999995</v>
      </c>
      <c r="E10" s="9"/>
      <c r="F10" s="9">
        <v>7915.65</v>
      </c>
      <c r="G10" s="9">
        <v>496167.83</v>
      </c>
      <c r="H10" s="9">
        <v>80153.91</v>
      </c>
      <c r="I10" s="9"/>
      <c r="J10" s="9">
        <v>66086.09</v>
      </c>
      <c r="K10" s="9"/>
      <c r="L10" s="9">
        <v>12802827.83</v>
      </c>
      <c r="M10" s="9"/>
      <c r="N10" s="9">
        <v>4307.83</v>
      </c>
      <c r="O10" s="9">
        <f t="shared" si="0"/>
        <v>14452434.790000001</v>
      </c>
      <c r="Q10" s="9">
        <f t="shared" si="1"/>
        <v>8466.9499999999989</v>
      </c>
      <c r="R10" s="9">
        <f t="shared" si="2"/>
        <v>1494900.01</v>
      </c>
      <c r="S10" s="9">
        <f t="shared" si="3"/>
        <v>12882981.74</v>
      </c>
      <c r="T10" s="9">
        <f t="shared" si="4"/>
        <v>66086.09</v>
      </c>
      <c r="U10" s="9">
        <f t="shared" si="5"/>
        <v>14452434.790000001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11">
        <f t="shared" si="6"/>
        <v>0</v>
      </c>
      <c r="AK10" s="13"/>
      <c r="AL10" s="9">
        <f t="shared" si="7"/>
        <v>0</v>
      </c>
      <c r="AM10" s="9">
        <f t="shared" si="8"/>
        <v>0</v>
      </c>
      <c r="AN10" s="9">
        <f t="shared" si="9"/>
        <v>0</v>
      </c>
      <c r="AO10" s="9">
        <f t="shared" si="10"/>
        <v>0</v>
      </c>
      <c r="AP10" s="9">
        <f t="shared" si="11"/>
        <v>0</v>
      </c>
    </row>
    <row r="11" spans="1:42" x14ac:dyDescent="0.3">
      <c r="A11" s="4" t="s">
        <v>27</v>
      </c>
      <c r="B11" s="9"/>
      <c r="C11" s="9">
        <v>1504000</v>
      </c>
      <c r="D11" s="9"/>
      <c r="E11" s="9"/>
      <c r="F11" s="9"/>
      <c r="G11" s="9"/>
      <c r="H11" s="9">
        <v>34000</v>
      </c>
      <c r="I11" s="9"/>
      <c r="J11" s="9">
        <v>1006000</v>
      </c>
      <c r="K11" s="9">
        <v>20000</v>
      </c>
      <c r="L11" s="9">
        <v>12873000</v>
      </c>
      <c r="M11" s="9"/>
      <c r="N11" s="9"/>
      <c r="O11" s="9">
        <f t="shared" si="0"/>
        <v>15437000</v>
      </c>
      <c r="Q11" s="9">
        <f t="shared" si="1"/>
        <v>20000</v>
      </c>
      <c r="R11" s="9">
        <f t="shared" si="2"/>
        <v>1504000</v>
      </c>
      <c r="S11" s="9">
        <f t="shared" si="3"/>
        <v>12907000</v>
      </c>
      <c r="T11" s="9">
        <f t="shared" si="4"/>
        <v>1006000</v>
      </c>
      <c r="U11" s="9">
        <f t="shared" si="5"/>
        <v>15437000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1">
        <f t="shared" si="6"/>
        <v>0</v>
      </c>
      <c r="AK11" s="13"/>
      <c r="AL11" s="9">
        <f t="shared" si="7"/>
        <v>0</v>
      </c>
      <c r="AM11" s="9">
        <f t="shared" si="8"/>
        <v>0</v>
      </c>
      <c r="AN11" s="9">
        <f t="shared" si="9"/>
        <v>0</v>
      </c>
      <c r="AO11" s="9">
        <f t="shared" si="10"/>
        <v>0</v>
      </c>
      <c r="AP11" s="9">
        <f t="shared" si="11"/>
        <v>0</v>
      </c>
    </row>
    <row r="12" spans="1:42" x14ac:dyDescent="0.3">
      <c r="A12" s="4" t="s">
        <v>28</v>
      </c>
      <c r="B12" s="9"/>
      <c r="C12" s="9">
        <v>1242228.52</v>
      </c>
      <c r="D12" s="9"/>
      <c r="E12" s="9"/>
      <c r="F12" s="9"/>
      <c r="G12" s="9"/>
      <c r="H12" s="9">
        <v>32310.880000000001</v>
      </c>
      <c r="I12" s="9"/>
      <c r="J12" s="9">
        <v>25074.84</v>
      </c>
      <c r="K12" s="9">
        <v>389.5</v>
      </c>
      <c r="L12" s="9">
        <v>14070786.5</v>
      </c>
      <c r="M12" s="9"/>
      <c r="N12" s="9"/>
      <c r="O12" s="9">
        <f t="shared" si="0"/>
        <v>15370790.24</v>
      </c>
      <c r="Q12" s="9">
        <f t="shared" si="1"/>
        <v>389.5</v>
      </c>
      <c r="R12" s="9">
        <f t="shared" si="2"/>
        <v>1242228.52</v>
      </c>
      <c r="S12" s="9">
        <f t="shared" si="3"/>
        <v>14103097.380000001</v>
      </c>
      <c r="T12" s="9">
        <f t="shared" si="4"/>
        <v>25074.84</v>
      </c>
      <c r="U12" s="9">
        <f t="shared" si="5"/>
        <v>15370790.24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11">
        <f t="shared" si="6"/>
        <v>0</v>
      </c>
      <c r="AK12" s="13"/>
      <c r="AL12" s="9">
        <f t="shared" si="7"/>
        <v>0</v>
      </c>
      <c r="AM12" s="9">
        <f t="shared" si="8"/>
        <v>0</v>
      </c>
      <c r="AN12" s="9">
        <f t="shared" si="9"/>
        <v>0</v>
      </c>
      <c r="AO12" s="9">
        <f t="shared" si="10"/>
        <v>0</v>
      </c>
      <c r="AP12" s="9">
        <f t="shared" si="11"/>
        <v>0</v>
      </c>
    </row>
    <row r="13" spans="1:42" x14ac:dyDescent="0.3">
      <c r="A13" s="4" t="s">
        <v>29</v>
      </c>
      <c r="B13" s="9"/>
      <c r="C13" s="9">
        <v>1464976.13</v>
      </c>
      <c r="D13" s="9"/>
      <c r="E13" s="9"/>
      <c r="F13" s="9"/>
      <c r="G13" s="9"/>
      <c r="H13" s="9"/>
      <c r="I13" s="9"/>
      <c r="J13" s="9">
        <v>16066.82</v>
      </c>
      <c r="K13" s="9">
        <v>56693.58</v>
      </c>
      <c r="L13" s="9">
        <v>15497730.470000001</v>
      </c>
      <c r="M13" s="9"/>
      <c r="N13" s="9"/>
      <c r="O13" s="9">
        <f t="shared" si="0"/>
        <v>17035467</v>
      </c>
      <c r="Q13" s="9">
        <f t="shared" si="1"/>
        <v>56693.58</v>
      </c>
      <c r="R13" s="9">
        <f t="shared" si="2"/>
        <v>1464976.13</v>
      </c>
      <c r="S13" s="9">
        <f t="shared" si="3"/>
        <v>15497730.470000001</v>
      </c>
      <c r="T13" s="9">
        <f t="shared" si="4"/>
        <v>16066.82</v>
      </c>
      <c r="U13" s="9">
        <f t="shared" si="5"/>
        <v>17035467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1">
        <f t="shared" si="6"/>
        <v>0</v>
      </c>
      <c r="AK13" s="13"/>
      <c r="AL13" s="9">
        <f t="shared" si="7"/>
        <v>0</v>
      </c>
      <c r="AM13" s="9">
        <f t="shared" si="8"/>
        <v>0</v>
      </c>
      <c r="AN13" s="9">
        <f t="shared" si="9"/>
        <v>0</v>
      </c>
      <c r="AO13" s="9">
        <f t="shared" si="10"/>
        <v>0</v>
      </c>
      <c r="AP13" s="9">
        <f t="shared" si="11"/>
        <v>0</v>
      </c>
    </row>
    <row r="14" spans="1:42" x14ac:dyDescent="0.3">
      <c r="A14" s="4" t="s">
        <v>30</v>
      </c>
      <c r="B14" s="9"/>
      <c r="C14" s="9">
        <v>3143450</v>
      </c>
      <c r="D14" s="9"/>
      <c r="E14" s="9"/>
      <c r="F14" s="9"/>
      <c r="G14" s="9"/>
      <c r="H14" s="9"/>
      <c r="I14" s="9"/>
      <c r="J14" s="9">
        <v>1032826</v>
      </c>
      <c r="K14" s="9">
        <v>50468</v>
      </c>
      <c r="L14" s="9">
        <v>33131208</v>
      </c>
      <c r="M14" s="9"/>
      <c r="N14" s="9"/>
      <c r="O14" s="9">
        <f t="shared" si="0"/>
        <v>37357952</v>
      </c>
      <c r="Q14" s="9">
        <f t="shared" si="1"/>
        <v>50468</v>
      </c>
      <c r="R14" s="9">
        <f t="shared" si="2"/>
        <v>3143450</v>
      </c>
      <c r="S14" s="9">
        <f t="shared" si="3"/>
        <v>33131208</v>
      </c>
      <c r="T14" s="9">
        <f t="shared" si="4"/>
        <v>1032826</v>
      </c>
      <c r="U14" s="9">
        <f t="shared" si="5"/>
        <v>37357952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1">
        <f t="shared" si="6"/>
        <v>0</v>
      </c>
      <c r="AK14" s="13"/>
      <c r="AL14" s="9">
        <f t="shared" si="7"/>
        <v>0</v>
      </c>
      <c r="AM14" s="9">
        <f t="shared" si="8"/>
        <v>0</v>
      </c>
      <c r="AN14" s="9">
        <f t="shared" si="9"/>
        <v>0</v>
      </c>
      <c r="AO14" s="9">
        <f t="shared" si="10"/>
        <v>0</v>
      </c>
      <c r="AP14" s="9">
        <f t="shared" si="11"/>
        <v>0</v>
      </c>
    </row>
    <row r="15" spans="1:42" x14ac:dyDescent="0.3">
      <c r="A15" s="4" t="s">
        <v>31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f t="shared" si="0"/>
        <v>0</v>
      </c>
      <c r="Q15" s="9">
        <f t="shared" si="1"/>
        <v>0</v>
      </c>
      <c r="R15" s="9">
        <f t="shared" si="2"/>
        <v>0</v>
      </c>
      <c r="S15" s="9">
        <f t="shared" si="3"/>
        <v>0</v>
      </c>
      <c r="T15" s="9">
        <f t="shared" si="4"/>
        <v>0</v>
      </c>
      <c r="U15" s="9">
        <f t="shared" si="5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11">
        <f t="shared" si="6"/>
        <v>0</v>
      </c>
      <c r="AK15" s="13"/>
      <c r="AL15" s="9">
        <f t="shared" si="7"/>
        <v>0</v>
      </c>
      <c r="AM15" s="9">
        <f t="shared" si="8"/>
        <v>0</v>
      </c>
      <c r="AN15" s="9">
        <f t="shared" si="9"/>
        <v>0</v>
      </c>
      <c r="AO15" s="9">
        <f t="shared" si="10"/>
        <v>0</v>
      </c>
      <c r="AP15" s="9">
        <f t="shared" si="11"/>
        <v>0</v>
      </c>
    </row>
    <row r="16" spans="1:42" x14ac:dyDescent="0.3">
      <c r="A16" s="4" t="s">
        <v>32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f t="shared" si="0"/>
        <v>0</v>
      </c>
      <c r="Q16" s="9">
        <f t="shared" si="1"/>
        <v>0</v>
      </c>
      <c r="R16" s="9">
        <f t="shared" si="2"/>
        <v>0</v>
      </c>
      <c r="S16" s="9">
        <f t="shared" si="3"/>
        <v>0</v>
      </c>
      <c r="T16" s="9">
        <f t="shared" si="4"/>
        <v>0</v>
      </c>
      <c r="U16" s="9">
        <f t="shared" si="5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1">
        <f t="shared" si="6"/>
        <v>0</v>
      </c>
      <c r="AK16" s="13"/>
      <c r="AL16" s="9">
        <f t="shared" si="7"/>
        <v>0</v>
      </c>
      <c r="AM16" s="9">
        <f t="shared" si="8"/>
        <v>0</v>
      </c>
      <c r="AN16" s="9">
        <f t="shared" si="9"/>
        <v>0</v>
      </c>
      <c r="AO16" s="9">
        <f t="shared" si="10"/>
        <v>0</v>
      </c>
      <c r="AP16" s="9">
        <f t="shared" si="11"/>
        <v>0</v>
      </c>
    </row>
    <row r="17" spans="1:42" x14ac:dyDescent="0.3">
      <c r="A17" s="4" t="s">
        <v>33</v>
      </c>
      <c r="B17" s="9"/>
      <c r="C17" s="9">
        <v>17181889</v>
      </c>
      <c r="D17" s="9"/>
      <c r="E17" s="9">
        <v>9531</v>
      </c>
      <c r="F17" s="9">
        <v>59094</v>
      </c>
      <c r="G17" s="9">
        <v>12163282</v>
      </c>
      <c r="H17" s="9">
        <v>681489</v>
      </c>
      <c r="I17" s="9">
        <v>759</v>
      </c>
      <c r="J17" s="9">
        <v>6982277</v>
      </c>
      <c r="K17" s="9">
        <v>48687</v>
      </c>
      <c r="L17" s="9">
        <v>104042111</v>
      </c>
      <c r="M17" s="9">
        <v>7804</v>
      </c>
      <c r="N17" s="9">
        <v>5933600</v>
      </c>
      <c r="O17" s="9">
        <f t="shared" si="0"/>
        <v>147110523</v>
      </c>
      <c r="Q17" s="9">
        <f t="shared" si="1"/>
        <v>125116</v>
      </c>
      <c r="R17" s="9">
        <f t="shared" si="2"/>
        <v>35279530</v>
      </c>
      <c r="S17" s="9">
        <f t="shared" si="3"/>
        <v>104723600</v>
      </c>
      <c r="T17" s="9">
        <f t="shared" si="4"/>
        <v>6982277</v>
      </c>
      <c r="U17" s="9">
        <f t="shared" si="5"/>
        <v>147110523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1">
        <f t="shared" si="6"/>
        <v>0</v>
      </c>
      <c r="AK17" s="13"/>
      <c r="AL17" s="9">
        <f t="shared" si="7"/>
        <v>0</v>
      </c>
      <c r="AM17" s="9">
        <f t="shared" si="8"/>
        <v>0</v>
      </c>
      <c r="AN17" s="9">
        <f t="shared" si="9"/>
        <v>0</v>
      </c>
      <c r="AO17" s="9">
        <f t="shared" si="10"/>
        <v>0</v>
      </c>
      <c r="AP17" s="9">
        <f t="shared" si="11"/>
        <v>0</v>
      </c>
    </row>
    <row r="18" spans="1:42" x14ac:dyDescent="0.3">
      <c r="A18" s="4" t="s">
        <v>34</v>
      </c>
      <c r="B18" s="9"/>
      <c r="C18" s="9">
        <v>18536098</v>
      </c>
      <c r="D18" s="9"/>
      <c r="E18" s="9"/>
      <c r="F18" s="9"/>
      <c r="G18" s="9"/>
      <c r="H18" s="9">
        <v>647477</v>
      </c>
      <c r="I18" s="9"/>
      <c r="J18" s="9"/>
      <c r="K18" s="9">
        <v>582230</v>
      </c>
      <c r="L18" s="9">
        <v>51500841</v>
      </c>
      <c r="M18" s="9"/>
      <c r="N18" s="9">
        <v>1064</v>
      </c>
      <c r="O18" s="9">
        <f t="shared" si="0"/>
        <v>71267710</v>
      </c>
      <c r="Q18" s="9">
        <f t="shared" si="1"/>
        <v>582230</v>
      </c>
      <c r="R18" s="9">
        <f t="shared" si="2"/>
        <v>18537162</v>
      </c>
      <c r="S18" s="9">
        <f t="shared" si="3"/>
        <v>52148318</v>
      </c>
      <c r="T18" s="9">
        <f t="shared" si="4"/>
        <v>0</v>
      </c>
      <c r="U18" s="9">
        <f t="shared" si="5"/>
        <v>71267710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1">
        <f t="shared" si="6"/>
        <v>0</v>
      </c>
      <c r="AK18" s="13"/>
      <c r="AL18" s="9">
        <f t="shared" si="7"/>
        <v>0</v>
      </c>
      <c r="AM18" s="9">
        <f t="shared" si="8"/>
        <v>0</v>
      </c>
      <c r="AN18" s="9">
        <f t="shared" si="9"/>
        <v>0</v>
      </c>
      <c r="AO18" s="9">
        <f t="shared" si="10"/>
        <v>0</v>
      </c>
      <c r="AP18" s="9">
        <f t="shared" si="11"/>
        <v>0</v>
      </c>
    </row>
    <row r="19" spans="1:42" x14ac:dyDescent="0.3">
      <c r="A19" s="4" t="s">
        <v>35</v>
      </c>
      <c r="B19" s="9"/>
      <c r="C19" s="9">
        <v>2121516.9</v>
      </c>
      <c r="D19" s="9"/>
      <c r="E19" s="9"/>
      <c r="F19" s="9"/>
      <c r="G19" s="9">
        <v>1551974.25</v>
      </c>
      <c r="H19" s="9"/>
      <c r="I19" s="9"/>
      <c r="J19" s="9">
        <v>266251.40000000002</v>
      </c>
      <c r="K19" s="9">
        <v>3684.23</v>
      </c>
      <c r="L19" s="9">
        <v>14787158.58</v>
      </c>
      <c r="M19" s="9"/>
      <c r="N19" s="9"/>
      <c r="O19" s="9">
        <f t="shared" si="0"/>
        <v>18730585.359999999</v>
      </c>
      <c r="Q19" s="9">
        <f t="shared" si="1"/>
        <v>3684.23</v>
      </c>
      <c r="R19" s="9">
        <f t="shared" si="2"/>
        <v>3673491.15</v>
      </c>
      <c r="S19" s="9">
        <f t="shared" si="3"/>
        <v>14787158.58</v>
      </c>
      <c r="T19" s="9">
        <f t="shared" si="4"/>
        <v>266251.40000000002</v>
      </c>
      <c r="U19" s="9">
        <f t="shared" si="5"/>
        <v>18730585.359999999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1">
        <f t="shared" si="6"/>
        <v>0</v>
      </c>
      <c r="AK19" s="13"/>
      <c r="AL19" s="9">
        <f t="shared" si="7"/>
        <v>0</v>
      </c>
      <c r="AM19" s="9">
        <f t="shared" si="8"/>
        <v>0</v>
      </c>
      <c r="AN19" s="9">
        <f t="shared" si="9"/>
        <v>0</v>
      </c>
      <c r="AO19" s="9">
        <f t="shared" si="10"/>
        <v>0</v>
      </c>
      <c r="AP19" s="9">
        <f t="shared" si="11"/>
        <v>0</v>
      </c>
    </row>
    <row r="20" spans="1:42" x14ac:dyDescent="0.3">
      <c r="A20" s="4"/>
      <c r="B20" s="8">
        <f>+SUM(B7:B19)</f>
        <v>0</v>
      </c>
      <c r="C20" s="8">
        <f t="shared" ref="C20:N20" si="12">+SUM(C7:C19)</f>
        <v>53334547.199999996</v>
      </c>
      <c r="D20" s="8">
        <f t="shared" si="12"/>
        <v>551.29999999999995</v>
      </c>
      <c r="E20" s="8">
        <f t="shared" si="12"/>
        <v>9531</v>
      </c>
      <c r="F20" s="8">
        <f t="shared" si="12"/>
        <v>87081.65</v>
      </c>
      <c r="G20" s="8">
        <f t="shared" si="12"/>
        <v>19735978.550000001</v>
      </c>
      <c r="H20" s="8">
        <f t="shared" si="12"/>
        <v>2276347.79</v>
      </c>
      <c r="I20" s="8">
        <f t="shared" si="12"/>
        <v>759</v>
      </c>
      <c r="J20" s="8">
        <f t="shared" si="12"/>
        <v>12921509.110000001</v>
      </c>
      <c r="K20" s="8">
        <f t="shared" si="12"/>
        <v>762152.31</v>
      </c>
      <c r="L20" s="8">
        <f t="shared" si="12"/>
        <v>300973627.81999999</v>
      </c>
      <c r="M20" s="8">
        <f t="shared" si="12"/>
        <v>12274</v>
      </c>
      <c r="N20" s="8">
        <f t="shared" si="12"/>
        <v>6036606.9199999999</v>
      </c>
      <c r="O20" s="8">
        <f t="shared" ref="O20" si="13">+SUM(O7:O19)</f>
        <v>396150966.64999998</v>
      </c>
      <c r="Q20" s="8">
        <f>+SUM(B20+D20+E20+F20+K20+M20)</f>
        <v>871590.26</v>
      </c>
      <c r="R20" s="8">
        <f t="shared" si="2"/>
        <v>79107891.670000002</v>
      </c>
      <c r="S20" s="8">
        <f t="shared" si="3"/>
        <v>303249975.61000001</v>
      </c>
      <c r="T20" s="8">
        <f t="shared" si="4"/>
        <v>12921509.110000001</v>
      </c>
      <c r="U20" s="8">
        <f t="shared" si="5"/>
        <v>396150966.64999998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>
        <f t="shared" ref="AJ20" si="14">+SUM(AJ7:AJ19)</f>
        <v>0</v>
      </c>
      <c r="AK20" s="13"/>
      <c r="AL20" s="8">
        <f>+SUM(W20+Y20+Z20+AA20+AF20+AH20)</f>
        <v>0</v>
      </c>
      <c r="AM20" s="8">
        <f t="shared" si="8"/>
        <v>0</v>
      </c>
      <c r="AN20" s="8">
        <f t="shared" si="9"/>
        <v>0</v>
      </c>
      <c r="AO20" s="8">
        <f t="shared" si="10"/>
        <v>0</v>
      </c>
      <c r="AP20" s="8">
        <f t="shared" si="11"/>
        <v>0</v>
      </c>
    </row>
    <row r="21" spans="1:42" x14ac:dyDescent="0.3">
      <c r="A21" s="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Q21" s="8"/>
      <c r="R21" s="8"/>
      <c r="S21" s="8"/>
      <c r="T21" s="8"/>
      <c r="U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13"/>
      <c r="AL21" s="8"/>
      <c r="AM21" s="8"/>
      <c r="AN21" s="8"/>
      <c r="AO21" s="8"/>
      <c r="AP21" s="8"/>
    </row>
    <row r="22" spans="1:42" x14ac:dyDescent="0.3">
      <c r="A22" s="3" t="s">
        <v>36</v>
      </c>
      <c r="B22" s="8" t="s">
        <v>2</v>
      </c>
      <c r="C22" s="8" t="s">
        <v>3</v>
      </c>
      <c r="D22" s="8" t="s">
        <v>4</v>
      </c>
      <c r="E22" s="8" t="s">
        <v>5</v>
      </c>
      <c r="F22" s="8" t="s">
        <v>6</v>
      </c>
      <c r="G22" s="8" t="s">
        <v>7</v>
      </c>
      <c r="H22" s="8" t="s">
        <v>8</v>
      </c>
      <c r="I22" s="8"/>
      <c r="J22" s="8" t="s">
        <v>10</v>
      </c>
      <c r="K22" s="8" t="s">
        <v>11</v>
      </c>
      <c r="L22" s="8" t="s">
        <v>12</v>
      </c>
      <c r="M22" s="8" t="s">
        <v>110</v>
      </c>
      <c r="N22" s="8" t="s">
        <v>14</v>
      </c>
      <c r="O22" s="8" t="s">
        <v>15</v>
      </c>
      <c r="P22" s="2"/>
      <c r="Q22" s="8" t="s">
        <v>105</v>
      </c>
      <c r="R22" s="8" t="s">
        <v>103</v>
      </c>
      <c r="S22" s="8" t="s">
        <v>12</v>
      </c>
      <c r="T22" s="8" t="s">
        <v>104</v>
      </c>
      <c r="U22" s="3" t="s">
        <v>15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1"/>
      <c r="AK22" s="13"/>
      <c r="AL22" s="9"/>
      <c r="AM22" s="9"/>
      <c r="AN22" s="9"/>
      <c r="AO22" s="9"/>
      <c r="AP22" s="4"/>
    </row>
    <row r="23" spans="1:42" x14ac:dyDescent="0.3">
      <c r="A23" s="4" t="s">
        <v>37</v>
      </c>
      <c r="B23" s="9"/>
      <c r="C23" s="9">
        <v>2541426.38</v>
      </c>
      <c r="D23" s="9">
        <v>1807.28</v>
      </c>
      <c r="E23" s="9"/>
      <c r="F23" s="9">
        <v>4538.68</v>
      </c>
      <c r="G23" s="9">
        <v>289425.58</v>
      </c>
      <c r="H23" s="9">
        <v>194088.24</v>
      </c>
      <c r="I23" s="9"/>
      <c r="J23" s="9">
        <v>870026.31</v>
      </c>
      <c r="K23" s="9">
        <v>22367.040000000001</v>
      </c>
      <c r="L23" s="9">
        <v>10118163.99</v>
      </c>
      <c r="M23" s="9"/>
      <c r="N23" s="9"/>
      <c r="O23" s="9">
        <f>+SUM(B23:N23)</f>
        <v>14041843.5</v>
      </c>
      <c r="Q23" s="9">
        <f>+SUM(B23+D23+E23+F23+K23+M23)</f>
        <v>28713</v>
      </c>
      <c r="R23" s="9">
        <f t="shared" si="2"/>
        <v>2830851.96</v>
      </c>
      <c r="S23" s="9">
        <f t="shared" si="3"/>
        <v>10312252.23</v>
      </c>
      <c r="T23" s="9">
        <f t="shared" si="4"/>
        <v>870026.31</v>
      </c>
      <c r="U23" s="9">
        <f t="shared" si="5"/>
        <v>14041843.5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1">
        <f>+SUM(W23:AI23)</f>
        <v>0</v>
      </c>
      <c r="AK23" s="13"/>
      <c r="AL23" s="9">
        <f>+SUM(W23+Y23+Z23+AA23+AF23+AH23)</f>
        <v>0</v>
      </c>
      <c r="AM23" s="9">
        <f t="shared" ref="AM23:AM53" si="15">+SUM(X23+AB23+AI23+AD23)</f>
        <v>0</v>
      </c>
      <c r="AN23" s="9">
        <f t="shared" ref="AN23:AN53" si="16">+SUM(AC23+AG23)</f>
        <v>0</v>
      </c>
      <c r="AO23" s="9">
        <f t="shared" ref="AO23:AO53" si="17">+SUM(AE23)</f>
        <v>0</v>
      </c>
      <c r="AP23" s="9">
        <f t="shared" ref="AP23:AP53" si="18">+SUM(AJ23)</f>
        <v>0</v>
      </c>
    </row>
    <row r="24" spans="1:42" x14ac:dyDescent="0.3">
      <c r="A24" s="4" t="s">
        <v>38</v>
      </c>
      <c r="B24" s="9"/>
      <c r="C24" s="9">
        <v>2076000</v>
      </c>
      <c r="D24" s="9">
        <v>1000</v>
      </c>
      <c r="E24" s="9"/>
      <c r="F24" s="9"/>
      <c r="G24" s="9">
        <v>839000</v>
      </c>
      <c r="H24" s="9">
        <v>105000</v>
      </c>
      <c r="I24" s="9"/>
      <c r="J24" s="9">
        <v>954000</v>
      </c>
      <c r="K24" s="9"/>
      <c r="L24" s="9">
        <v>15776000</v>
      </c>
      <c r="M24" s="9">
        <v>1000</v>
      </c>
      <c r="N24" s="9">
        <v>25000</v>
      </c>
      <c r="O24" s="9">
        <f t="shared" ref="O24:O52" si="19">+SUM(B24:N24)</f>
        <v>19777000</v>
      </c>
      <c r="Q24" s="9">
        <f t="shared" ref="Q24:Q53" si="20">+SUM(B24+D24+E24+F24+K24+M24)</f>
        <v>2000</v>
      </c>
      <c r="R24" s="9">
        <f t="shared" si="2"/>
        <v>2940000</v>
      </c>
      <c r="S24" s="9">
        <f t="shared" si="3"/>
        <v>15881000</v>
      </c>
      <c r="T24" s="9">
        <f t="shared" si="4"/>
        <v>954000</v>
      </c>
      <c r="U24" s="9">
        <f t="shared" si="5"/>
        <v>19777000</v>
      </c>
      <c r="W24" s="9">
        <v>0</v>
      </c>
      <c r="X24" s="9">
        <v>1202000</v>
      </c>
      <c r="Y24" s="9">
        <v>256000</v>
      </c>
      <c r="Z24" s="9">
        <v>16000</v>
      </c>
      <c r="AA24" s="9">
        <v>174000</v>
      </c>
      <c r="AB24" s="9">
        <v>3998000</v>
      </c>
      <c r="AC24" s="9">
        <v>0</v>
      </c>
      <c r="AD24" s="9">
        <v>78000</v>
      </c>
      <c r="AE24" s="9">
        <v>1234000</v>
      </c>
      <c r="AF24" s="9">
        <v>0</v>
      </c>
      <c r="AG24" s="9">
        <v>10347000</v>
      </c>
      <c r="AH24" s="9">
        <v>0</v>
      </c>
      <c r="AI24" s="9">
        <v>220000</v>
      </c>
      <c r="AJ24" s="11">
        <f t="shared" ref="AJ24:AJ52" si="21">+SUM(W24:AI24)</f>
        <v>17525000</v>
      </c>
      <c r="AK24" s="13"/>
      <c r="AL24" s="9">
        <f t="shared" ref="AL24:AL53" si="22">+SUM(W24+Y24+Z24+AA24+AF24+AH24)</f>
        <v>446000</v>
      </c>
      <c r="AM24" s="9">
        <f t="shared" si="15"/>
        <v>5498000</v>
      </c>
      <c r="AN24" s="9">
        <f t="shared" si="16"/>
        <v>10347000</v>
      </c>
      <c r="AO24" s="9">
        <f t="shared" si="17"/>
        <v>1234000</v>
      </c>
      <c r="AP24" s="9">
        <f t="shared" si="18"/>
        <v>17525000</v>
      </c>
    </row>
    <row r="25" spans="1:42" x14ac:dyDescent="0.3">
      <c r="A25" s="4" t="s">
        <v>39</v>
      </c>
      <c r="B25" s="9"/>
      <c r="C25" s="9">
        <v>640185</v>
      </c>
      <c r="D25" s="9">
        <v>316772</v>
      </c>
      <c r="E25" s="9">
        <v>1406</v>
      </c>
      <c r="F25" s="9">
        <v>19160</v>
      </c>
      <c r="G25" s="9">
        <v>796861</v>
      </c>
      <c r="H25" s="9">
        <v>364354</v>
      </c>
      <c r="I25" s="9"/>
      <c r="J25" s="9">
        <v>366267</v>
      </c>
      <c r="K25" s="9">
        <v>81380</v>
      </c>
      <c r="L25" s="9">
        <v>6410990</v>
      </c>
      <c r="M25" s="9"/>
      <c r="N25" s="9">
        <v>23307</v>
      </c>
      <c r="O25" s="9">
        <f t="shared" si="19"/>
        <v>9020682</v>
      </c>
      <c r="Q25" s="9">
        <f t="shared" si="20"/>
        <v>418718</v>
      </c>
      <c r="R25" s="9">
        <f t="shared" si="2"/>
        <v>1460353</v>
      </c>
      <c r="S25" s="9">
        <f t="shared" si="3"/>
        <v>6775344</v>
      </c>
      <c r="T25" s="9">
        <f t="shared" si="4"/>
        <v>366267</v>
      </c>
      <c r="U25" s="9">
        <f t="shared" si="5"/>
        <v>9020682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11">
        <f t="shared" si="21"/>
        <v>0</v>
      </c>
      <c r="AK25" s="13"/>
      <c r="AL25" s="9">
        <f t="shared" si="22"/>
        <v>0</v>
      </c>
      <c r="AM25" s="9">
        <f t="shared" si="15"/>
        <v>0</v>
      </c>
      <c r="AN25" s="9">
        <f t="shared" si="16"/>
        <v>0</v>
      </c>
      <c r="AO25" s="9">
        <f t="shared" si="17"/>
        <v>0</v>
      </c>
      <c r="AP25" s="9">
        <f t="shared" si="18"/>
        <v>0</v>
      </c>
    </row>
    <row r="26" spans="1:42" x14ac:dyDescent="0.3">
      <c r="A26" s="4" t="s">
        <v>40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f t="shared" si="19"/>
        <v>0</v>
      </c>
      <c r="Q26" s="9">
        <f t="shared" si="20"/>
        <v>0</v>
      </c>
      <c r="R26" s="9">
        <f t="shared" si="2"/>
        <v>0</v>
      </c>
      <c r="S26" s="9">
        <f t="shared" si="3"/>
        <v>0</v>
      </c>
      <c r="T26" s="9">
        <f t="shared" si="4"/>
        <v>0</v>
      </c>
      <c r="U26" s="9">
        <f t="shared" si="5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11">
        <f t="shared" si="21"/>
        <v>0</v>
      </c>
      <c r="AK26" s="13"/>
      <c r="AL26" s="9">
        <f t="shared" si="22"/>
        <v>0</v>
      </c>
      <c r="AM26" s="9">
        <f t="shared" si="15"/>
        <v>0</v>
      </c>
      <c r="AN26" s="9">
        <f t="shared" si="16"/>
        <v>0</v>
      </c>
      <c r="AO26" s="9">
        <f t="shared" si="17"/>
        <v>0</v>
      </c>
      <c r="AP26" s="9">
        <f t="shared" si="18"/>
        <v>0</v>
      </c>
    </row>
    <row r="27" spans="1:42" x14ac:dyDescent="0.3">
      <c r="A27" s="4" t="s">
        <v>41</v>
      </c>
      <c r="B27" s="9"/>
      <c r="C27" s="9">
        <v>1053312</v>
      </c>
      <c r="D27" s="9"/>
      <c r="E27" s="9"/>
      <c r="F27" s="9"/>
      <c r="G27" s="9"/>
      <c r="H27" s="9">
        <v>1792791</v>
      </c>
      <c r="I27" s="9"/>
      <c r="J27" s="9">
        <v>225690</v>
      </c>
      <c r="K27" s="9">
        <v>211912</v>
      </c>
      <c r="L27" s="9">
        <v>14191427</v>
      </c>
      <c r="M27" s="9"/>
      <c r="N27" s="9">
        <v>3659</v>
      </c>
      <c r="O27" s="9">
        <f t="shared" si="19"/>
        <v>17478791</v>
      </c>
      <c r="Q27" s="9">
        <f t="shared" si="20"/>
        <v>211912</v>
      </c>
      <c r="R27" s="9">
        <f t="shared" si="2"/>
        <v>1056971</v>
      </c>
      <c r="S27" s="9">
        <f t="shared" si="3"/>
        <v>15984218</v>
      </c>
      <c r="T27" s="9">
        <f t="shared" si="4"/>
        <v>225690</v>
      </c>
      <c r="U27" s="9">
        <f t="shared" si="5"/>
        <v>17478791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11">
        <f t="shared" si="21"/>
        <v>0</v>
      </c>
      <c r="AK27" s="13"/>
      <c r="AL27" s="9">
        <f t="shared" si="22"/>
        <v>0</v>
      </c>
      <c r="AM27" s="9">
        <f t="shared" si="15"/>
        <v>0</v>
      </c>
      <c r="AN27" s="9">
        <f t="shared" si="16"/>
        <v>0</v>
      </c>
      <c r="AO27" s="9">
        <f t="shared" si="17"/>
        <v>0</v>
      </c>
      <c r="AP27" s="9">
        <f t="shared" si="18"/>
        <v>0</v>
      </c>
    </row>
    <row r="28" spans="1:42" x14ac:dyDescent="0.3">
      <c r="A28" s="4" t="s">
        <v>42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f t="shared" si="19"/>
        <v>0</v>
      </c>
      <c r="Q28" s="9">
        <f t="shared" si="20"/>
        <v>0</v>
      </c>
      <c r="R28" s="9">
        <f t="shared" si="2"/>
        <v>0</v>
      </c>
      <c r="S28" s="9">
        <f t="shared" si="3"/>
        <v>0</v>
      </c>
      <c r="T28" s="9">
        <f t="shared" si="4"/>
        <v>0</v>
      </c>
      <c r="U28" s="9">
        <f t="shared" si="5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11">
        <f t="shared" si="21"/>
        <v>0</v>
      </c>
      <c r="AK28" s="13"/>
      <c r="AL28" s="9">
        <f t="shared" si="22"/>
        <v>0</v>
      </c>
      <c r="AM28" s="9">
        <f t="shared" si="15"/>
        <v>0</v>
      </c>
      <c r="AN28" s="9">
        <f t="shared" si="16"/>
        <v>0</v>
      </c>
      <c r="AO28" s="9">
        <f t="shared" si="17"/>
        <v>0</v>
      </c>
      <c r="AP28" s="9">
        <f t="shared" si="18"/>
        <v>0</v>
      </c>
    </row>
    <row r="29" spans="1:42" x14ac:dyDescent="0.3">
      <c r="A29" s="4" t="s">
        <v>43</v>
      </c>
      <c r="B29" s="9"/>
      <c r="C29" s="9">
        <v>550303</v>
      </c>
      <c r="D29" s="9"/>
      <c r="E29" s="9"/>
      <c r="F29" s="9"/>
      <c r="G29" s="9">
        <v>285072</v>
      </c>
      <c r="H29" s="9">
        <v>61665</v>
      </c>
      <c r="I29" s="9"/>
      <c r="J29" s="9">
        <v>574574</v>
      </c>
      <c r="K29" s="9">
        <v>5226</v>
      </c>
      <c r="L29" s="9">
        <v>6535413</v>
      </c>
      <c r="M29" s="9"/>
      <c r="N29" s="9"/>
      <c r="O29" s="9">
        <f t="shared" si="19"/>
        <v>8012253</v>
      </c>
      <c r="Q29" s="9">
        <f t="shared" si="20"/>
        <v>5226</v>
      </c>
      <c r="R29" s="9">
        <f t="shared" si="2"/>
        <v>835375</v>
      </c>
      <c r="S29" s="9">
        <f t="shared" si="3"/>
        <v>6597078</v>
      </c>
      <c r="T29" s="9">
        <f t="shared" si="4"/>
        <v>574574</v>
      </c>
      <c r="U29" s="9">
        <f t="shared" si="5"/>
        <v>8012253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11">
        <f t="shared" si="21"/>
        <v>0</v>
      </c>
      <c r="AK29" s="13"/>
      <c r="AL29" s="9">
        <f t="shared" si="22"/>
        <v>0</v>
      </c>
      <c r="AM29" s="9">
        <f t="shared" si="15"/>
        <v>0</v>
      </c>
      <c r="AN29" s="9">
        <f t="shared" si="16"/>
        <v>0</v>
      </c>
      <c r="AO29" s="9">
        <f t="shared" si="17"/>
        <v>0</v>
      </c>
      <c r="AP29" s="9">
        <f t="shared" si="18"/>
        <v>0</v>
      </c>
    </row>
    <row r="30" spans="1:42" x14ac:dyDescent="0.3">
      <c r="A30" s="4" t="s">
        <v>44</v>
      </c>
      <c r="B30" s="9"/>
      <c r="C30" s="9">
        <v>654764</v>
      </c>
      <c r="D30" s="9">
        <v>10775</v>
      </c>
      <c r="E30" s="9"/>
      <c r="F30" s="9"/>
      <c r="G30" s="9">
        <v>310519</v>
      </c>
      <c r="H30" s="9">
        <v>38803</v>
      </c>
      <c r="I30" s="9"/>
      <c r="J30" s="9">
        <v>85416</v>
      </c>
      <c r="K30" s="9">
        <v>695</v>
      </c>
      <c r="L30" s="9">
        <v>5153266</v>
      </c>
      <c r="M30" s="9">
        <v>695</v>
      </c>
      <c r="N30" s="9">
        <v>8671</v>
      </c>
      <c r="O30" s="9">
        <f t="shared" si="19"/>
        <v>6263604</v>
      </c>
      <c r="Q30" s="9">
        <f t="shared" si="20"/>
        <v>12165</v>
      </c>
      <c r="R30" s="9">
        <f t="shared" si="2"/>
        <v>973954</v>
      </c>
      <c r="S30" s="9">
        <f t="shared" si="3"/>
        <v>5192069</v>
      </c>
      <c r="T30" s="9">
        <f t="shared" si="4"/>
        <v>85416</v>
      </c>
      <c r="U30" s="9">
        <f t="shared" si="5"/>
        <v>6263604</v>
      </c>
      <c r="W30" s="9">
        <v>0</v>
      </c>
      <c r="X30" s="9">
        <v>78706</v>
      </c>
      <c r="Y30" s="9">
        <v>31323</v>
      </c>
      <c r="Z30" s="9">
        <v>0</v>
      </c>
      <c r="AA30" s="9">
        <v>0</v>
      </c>
      <c r="AB30" s="9">
        <v>98811</v>
      </c>
      <c r="AC30" s="9">
        <v>41135</v>
      </c>
      <c r="AD30" s="9">
        <v>0</v>
      </c>
      <c r="AE30" s="9">
        <v>114229</v>
      </c>
      <c r="AF30" s="9">
        <v>3433</v>
      </c>
      <c r="AG30" s="9">
        <v>6614</v>
      </c>
      <c r="AH30" s="9">
        <v>1313</v>
      </c>
      <c r="AI30" s="9">
        <v>14408</v>
      </c>
      <c r="AJ30" s="11">
        <f t="shared" si="21"/>
        <v>389972</v>
      </c>
      <c r="AK30" s="13"/>
      <c r="AL30" s="9">
        <f t="shared" si="22"/>
        <v>36069</v>
      </c>
      <c r="AM30" s="9">
        <f t="shared" si="15"/>
        <v>191925</v>
      </c>
      <c r="AN30" s="9">
        <f t="shared" si="16"/>
        <v>47749</v>
      </c>
      <c r="AO30" s="9">
        <f t="shared" si="17"/>
        <v>114229</v>
      </c>
      <c r="AP30" s="9">
        <f t="shared" si="18"/>
        <v>389972</v>
      </c>
    </row>
    <row r="31" spans="1:42" x14ac:dyDescent="0.3">
      <c r="A31" s="4" t="s">
        <v>45</v>
      </c>
      <c r="B31" s="9"/>
      <c r="C31" s="9">
        <v>1918236.38</v>
      </c>
      <c r="D31" s="9">
        <v>54154.03</v>
      </c>
      <c r="E31" s="9">
        <v>6487.91</v>
      </c>
      <c r="F31" s="9">
        <v>1865.95</v>
      </c>
      <c r="G31" s="9">
        <v>642858.53</v>
      </c>
      <c r="H31" s="9">
        <v>581444.24</v>
      </c>
      <c r="I31" s="9"/>
      <c r="J31" s="9">
        <v>595339.87</v>
      </c>
      <c r="K31" s="9">
        <v>28052.22</v>
      </c>
      <c r="L31" s="9">
        <v>20149504.170000002</v>
      </c>
      <c r="M31" s="9">
        <v>2798.92</v>
      </c>
      <c r="N31" s="9">
        <v>27391.29</v>
      </c>
      <c r="O31" s="9">
        <f t="shared" si="19"/>
        <v>24008133.510000002</v>
      </c>
      <c r="Q31" s="9">
        <f t="shared" si="20"/>
        <v>93359.03</v>
      </c>
      <c r="R31" s="9">
        <f t="shared" si="2"/>
        <v>2588486.2000000002</v>
      </c>
      <c r="S31" s="9">
        <f t="shared" si="3"/>
        <v>20730948.41</v>
      </c>
      <c r="T31" s="9">
        <f t="shared" si="4"/>
        <v>595339.87</v>
      </c>
      <c r="U31" s="9">
        <f t="shared" si="5"/>
        <v>24008133.510000002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1">
        <f t="shared" si="21"/>
        <v>0</v>
      </c>
      <c r="AK31" s="13"/>
      <c r="AL31" s="9">
        <f t="shared" si="22"/>
        <v>0</v>
      </c>
      <c r="AM31" s="9">
        <f t="shared" si="15"/>
        <v>0</v>
      </c>
      <c r="AN31" s="9">
        <f t="shared" si="16"/>
        <v>0</v>
      </c>
      <c r="AO31" s="9">
        <f t="shared" si="17"/>
        <v>0</v>
      </c>
      <c r="AP31" s="9">
        <f t="shared" si="18"/>
        <v>0</v>
      </c>
    </row>
    <row r="32" spans="1:42" x14ac:dyDescent="0.3">
      <c r="A32" s="4" t="s">
        <v>46</v>
      </c>
      <c r="B32" s="9"/>
      <c r="C32" s="9">
        <v>1284423.51</v>
      </c>
      <c r="D32" s="9">
        <v>31786.15</v>
      </c>
      <c r="E32" s="9">
        <v>183.78</v>
      </c>
      <c r="F32" s="9">
        <v>422022.13</v>
      </c>
      <c r="G32" s="9">
        <v>374762.84</v>
      </c>
      <c r="H32" s="9">
        <v>1174935.48</v>
      </c>
      <c r="I32" s="9"/>
      <c r="J32" s="9">
        <v>540936.53</v>
      </c>
      <c r="K32" s="9">
        <v>10412.77</v>
      </c>
      <c r="L32" s="9">
        <v>14255714.939999999</v>
      </c>
      <c r="M32" s="9">
        <v>3777.23</v>
      </c>
      <c r="N32" s="9">
        <v>16326.66</v>
      </c>
      <c r="O32" s="9">
        <f t="shared" si="19"/>
        <v>18115282.02</v>
      </c>
      <c r="Q32" s="9">
        <f t="shared" si="20"/>
        <v>468182.06</v>
      </c>
      <c r="R32" s="9">
        <f t="shared" si="2"/>
        <v>1675513.01</v>
      </c>
      <c r="S32" s="9">
        <f t="shared" si="3"/>
        <v>15430650.42</v>
      </c>
      <c r="T32" s="9">
        <f t="shared" si="4"/>
        <v>540936.53</v>
      </c>
      <c r="U32" s="9">
        <f t="shared" si="5"/>
        <v>18115282.02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1">
        <f t="shared" si="21"/>
        <v>0</v>
      </c>
      <c r="AK32" s="13"/>
      <c r="AL32" s="9">
        <f t="shared" si="22"/>
        <v>0</v>
      </c>
      <c r="AM32" s="9">
        <f t="shared" si="15"/>
        <v>0</v>
      </c>
      <c r="AN32" s="9">
        <f t="shared" si="16"/>
        <v>0</v>
      </c>
      <c r="AO32" s="9">
        <f t="shared" si="17"/>
        <v>0</v>
      </c>
      <c r="AP32" s="9">
        <f t="shared" si="18"/>
        <v>0</v>
      </c>
    </row>
    <row r="33" spans="1:42" x14ac:dyDescent="0.3">
      <c r="A33" s="4" t="s">
        <v>47</v>
      </c>
      <c r="B33" s="9"/>
      <c r="C33" s="9">
        <v>3186449</v>
      </c>
      <c r="D33" s="9">
        <v>39396</v>
      </c>
      <c r="E33" s="9">
        <v>76447</v>
      </c>
      <c r="F33" s="9">
        <v>2026</v>
      </c>
      <c r="G33" s="9">
        <v>793759</v>
      </c>
      <c r="H33" s="9">
        <v>520301</v>
      </c>
      <c r="I33" s="9">
        <v>63</v>
      </c>
      <c r="J33" s="9">
        <v>1170688</v>
      </c>
      <c r="K33" s="9">
        <v>51811</v>
      </c>
      <c r="L33" s="9">
        <v>15530992</v>
      </c>
      <c r="M33" s="9">
        <v>3513</v>
      </c>
      <c r="N33" s="9">
        <v>8553</v>
      </c>
      <c r="O33" s="9">
        <f t="shared" si="19"/>
        <v>21383998</v>
      </c>
      <c r="Q33" s="9">
        <f t="shared" si="20"/>
        <v>173193</v>
      </c>
      <c r="R33" s="9">
        <f t="shared" si="2"/>
        <v>3988824</v>
      </c>
      <c r="S33" s="9">
        <f t="shared" si="3"/>
        <v>16051293</v>
      </c>
      <c r="T33" s="9">
        <f t="shared" si="4"/>
        <v>1170688</v>
      </c>
      <c r="U33" s="9">
        <f t="shared" si="5"/>
        <v>21383998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1">
        <f t="shared" si="21"/>
        <v>0</v>
      </c>
      <c r="AK33" s="13"/>
      <c r="AL33" s="9">
        <f t="shared" si="22"/>
        <v>0</v>
      </c>
      <c r="AM33" s="9">
        <f t="shared" si="15"/>
        <v>0</v>
      </c>
      <c r="AN33" s="9">
        <f t="shared" si="16"/>
        <v>0</v>
      </c>
      <c r="AO33" s="9">
        <f t="shared" si="17"/>
        <v>0</v>
      </c>
      <c r="AP33" s="9">
        <f t="shared" si="18"/>
        <v>0</v>
      </c>
    </row>
    <row r="34" spans="1:42" x14ac:dyDescent="0.3">
      <c r="A34" s="4" t="s">
        <v>48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>
        <f t="shared" si="19"/>
        <v>0</v>
      </c>
      <c r="Q34" s="9">
        <f t="shared" si="20"/>
        <v>0</v>
      </c>
      <c r="R34" s="9">
        <f t="shared" si="2"/>
        <v>0</v>
      </c>
      <c r="S34" s="9">
        <f t="shared" si="3"/>
        <v>0</v>
      </c>
      <c r="T34" s="9">
        <f t="shared" si="4"/>
        <v>0</v>
      </c>
      <c r="U34" s="9">
        <f t="shared" si="5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11">
        <f t="shared" si="21"/>
        <v>0</v>
      </c>
      <c r="AK34" s="13"/>
      <c r="AL34" s="9">
        <f t="shared" si="22"/>
        <v>0</v>
      </c>
      <c r="AM34" s="9">
        <f t="shared" si="15"/>
        <v>0</v>
      </c>
      <c r="AN34" s="9">
        <f t="shared" si="16"/>
        <v>0</v>
      </c>
      <c r="AO34" s="9">
        <f t="shared" si="17"/>
        <v>0</v>
      </c>
      <c r="AP34" s="9">
        <f t="shared" si="18"/>
        <v>0</v>
      </c>
    </row>
    <row r="35" spans="1:42" x14ac:dyDescent="0.3">
      <c r="A35" s="4" t="s">
        <v>49</v>
      </c>
      <c r="B35" s="9">
        <v>2118</v>
      </c>
      <c r="C35" s="9">
        <v>873682.75</v>
      </c>
      <c r="D35" s="9"/>
      <c r="E35" s="9">
        <v>529.5</v>
      </c>
      <c r="F35" s="9">
        <v>19867.759999999998</v>
      </c>
      <c r="G35" s="9">
        <v>298875.2</v>
      </c>
      <c r="H35" s="9">
        <v>173121.17</v>
      </c>
      <c r="I35" s="9"/>
      <c r="J35" s="9">
        <v>335569.72</v>
      </c>
      <c r="K35" s="9">
        <v>4985.1400000000003</v>
      </c>
      <c r="L35" s="9">
        <v>10225771.609999999</v>
      </c>
      <c r="M35" s="9">
        <v>0</v>
      </c>
      <c r="N35" s="9">
        <v>4457.08</v>
      </c>
      <c r="O35" s="9">
        <f t="shared" si="19"/>
        <v>11938977.93</v>
      </c>
      <c r="Q35" s="9">
        <f t="shared" si="20"/>
        <v>27500.399999999998</v>
      </c>
      <c r="R35" s="9">
        <f t="shared" si="2"/>
        <v>1177015.03</v>
      </c>
      <c r="S35" s="9">
        <f t="shared" si="3"/>
        <v>10398892.779999999</v>
      </c>
      <c r="T35" s="9">
        <f t="shared" si="4"/>
        <v>335569.72</v>
      </c>
      <c r="U35" s="9">
        <f t="shared" si="5"/>
        <v>11938977.93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1">
        <f t="shared" si="21"/>
        <v>0</v>
      </c>
      <c r="AK35" s="13"/>
      <c r="AL35" s="9">
        <f t="shared" si="22"/>
        <v>0</v>
      </c>
      <c r="AM35" s="9">
        <f t="shared" si="15"/>
        <v>0</v>
      </c>
      <c r="AN35" s="9">
        <f t="shared" si="16"/>
        <v>0</v>
      </c>
      <c r="AO35" s="9">
        <f t="shared" si="17"/>
        <v>0</v>
      </c>
      <c r="AP35" s="9">
        <f t="shared" si="18"/>
        <v>0</v>
      </c>
    </row>
    <row r="36" spans="1:42" x14ac:dyDescent="0.3">
      <c r="A36" s="4" t="s">
        <v>50</v>
      </c>
      <c r="B36" s="9">
        <v>817</v>
      </c>
      <c r="C36" s="9">
        <v>1032314</v>
      </c>
      <c r="D36" s="9"/>
      <c r="E36" s="9"/>
      <c r="F36" s="9">
        <v>57807</v>
      </c>
      <c r="G36" s="9">
        <v>573028</v>
      </c>
      <c r="H36" s="9">
        <v>204912</v>
      </c>
      <c r="I36" s="9"/>
      <c r="J36" s="9">
        <v>635005</v>
      </c>
      <c r="K36" s="9">
        <v>12996</v>
      </c>
      <c r="L36" s="9">
        <v>15590669</v>
      </c>
      <c r="M36" s="9">
        <v>1491</v>
      </c>
      <c r="N36" s="9">
        <v>11491</v>
      </c>
      <c r="O36" s="9">
        <f t="shared" si="19"/>
        <v>18120530</v>
      </c>
      <c r="Q36" s="9">
        <f t="shared" si="20"/>
        <v>73111</v>
      </c>
      <c r="R36" s="9">
        <f t="shared" si="2"/>
        <v>1616833</v>
      </c>
      <c r="S36" s="9">
        <f t="shared" si="3"/>
        <v>15795581</v>
      </c>
      <c r="T36" s="9">
        <f t="shared" si="4"/>
        <v>635005</v>
      </c>
      <c r="U36" s="9">
        <f t="shared" si="5"/>
        <v>18120530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11">
        <f t="shared" si="21"/>
        <v>0</v>
      </c>
      <c r="AK36" s="13"/>
      <c r="AL36" s="9">
        <f t="shared" si="22"/>
        <v>0</v>
      </c>
      <c r="AM36" s="9">
        <f t="shared" si="15"/>
        <v>0</v>
      </c>
      <c r="AN36" s="9">
        <f t="shared" si="16"/>
        <v>0</v>
      </c>
      <c r="AO36" s="9">
        <f t="shared" si="17"/>
        <v>0</v>
      </c>
      <c r="AP36" s="9">
        <f t="shared" si="18"/>
        <v>0</v>
      </c>
    </row>
    <row r="37" spans="1:42" x14ac:dyDescent="0.3">
      <c r="A37" s="4" t="s">
        <v>51</v>
      </c>
      <c r="B37" s="9"/>
      <c r="C37" s="9">
        <v>6502864.3300000001</v>
      </c>
      <c r="D37" s="9"/>
      <c r="E37" s="9"/>
      <c r="F37" s="9"/>
      <c r="G37" s="9"/>
      <c r="H37" s="9">
        <v>161022.29999999999</v>
      </c>
      <c r="I37" s="9"/>
      <c r="J37" s="9"/>
      <c r="K37" s="9">
        <v>280176.99</v>
      </c>
      <c r="L37" s="9">
        <v>20676215.239999998</v>
      </c>
      <c r="M37" s="9"/>
      <c r="N37" s="9"/>
      <c r="O37" s="9">
        <f t="shared" si="19"/>
        <v>27620278.859999999</v>
      </c>
      <c r="Q37" s="9">
        <f t="shared" si="20"/>
        <v>280176.99</v>
      </c>
      <c r="R37" s="9">
        <f t="shared" si="2"/>
        <v>6502864.3300000001</v>
      </c>
      <c r="S37" s="9">
        <f t="shared" si="3"/>
        <v>20837237.539999999</v>
      </c>
      <c r="T37" s="9">
        <f t="shared" si="4"/>
        <v>0</v>
      </c>
      <c r="U37" s="9">
        <f t="shared" si="5"/>
        <v>27620278.859999999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1">
        <f t="shared" si="21"/>
        <v>0</v>
      </c>
      <c r="AK37" s="13"/>
      <c r="AL37" s="9">
        <f t="shared" si="22"/>
        <v>0</v>
      </c>
      <c r="AM37" s="9">
        <f t="shared" si="15"/>
        <v>0</v>
      </c>
      <c r="AN37" s="9">
        <f t="shared" si="16"/>
        <v>0</v>
      </c>
      <c r="AO37" s="9">
        <f t="shared" si="17"/>
        <v>0</v>
      </c>
      <c r="AP37" s="9">
        <f t="shared" si="18"/>
        <v>0</v>
      </c>
    </row>
    <row r="38" spans="1:42" x14ac:dyDescent="0.3">
      <c r="A38" s="4" t="s">
        <v>52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>
        <f t="shared" si="19"/>
        <v>0</v>
      </c>
      <c r="Q38" s="9">
        <f t="shared" si="20"/>
        <v>0</v>
      </c>
      <c r="R38" s="9">
        <f t="shared" si="2"/>
        <v>0</v>
      </c>
      <c r="S38" s="9">
        <f t="shared" si="3"/>
        <v>0</v>
      </c>
      <c r="T38" s="9">
        <f t="shared" si="4"/>
        <v>0</v>
      </c>
      <c r="U38" s="9">
        <f t="shared" si="5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1">
        <f t="shared" si="21"/>
        <v>0</v>
      </c>
      <c r="AK38" s="13"/>
      <c r="AL38" s="9">
        <f t="shared" si="22"/>
        <v>0</v>
      </c>
      <c r="AM38" s="9">
        <f t="shared" si="15"/>
        <v>0</v>
      </c>
      <c r="AN38" s="9">
        <f t="shared" si="16"/>
        <v>0</v>
      </c>
      <c r="AO38" s="9">
        <f t="shared" si="17"/>
        <v>0</v>
      </c>
      <c r="AP38" s="9">
        <f t="shared" si="18"/>
        <v>0</v>
      </c>
    </row>
    <row r="39" spans="1:42" x14ac:dyDescent="0.3">
      <c r="A39" s="4" t="s">
        <v>53</v>
      </c>
      <c r="B39" s="9"/>
      <c r="C39" s="9">
        <v>3013124</v>
      </c>
      <c r="D39" s="9"/>
      <c r="E39" s="9">
        <v>440</v>
      </c>
      <c r="F39" s="9"/>
      <c r="G39" s="9"/>
      <c r="H39" s="9">
        <v>49488</v>
      </c>
      <c r="I39" s="9"/>
      <c r="J39" s="9">
        <v>380047</v>
      </c>
      <c r="K39" s="9">
        <v>92722</v>
      </c>
      <c r="L39" s="9">
        <v>11409894</v>
      </c>
      <c r="M39" s="9"/>
      <c r="N39" s="9"/>
      <c r="O39" s="9">
        <f t="shared" si="19"/>
        <v>14945715</v>
      </c>
      <c r="Q39" s="9">
        <f t="shared" si="20"/>
        <v>93162</v>
      </c>
      <c r="R39" s="9">
        <f t="shared" si="2"/>
        <v>3013124</v>
      </c>
      <c r="S39" s="9">
        <f t="shared" si="3"/>
        <v>11459382</v>
      </c>
      <c r="T39" s="9">
        <f t="shared" si="4"/>
        <v>380047</v>
      </c>
      <c r="U39" s="9">
        <f t="shared" si="5"/>
        <v>14945715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1">
        <f t="shared" si="21"/>
        <v>0</v>
      </c>
      <c r="AK39" s="13"/>
      <c r="AL39" s="9">
        <f t="shared" si="22"/>
        <v>0</v>
      </c>
      <c r="AM39" s="9">
        <f t="shared" si="15"/>
        <v>0</v>
      </c>
      <c r="AN39" s="9">
        <f t="shared" si="16"/>
        <v>0</v>
      </c>
      <c r="AO39" s="9">
        <f t="shared" si="17"/>
        <v>0</v>
      </c>
      <c r="AP39" s="9">
        <f t="shared" si="18"/>
        <v>0</v>
      </c>
    </row>
    <row r="40" spans="1:42" x14ac:dyDescent="0.3">
      <c r="A40" s="4" t="s">
        <v>54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 t="shared" si="19"/>
        <v>0</v>
      </c>
      <c r="Q40" s="9">
        <f t="shared" si="20"/>
        <v>0</v>
      </c>
      <c r="R40" s="9">
        <f t="shared" si="2"/>
        <v>0</v>
      </c>
      <c r="S40" s="9">
        <f t="shared" si="3"/>
        <v>0</v>
      </c>
      <c r="T40" s="9">
        <f t="shared" si="4"/>
        <v>0</v>
      </c>
      <c r="U40" s="9">
        <f t="shared" si="5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1">
        <f t="shared" si="21"/>
        <v>0</v>
      </c>
      <c r="AK40" s="13"/>
      <c r="AL40" s="9">
        <f t="shared" si="22"/>
        <v>0</v>
      </c>
      <c r="AM40" s="9">
        <f t="shared" si="15"/>
        <v>0</v>
      </c>
      <c r="AN40" s="9">
        <f t="shared" si="16"/>
        <v>0</v>
      </c>
      <c r="AO40" s="9">
        <f t="shared" si="17"/>
        <v>0</v>
      </c>
      <c r="AP40" s="9">
        <f t="shared" si="18"/>
        <v>0</v>
      </c>
    </row>
    <row r="41" spans="1:42" x14ac:dyDescent="0.3">
      <c r="A41" s="4" t="s">
        <v>55</v>
      </c>
      <c r="B41" s="9">
        <v>380</v>
      </c>
      <c r="C41" s="9">
        <v>595534</v>
      </c>
      <c r="D41" s="9">
        <v>16462</v>
      </c>
      <c r="E41" s="9"/>
      <c r="F41" s="9">
        <v>30155</v>
      </c>
      <c r="G41" s="9">
        <v>283930</v>
      </c>
      <c r="H41" s="9">
        <v>238039</v>
      </c>
      <c r="I41" s="9"/>
      <c r="J41" s="9">
        <v>301047</v>
      </c>
      <c r="K41" s="9">
        <v>12849</v>
      </c>
      <c r="L41" s="9">
        <v>10000194</v>
      </c>
      <c r="M41" s="9">
        <v>13789</v>
      </c>
      <c r="N41" s="9">
        <v>11949</v>
      </c>
      <c r="O41" s="9">
        <f t="shared" si="19"/>
        <v>11504328</v>
      </c>
      <c r="Q41" s="9">
        <f t="shared" si="20"/>
        <v>73635</v>
      </c>
      <c r="R41" s="9">
        <f t="shared" si="2"/>
        <v>891413</v>
      </c>
      <c r="S41" s="9">
        <f t="shared" si="3"/>
        <v>10238233</v>
      </c>
      <c r="T41" s="9">
        <f t="shared" si="4"/>
        <v>301047</v>
      </c>
      <c r="U41" s="9">
        <f t="shared" si="5"/>
        <v>11504328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1">
        <f t="shared" si="21"/>
        <v>0</v>
      </c>
      <c r="AK41" s="13"/>
      <c r="AL41" s="9">
        <f t="shared" si="22"/>
        <v>0</v>
      </c>
      <c r="AM41" s="9">
        <f t="shared" si="15"/>
        <v>0</v>
      </c>
      <c r="AN41" s="9">
        <f t="shared" si="16"/>
        <v>0</v>
      </c>
      <c r="AO41" s="9">
        <f t="shared" si="17"/>
        <v>0</v>
      </c>
      <c r="AP41" s="9">
        <f t="shared" si="18"/>
        <v>0</v>
      </c>
    </row>
    <row r="42" spans="1:42" x14ac:dyDescent="0.3">
      <c r="A42" s="4" t="s">
        <v>56</v>
      </c>
      <c r="B42" s="9"/>
      <c r="C42" s="9">
        <v>599000</v>
      </c>
      <c r="D42" s="9"/>
      <c r="E42" s="9"/>
      <c r="F42" s="9"/>
      <c r="G42" s="9">
        <v>284000</v>
      </c>
      <c r="H42" s="9">
        <v>433000</v>
      </c>
      <c r="I42" s="9"/>
      <c r="J42" s="9">
        <v>775000</v>
      </c>
      <c r="K42" s="9">
        <v>116000</v>
      </c>
      <c r="L42" s="9">
        <v>15308000</v>
      </c>
      <c r="M42" s="9"/>
      <c r="N42" s="9">
        <v>41000</v>
      </c>
      <c r="O42" s="9">
        <f t="shared" si="19"/>
        <v>17556000</v>
      </c>
      <c r="Q42" s="9">
        <f t="shared" si="20"/>
        <v>116000</v>
      </c>
      <c r="R42" s="9">
        <f t="shared" si="2"/>
        <v>924000</v>
      </c>
      <c r="S42" s="9">
        <f t="shared" si="3"/>
        <v>15741000</v>
      </c>
      <c r="T42" s="9">
        <f t="shared" si="4"/>
        <v>775000</v>
      </c>
      <c r="U42" s="9">
        <f t="shared" si="5"/>
        <v>17556000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1">
        <f t="shared" si="21"/>
        <v>0</v>
      </c>
      <c r="AK42" s="13"/>
      <c r="AL42" s="9">
        <f t="shared" si="22"/>
        <v>0</v>
      </c>
      <c r="AM42" s="9">
        <f t="shared" si="15"/>
        <v>0</v>
      </c>
      <c r="AN42" s="9">
        <f t="shared" si="16"/>
        <v>0</v>
      </c>
      <c r="AO42" s="9">
        <f t="shared" si="17"/>
        <v>0</v>
      </c>
      <c r="AP42" s="9">
        <f t="shared" si="18"/>
        <v>0</v>
      </c>
    </row>
    <row r="43" spans="1:42" x14ac:dyDescent="0.3">
      <c r="A43" s="4" t="s">
        <v>57</v>
      </c>
      <c r="B43" s="9"/>
      <c r="C43" s="9">
        <v>2110261</v>
      </c>
      <c r="D43" s="9"/>
      <c r="E43" s="9"/>
      <c r="F43" s="9"/>
      <c r="G43" s="9"/>
      <c r="H43" s="9"/>
      <c r="I43" s="9"/>
      <c r="J43" s="9"/>
      <c r="K43" s="9">
        <v>309117</v>
      </c>
      <c r="L43" s="9">
        <v>10148638</v>
      </c>
      <c r="M43" s="9"/>
      <c r="N43" s="9"/>
      <c r="O43" s="9">
        <f t="shared" si="19"/>
        <v>12568016</v>
      </c>
      <c r="Q43" s="9">
        <f t="shared" si="20"/>
        <v>309117</v>
      </c>
      <c r="R43" s="9">
        <f t="shared" si="2"/>
        <v>2110261</v>
      </c>
      <c r="S43" s="9">
        <f t="shared" si="3"/>
        <v>10148638</v>
      </c>
      <c r="T43" s="9">
        <f t="shared" si="4"/>
        <v>0</v>
      </c>
      <c r="U43" s="9">
        <f t="shared" si="5"/>
        <v>12568016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11">
        <f t="shared" si="21"/>
        <v>0</v>
      </c>
      <c r="AK43" s="13"/>
      <c r="AL43" s="9">
        <f t="shared" si="22"/>
        <v>0</v>
      </c>
      <c r="AM43" s="9">
        <f t="shared" si="15"/>
        <v>0</v>
      </c>
      <c r="AN43" s="9">
        <f t="shared" si="16"/>
        <v>0</v>
      </c>
      <c r="AO43" s="9">
        <f t="shared" si="17"/>
        <v>0</v>
      </c>
      <c r="AP43" s="9">
        <f t="shared" si="18"/>
        <v>0</v>
      </c>
    </row>
    <row r="44" spans="1:42" x14ac:dyDescent="0.3">
      <c r="A44" s="4" t="s">
        <v>58</v>
      </c>
      <c r="B44" s="9"/>
      <c r="C44" s="9">
        <v>1486253</v>
      </c>
      <c r="D44" s="9">
        <v>40849</v>
      </c>
      <c r="E44" s="9">
        <v>767</v>
      </c>
      <c r="F44" s="9">
        <v>218499</v>
      </c>
      <c r="G44" s="9">
        <v>428064</v>
      </c>
      <c r="H44" s="9">
        <v>1398889</v>
      </c>
      <c r="I44" s="9"/>
      <c r="J44" s="9">
        <v>628268</v>
      </c>
      <c r="K44" s="9">
        <v>324685</v>
      </c>
      <c r="L44" s="9">
        <v>11093081</v>
      </c>
      <c r="M44" s="9">
        <v>25914</v>
      </c>
      <c r="N44" s="9">
        <v>18310</v>
      </c>
      <c r="O44" s="9">
        <f t="shared" si="19"/>
        <v>15663579</v>
      </c>
      <c r="Q44" s="9">
        <f t="shared" si="20"/>
        <v>610714</v>
      </c>
      <c r="R44" s="9">
        <f t="shared" si="2"/>
        <v>1932627</v>
      </c>
      <c r="S44" s="9">
        <f t="shared" si="3"/>
        <v>12491970</v>
      </c>
      <c r="T44" s="9">
        <f t="shared" si="4"/>
        <v>628268</v>
      </c>
      <c r="U44" s="9">
        <f t="shared" si="5"/>
        <v>15663579</v>
      </c>
      <c r="W44" s="9"/>
      <c r="X44" s="9">
        <v>690063</v>
      </c>
      <c r="Y44" s="9">
        <v>411</v>
      </c>
      <c r="Z44" s="9">
        <v>4898</v>
      </c>
      <c r="AA44" s="9">
        <v>30321</v>
      </c>
      <c r="AB44" s="9">
        <v>920403</v>
      </c>
      <c r="AC44" s="9">
        <v>324745</v>
      </c>
      <c r="AD44" s="9"/>
      <c r="AE44" s="9">
        <v>193186</v>
      </c>
      <c r="AF44" s="9">
        <v>628</v>
      </c>
      <c r="AG44" s="9">
        <v>3752207</v>
      </c>
      <c r="AH44" s="9">
        <v>14998</v>
      </c>
      <c r="AI44" s="9">
        <v>22491</v>
      </c>
      <c r="AJ44" s="11">
        <f t="shared" si="21"/>
        <v>5954351</v>
      </c>
      <c r="AK44" s="13"/>
      <c r="AL44" s="9">
        <f t="shared" si="22"/>
        <v>51256</v>
      </c>
      <c r="AM44" s="9">
        <f t="shared" si="15"/>
        <v>1632957</v>
      </c>
      <c r="AN44" s="9">
        <f t="shared" si="16"/>
        <v>4076952</v>
      </c>
      <c r="AO44" s="9">
        <f t="shared" si="17"/>
        <v>193186</v>
      </c>
      <c r="AP44" s="9">
        <f t="shared" si="18"/>
        <v>5954351</v>
      </c>
    </row>
    <row r="45" spans="1:42" x14ac:dyDescent="0.3">
      <c r="A45" s="4" t="s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>
        <f t="shared" si="19"/>
        <v>0</v>
      </c>
      <c r="Q45" s="9">
        <f t="shared" si="20"/>
        <v>0</v>
      </c>
      <c r="R45" s="9">
        <f t="shared" si="2"/>
        <v>0</v>
      </c>
      <c r="S45" s="9">
        <f t="shared" si="3"/>
        <v>0</v>
      </c>
      <c r="T45" s="9">
        <f t="shared" si="4"/>
        <v>0</v>
      </c>
      <c r="U45" s="9">
        <f t="shared" si="5"/>
        <v>0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1">
        <f t="shared" si="21"/>
        <v>0</v>
      </c>
      <c r="AK45" s="13"/>
      <c r="AL45" s="9">
        <f t="shared" si="22"/>
        <v>0</v>
      </c>
      <c r="AM45" s="9">
        <f t="shared" si="15"/>
        <v>0</v>
      </c>
      <c r="AN45" s="9">
        <f t="shared" si="16"/>
        <v>0</v>
      </c>
      <c r="AO45" s="9">
        <f t="shared" si="17"/>
        <v>0</v>
      </c>
      <c r="AP45" s="9">
        <f t="shared" si="18"/>
        <v>0</v>
      </c>
    </row>
    <row r="46" spans="1:42" x14ac:dyDescent="0.3">
      <c r="A46" s="4" t="s">
        <v>60</v>
      </c>
      <c r="B46" s="9">
        <v>38150</v>
      </c>
      <c r="C46" s="9">
        <v>642724</v>
      </c>
      <c r="D46" s="9">
        <v>258835</v>
      </c>
      <c r="E46" s="9">
        <v>15294</v>
      </c>
      <c r="F46" s="9">
        <v>2528</v>
      </c>
      <c r="G46" s="9">
        <v>416540</v>
      </c>
      <c r="H46" s="9">
        <v>2040398</v>
      </c>
      <c r="I46" s="9">
        <v>311</v>
      </c>
      <c r="J46" s="9">
        <v>1235955</v>
      </c>
      <c r="K46" s="9">
        <v>1277</v>
      </c>
      <c r="L46" s="9">
        <v>12703287</v>
      </c>
      <c r="M46" s="9">
        <v>74704</v>
      </c>
      <c r="N46" s="9">
        <v>28063</v>
      </c>
      <c r="O46" s="9">
        <f t="shared" si="19"/>
        <v>17458066</v>
      </c>
      <c r="Q46" s="9">
        <f t="shared" si="20"/>
        <v>390788</v>
      </c>
      <c r="R46" s="9">
        <f t="shared" si="2"/>
        <v>1087638</v>
      </c>
      <c r="S46" s="9">
        <f t="shared" si="3"/>
        <v>14743685</v>
      </c>
      <c r="T46" s="9">
        <f t="shared" si="4"/>
        <v>1235955</v>
      </c>
      <c r="U46" s="9">
        <f t="shared" si="5"/>
        <v>17458066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1">
        <f t="shared" si="21"/>
        <v>0</v>
      </c>
      <c r="AK46" s="13"/>
      <c r="AL46" s="9">
        <f t="shared" si="22"/>
        <v>0</v>
      </c>
      <c r="AM46" s="9">
        <f t="shared" si="15"/>
        <v>0</v>
      </c>
      <c r="AN46" s="9">
        <f t="shared" si="16"/>
        <v>0</v>
      </c>
      <c r="AO46" s="9">
        <f t="shared" si="17"/>
        <v>0</v>
      </c>
      <c r="AP46" s="9">
        <f t="shared" si="18"/>
        <v>0</v>
      </c>
    </row>
    <row r="47" spans="1:42" x14ac:dyDescent="0.3">
      <c r="A47" s="4" t="s">
        <v>61</v>
      </c>
      <c r="B47" s="9">
        <v>49000</v>
      </c>
      <c r="C47" s="9">
        <v>210000</v>
      </c>
      <c r="D47" s="9">
        <v>86000</v>
      </c>
      <c r="E47" s="9">
        <v>3000</v>
      </c>
      <c r="F47" s="9">
        <v>1000</v>
      </c>
      <c r="G47" s="9">
        <v>478000</v>
      </c>
      <c r="H47" s="9">
        <v>715000</v>
      </c>
      <c r="I47" s="9">
        <v>49000</v>
      </c>
      <c r="J47" s="9">
        <v>1731000</v>
      </c>
      <c r="K47" s="9">
        <v>351000</v>
      </c>
      <c r="L47" s="9">
        <v>9932000</v>
      </c>
      <c r="M47" s="9">
        <v>41000</v>
      </c>
      <c r="N47" s="9">
        <v>10000</v>
      </c>
      <c r="O47" s="9">
        <f t="shared" si="19"/>
        <v>13656000</v>
      </c>
      <c r="Q47" s="9">
        <f t="shared" si="20"/>
        <v>531000</v>
      </c>
      <c r="R47" s="9">
        <f t="shared" si="2"/>
        <v>747000</v>
      </c>
      <c r="S47" s="9">
        <f t="shared" si="3"/>
        <v>10647000</v>
      </c>
      <c r="T47" s="9">
        <f t="shared" si="4"/>
        <v>1731000</v>
      </c>
      <c r="U47" s="9">
        <f t="shared" si="5"/>
        <v>13656000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1">
        <f t="shared" si="21"/>
        <v>0</v>
      </c>
      <c r="AK47" s="13"/>
      <c r="AL47" s="9">
        <f t="shared" si="22"/>
        <v>0</v>
      </c>
      <c r="AM47" s="9">
        <f t="shared" si="15"/>
        <v>0</v>
      </c>
      <c r="AN47" s="9">
        <f t="shared" si="16"/>
        <v>0</v>
      </c>
      <c r="AO47" s="9">
        <f t="shared" si="17"/>
        <v>0</v>
      </c>
      <c r="AP47" s="9">
        <f t="shared" si="18"/>
        <v>0</v>
      </c>
    </row>
    <row r="48" spans="1:42" x14ac:dyDescent="0.3">
      <c r="A48" s="4" t="s">
        <v>62</v>
      </c>
      <c r="B48" s="9">
        <v>451879.99</v>
      </c>
      <c r="C48" s="9">
        <v>451611.07</v>
      </c>
      <c r="D48" s="9">
        <v>353278.83</v>
      </c>
      <c r="E48" s="9">
        <v>3945.7</v>
      </c>
      <c r="F48" s="9">
        <v>3203.16</v>
      </c>
      <c r="G48" s="9">
        <v>540227.47</v>
      </c>
      <c r="H48" s="9">
        <v>801020.27</v>
      </c>
      <c r="I48" s="9">
        <v>1378.12</v>
      </c>
      <c r="J48" s="9">
        <v>160232.87</v>
      </c>
      <c r="K48" s="9">
        <v>442811.67</v>
      </c>
      <c r="L48" s="9">
        <v>4045065.78</v>
      </c>
      <c r="M48" s="9">
        <v>23474.83</v>
      </c>
      <c r="N48" s="9">
        <v>10694.71</v>
      </c>
      <c r="O48" s="9">
        <f t="shared" si="19"/>
        <v>7288824.4699999997</v>
      </c>
      <c r="Q48" s="9">
        <f>+SUM(B48+D48+E48+F48+K48+M48)</f>
        <v>1278594.1800000002</v>
      </c>
      <c r="R48" s="9">
        <f t="shared" si="2"/>
        <v>1003911.37</v>
      </c>
      <c r="S48" s="9">
        <f t="shared" si="3"/>
        <v>4846086.05</v>
      </c>
      <c r="T48" s="9">
        <f t="shared" si="4"/>
        <v>160232.87</v>
      </c>
      <c r="U48" s="9">
        <f t="shared" si="5"/>
        <v>7288824.4699999997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1">
        <f t="shared" si="21"/>
        <v>0</v>
      </c>
      <c r="AK48" s="13"/>
      <c r="AL48" s="9">
        <f t="shared" si="22"/>
        <v>0</v>
      </c>
      <c r="AM48" s="9">
        <f t="shared" si="15"/>
        <v>0</v>
      </c>
      <c r="AN48" s="9">
        <f t="shared" si="16"/>
        <v>0</v>
      </c>
      <c r="AO48" s="9">
        <f t="shared" si="17"/>
        <v>0</v>
      </c>
      <c r="AP48" s="9">
        <f t="shared" si="18"/>
        <v>0</v>
      </c>
    </row>
    <row r="49" spans="1:42" x14ac:dyDescent="0.3">
      <c r="A49" s="4" t="s">
        <v>63</v>
      </c>
      <c r="B49" s="9"/>
      <c r="C49" s="9">
        <v>1298593.1399999999</v>
      </c>
      <c r="D49" s="9"/>
      <c r="E49" s="9"/>
      <c r="F49" s="9"/>
      <c r="G49" s="9">
        <v>615410.09</v>
      </c>
      <c r="H49" s="9"/>
      <c r="I49" s="9"/>
      <c r="J49" s="9">
        <v>151179.31</v>
      </c>
      <c r="K49" s="9">
        <v>1796383.95</v>
      </c>
      <c r="L49" s="9">
        <v>11594862.869999999</v>
      </c>
      <c r="M49" s="9"/>
      <c r="N49" s="9"/>
      <c r="O49" s="9">
        <f t="shared" si="19"/>
        <v>15456429.359999999</v>
      </c>
      <c r="Q49" s="9">
        <f t="shared" si="20"/>
        <v>1796383.95</v>
      </c>
      <c r="R49" s="9">
        <f t="shared" si="2"/>
        <v>1914003.23</v>
      </c>
      <c r="S49" s="9">
        <f t="shared" si="3"/>
        <v>11594862.869999999</v>
      </c>
      <c r="T49" s="9">
        <f t="shared" si="4"/>
        <v>151179.31</v>
      </c>
      <c r="U49" s="9">
        <f t="shared" si="5"/>
        <v>15456429.359999999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1">
        <f t="shared" si="21"/>
        <v>0</v>
      </c>
      <c r="AK49" s="13"/>
      <c r="AL49" s="9">
        <f t="shared" si="22"/>
        <v>0</v>
      </c>
      <c r="AM49" s="9">
        <f t="shared" si="15"/>
        <v>0</v>
      </c>
      <c r="AN49" s="9">
        <f t="shared" si="16"/>
        <v>0</v>
      </c>
      <c r="AO49" s="9">
        <f t="shared" si="17"/>
        <v>0</v>
      </c>
      <c r="AP49" s="9">
        <f t="shared" si="18"/>
        <v>0</v>
      </c>
    </row>
    <row r="50" spans="1:42" x14ac:dyDescent="0.3">
      <c r="A50" s="4" t="s">
        <v>64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f t="shared" si="19"/>
        <v>0</v>
      </c>
      <c r="Q50" s="9">
        <f t="shared" si="20"/>
        <v>0</v>
      </c>
      <c r="R50" s="9">
        <f t="shared" si="2"/>
        <v>0</v>
      </c>
      <c r="S50" s="9">
        <f t="shared" si="3"/>
        <v>0</v>
      </c>
      <c r="T50" s="9">
        <f t="shared" si="4"/>
        <v>0</v>
      </c>
      <c r="U50" s="9">
        <f t="shared" si="5"/>
        <v>0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1">
        <f t="shared" si="21"/>
        <v>0</v>
      </c>
      <c r="AK50" s="13"/>
      <c r="AL50" s="9">
        <f t="shared" si="22"/>
        <v>0</v>
      </c>
      <c r="AM50" s="9">
        <f t="shared" si="15"/>
        <v>0</v>
      </c>
      <c r="AN50" s="9">
        <f t="shared" si="16"/>
        <v>0</v>
      </c>
      <c r="AO50" s="9">
        <f t="shared" si="17"/>
        <v>0</v>
      </c>
      <c r="AP50" s="9">
        <f t="shared" si="18"/>
        <v>0</v>
      </c>
    </row>
    <row r="51" spans="1:42" x14ac:dyDescent="0.3">
      <c r="A51" s="4" t="s">
        <v>65</v>
      </c>
      <c r="B51" s="9"/>
      <c r="C51" s="9">
        <v>9023210</v>
      </c>
      <c r="D51" s="9"/>
      <c r="E51" s="9"/>
      <c r="F51" s="9"/>
      <c r="G51" s="9"/>
      <c r="H51" s="9">
        <v>258454</v>
      </c>
      <c r="I51" s="9"/>
      <c r="J51" s="9">
        <v>333725</v>
      </c>
      <c r="K51" s="9">
        <v>83082</v>
      </c>
      <c r="L51" s="9">
        <v>13419962</v>
      </c>
      <c r="M51" s="9"/>
      <c r="N51" s="9"/>
      <c r="O51" s="9">
        <f t="shared" si="19"/>
        <v>23118433</v>
      </c>
      <c r="Q51" s="9">
        <f t="shared" si="20"/>
        <v>83082</v>
      </c>
      <c r="R51" s="9">
        <f t="shared" si="2"/>
        <v>9023210</v>
      </c>
      <c r="S51" s="9">
        <f t="shared" si="3"/>
        <v>13678416</v>
      </c>
      <c r="T51" s="9">
        <f t="shared" si="4"/>
        <v>333725</v>
      </c>
      <c r="U51" s="9">
        <f t="shared" si="5"/>
        <v>23118433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11">
        <f t="shared" si="21"/>
        <v>0</v>
      </c>
      <c r="AK51" s="13"/>
      <c r="AL51" s="9">
        <f t="shared" si="22"/>
        <v>0</v>
      </c>
      <c r="AM51" s="9">
        <f t="shared" si="15"/>
        <v>0</v>
      </c>
      <c r="AN51" s="9">
        <f t="shared" si="16"/>
        <v>0</v>
      </c>
      <c r="AO51" s="9">
        <f t="shared" si="17"/>
        <v>0</v>
      </c>
      <c r="AP51" s="9">
        <f t="shared" si="18"/>
        <v>0</v>
      </c>
    </row>
    <row r="52" spans="1:42" x14ac:dyDescent="0.3">
      <c r="A52" s="4" t="s">
        <v>66</v>
      </c>
      <c r="B52" s="9">
        <v>421</v>
      </c>
      <c r="C52" s="9">
        <v>945098</v>
      </c>
      <c r="D52" s="9">
        <v>194767</v>
      </c>
      <c r="E52" s="9">
        <v>0</v>
      </c>
      <c r="F52" s="9">
        <v>0</v>
      </c>
      <c r="G52" s="9">
        <v>232044</v>
      </c>
      <c r="H52" s="9">
        <v>275785</v>
      </c>
      <c r="I52" s="9">
        <v>2624</v>
      </c>
      <c r="J52" s="9">
        <v>309580</v>
      </c>
      <c r="K52" s="9">
        <v>484583</v>
      </c>
      <c r="L52" s="9">
        <v>5353341</v>
      </c>
      <c r="M52" s="9">
        <v>64972</v>
      </c>
      <c r="N52" s="9">
        <v>22710</v>
      </c>
      <c r="O52" s="9">
        <f t="shared" si="19"/>
        <v>7885925</v>
      </c>
      <c r="Q52" s="9">
        <f t="shared" si="20"/>
        <v>744743</v>
      </c>
      <c r="R52" s="9">
        <f t="shared" si="2"/>
        <v>1202476</v>
      </c>
      <c r="S52" s="9">
        <f t="shared" si="3"/>
        <v>5629126</v>
      </c>
      <c r="T52" s="9">
        <f t="shared" si="4"/>
        <v>309580</v>
      </c>
      <c r="U52" s="9">
        <f t="shared" si="5"/>
        <v>7885925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1">
        <f t="shared" si="21"/>
        <v>0</v>
      </c>
      <c r="AK52" s="13"/>
      <c r="AL52" s="9">
        <f t="shared" si="22"/>
        <v>0</v>
      </c>
      <c r="AM52" s="9">
        <f t="shared" si="15"/>
        <v>0</v>
      </c>
      <c r="AN52" s="9">
        <f t="shared" si="16"/>
        <v>0</v>
      </c>
      <c r="AO52" s="9">
        <f t="shared" si="17"/>
        <v>0</v>
      </c>
      <c r="AP52" s="9">
        <f t="shared" si="18"/>
        <v>0</v>
      </c>
    </row>
    <row r="53" spans="1:42" x14ac:dyDescent="0.3">
      <c r="A53" s="4"/>
      <c r="B53" s="8">
        <f>+SUM(B23:B52)</f>
        <v>542765.99</v>
      </c>
      <c r="C53" s="8">
        <f t="shared" ref="C53:O53" si="23">+SUM(C23:C52)</f>
        <v>42689368.560000002</v>
      </c>
      <c r="D53" s="8">
        <f t="shared" si="23"/>
        <v>1405882.29</v>
      </c>
      <c r="E53" s="8">
        <f t="shared" si="23"/>
        <v>108500.89</v>
      </c>
      <c r="F53" s="8">
        <f t="shared" si="23"/>
        <v>782672.68</v>
      </c>
      <c r="G53" s="8">
        <f t="shared" si="23"/>
        <v>8482376.7100000009</v>
      </c>
      <c r="H53" s="8">
        <f t="shared" si="23"/>
        <v>11582510.699999999</v>
      </c>
      <c r="I53" s="8">
        <f t="shared" si="23"/>
        <v>53376.12</v>
      </c>
      <c r="J53" s="8">
        <f t="shared" si="23"/>
        <v>12359546.609999999</v>
      </c>
      <c r="K53" s="8">
        <f t="shared" si="23"/>
        <v>4724524.78</v>
      </c>
      <c r="L53" s="8">
        <f t="shared" si="23"/>
        <v>269622452.60000002</v>
      </c>
      <c r="M53" s="8">
        <f t="shared" si="23"/>
        <v>257128.97999999998</v>
      </c>
      <c r="N53" s="8">
        <f t="shared" si="23"/>
        <v>271582.74</v>
      </c>
      <c r="O53" s="8">
        <f t="shared" si="23"/>
        <v>352882689.65000004</v>
      </c>
      <c r="Q53" s="8">
        <f t="shared" si="20"/>
        <v>7821475.6100000013</v>
      </c>
      <c r="R53" s="8">
        <f t="shared" si="2"/>
        <v>51496704.130000003</v>
      </c>
      <c r="S53" s="8">
        <f t="shared" si="3"/>
        <v>281204963.30000001</v>
      </c>
      <c r="T53" s="8">
        <f t="shared" si="4"/>
        <v>12359546.609999999</v>
      </c>
      <c r="U53" s="8">
        <f t="shared" si="5"/>
        <v>352882689.65000004</v>
      </c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13"/>
      <c r="AL53" s="8">
        <f t="shared" si="22"/>
        <v>0</v>
      </c>
      <c r="AM53" s="8">
        <f t="shared" si="15"/>
        <v>0</v>
      </c>
      <c r="AN53" s="8">
        <f t="shared" si="16"/>
        <v>0</v>
      </c>
      <c r="AO53" s="8">
        <f t="shared" si="17"/>
        <v>0</v>
      </c>
      <c r="AP53" s="8">
        <f t="shared" si="18"/>
        <v>0</v>
      </c>
    </row>
    <row r="54" spans="1:42" x14ac:dyDescent="0.3">
      <c r="A54" s="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Q54" s="8"/>
      <c r="R54" s="8"/>
      <c r="S54" s="8"/>
      <c r="T54" s="8"/>
      <c r="U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13"/>
      <c r="AL54" s="8"/>
      <c r="AM54" s="8"/>
      <c r="AN54" s="8"/>
      <c r="AO54" s="8"/>
      <c r="AP54" s="8"/>
    </row>
    <row r="55" spans="1:42" x14ac:dyDescent="0.3">
      <c r="A55" s="3" t="s">
        <v>67</v>
      </c>
      <c r="B55" s="8" t="s">
        <v>2</v>
      </c>
      <c r="C55" s="8" t="s">
        <v>3</v>
      </c>
      <c r="D55" s="8" t="s">
        <v>4</v>
      </c>
      <c r="E55" s="8" t="s">
        <v>5</v>
      </c>
      <c r="F55" s="8" t="s">
        <v>6</v>
      </c>
      <c r="G55" s="8" t="s">
        <v>7</v>
      </c>
      <c r="H55" s="8" t="s">
        <v>8</v>
      </c>
      <c r="I55" s="8" t="s">
        <v>9</v>
      </c>
      <c r="J55" s="8" t="s">
        <v>10</v>
      </c>
      <c r="K55" s="8" t="s">
        <v>11</v>
      </c>
      <c r="L55" s="8" t="s">
        <v>12</v>
      </c>
      <c r="M55" s="8" t="s">
        <v>110</v>
      </c>
      <c r="N55" s="8" t="s">
        <v>14</v>
      </c>
      <c r="O55" s="8" t="s">
        <v>15</v>
      </c>
      <c r="P55" s="2"/>
      <c r="Q55" s="8" t="s">
        <v>105</v>
      </c>
      <c r="R55" s="8" t="s">
        <v>103</v>
      </c>
      <c r="S55" s="8" t="s">
        <v>12</v>
      </c>
      <c r="T55" s="8" t="s">
        <v>104</v>
      </c>
      <c r="U55" s="3" t="s">
        <v>15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11"/>
      <c r="AK55" s="13"/>
      <c r="AL55" s="9"/>
      <c r="AM55" s="9"/>
      <c r="AN55" s="9"/>
      <c r="AO55" s="9"/>
      <c r="AP55" s="9"/>
    </row>
    <row r="56" spans="1:42" x14ac:dyDescent="0.3">
      <c r="A56" s="4" t="s">
        <v>68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>
        <f t="shared" ref="O56:O79" si="24">+SUM(B56:N56)</f>
        <v>0</v>
      </c>
      <c r="Q56" s="9">
        <f>+SUM(B56+D56+E56+F56+K56+M56)</f>
        <v>0</v>
      </c>
      <c r="R56" s="9">
        <f t="shared" si="2"/>
        <v>0</v>
      </c>
      <c r="S56" s="9">
        <f t="shared" si="3"/>
        <v>0</v>
      </c>
      <c r="T56" s="9">
        <f t="shared" si="4"/>
        <v>0</v>
      </c>
      <c r="U56" s="9">
        <f t="shared" si="5"/>
        <v>0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11">
        <f t="shared" ref="AJ56:AJ79" si="25">+SUM(W56:AI56)</f>
        <v>0</v>
      </c>
      <c r="AK56" s="13"/>
      <c r="AL56" s="9">
        <f>+SUM(W56+Y56+Z56+AA56+AF56+AH56)</f>
        <v>0</v>
      </c>
      <c r="AM56" s="9">
        <f t="shared" ref="AM56:AM80" si="26">+SUM(X56+AB56+AI56+AD56)</f>
        <v>0</v>
      </c>
      <c r="AN56" s="9">
        <f t="shared" ref="AN56:AN80" si="27">+SUM(AC56+AG56)</f>
        <v>0</v>
      </c>
      <c r="AO56" s="9">
        <f t="shared" ref="AO56:AO80" si="28">+SUM(AE56)</f>
        <v>0</v>
      </c>
      <c r="AP56" s="9">
        <f t="shared" ref="AP56:AP73" si="29">+SUM(AJ56)</f>
        <v>0</v>
      </c>
    </row>
    <row r="57" spans="1:42" x14ac:dyDescent="0.3">
      <c r="A57" s="4" t="s">
        <v>69</v>
      </c>
      <c r="B57" s="9">
        <v>490.98</v>
      </c>
      <c r="C57" s="9">
        <v>141917.67000000001</v>
      </c>
      <c r="D57" s="9">
        <v>718119.89</v>
      </c>
      <c r="E57" s="9">
        <v>9.9</v>
      </c>
      <c r="F57" s="9"/>
      <c r="G57" s="9">
        <v>90163.41</v>
      </c>
      <c r="H57" s="9">
        <v>156554.15</v>
      </c>
      <c r="I57" s="9"/>
      <c r="J57" s="9">
        <v>18291.37</v>
      </c>
      <c r="K57" s="9">
        <v>67897.259999999995</v>
      </c>
      <c r="L57" s="9">
        <v>1131605</v>
      </c>
      <c r="M57" s="9">
        <v>17096.7</v>
      </c>
      <c r="N57" s="9">
        <v>1308.0999999999999</v>
      </c>
      <c r="O57" s="9">
        <f t="shared" si="24"/>
        <v>2343454.4300000002</v>
      </c>
      <c r="Q57" s="9">
        <f t="shared" ref="Q57:Q80" si="30">+SUM(B57+D57+E57+F57+K57+M57)</f>
        <v>803614.73</v>
      </c>
      <c r="R57" s="9">
        <f t="shared" si="2"/>
        <v>233389.18000000002</v>
      </c>
      <c r="S57" s="9">
        <f t="shared" si="3"/>
        <v>1288159.1499999999</v>
      </c>
      <c r="T57" s="9">
        <f t="shared" si="4"/>
        <v>18291.37</v>
      </c>
      <c r="U57" s="9">
        <f t="shared" si="5"/>
        <v>2343454.4300000002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1">
        <f t="shared" si="25"/>
        <v>0</v>
      </c>
      <c r="AK57" s="13"/>
      <c r="AL57" s="9">
        <f t="shared" ref="AL57:AL80" si="31">+SUM(W57+Y57+Z57+AA57+AF57+AH57)</f>
        <v>0</v>
      </c>
      <c r="AM57" s="9">
        <f t="shared" si="26"/>
        <v>0</v>
      </c>
      <c r="AN57" s="9">
        <f t="shared" si="27"/>
        <v>0</v>
      </c>
      <c r="AO57" s="9">
        <f t="shared" si="28"/>
        <v>0</v>
      </c>
      <c r="AP57" s="9">
        <f t="shared" si="29"/>
        <v>0</v>
      </c>
    </row>
    <row r="58" spans="1:42" x14ac:dyDescent="0.3">
      <c r="A58" s="4" t="s">
        <v>70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>
        <f t="shared" si="24"/>
        <v>0</v>
      </c>
      <c r="Q58" s="9">
        <f t="shared" si="30"/>
        <v>0</v>
      </c>
      <c r="R58" s="9">
        <f t="shared" si="2"/>
        <v>0</v>
      </c>
      <c r="S58" s="9">
        <f t="shared" si="3"/>
        <v>0</v>
      </c>
      <c r="T58" s="9">
        <f t="shared" si="4"/>
        <v>0</v>
      </c>
      <c r="U58" s="9">
        <f t="shared" si="5"/>
        <v>0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11">
        <f t="shared" si="25"/>
        <v>0</v>
      </c>
      <c r="AK58" s="13"/>
      <c r="AL58" s="9">
        <f t="shared" si="31"/>
        <v>0</v>
      </c>
      <c r="AM58" s="9">
        <f t="shared" si="26"/>
        <v>0</v>
      </c>
      <c r="AN58" s="9">
        <f t="shared" si="27"/>
        <v>0</v>
      </c>
      <c r="AO58" s="9">
        <f t="shared" si="28"/>
        <v>0</v>
      </c>
      <c r="AP58" s="9">
        <f t="shared" si="29"/>
        <v>0</v>
      </c>
    </row>
    <row r="59" spans="1:42" x14ac:dyDescent="0.3">
      <c r="A59" s="4" t="s">
        <v>71</v>
      </c>
      <c r="B59" s="9"/>
      <c r="C59" s="9"/>
      <c r="D59" s="9"/>
      <c r="E59" s="9"/>
      <c r="F59" s="9"/>
      <c r="G59" s="9">
        <v>29670</v>
      </c>
      <c r="H59" s="9"/>
      <c r="I59" s="9"/>
      <c r="J59" s="9"/>
      <c r="K59" s="9"/>
      <c r="L59" s="9">
        <v>171320</v>
      </c>
      <c r="M59" s="9"/>
      <c r="N59" s="9"/>
      <c r="O59" s="9">
        <f t="shared" si="24"/>
        <v>200990</v>
      </c>
      <c r="Q59" s="9">
        <f t="shared" si="30"/>
        <v>0</v>
      </c>
      <c r="R59" s="9">
        <f t="shared" si="2"/>
        <v>29670</v>
      </c>
      <c r="S59" s="9">
        <f t="shared" si="3"/>
        <v>171320</v>
      </c>
      <c r="T59" s="9">
        <f t="shared" si="4"/>
        <v>0</v>
      </c>
      <c r="U59" s="9">
        <f t="shared" si="5"/>
        <v>200990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1">
        <f t="shared" si="25"/>
        <v>0</v>
      </c>
      <c r="AK59" s="13"/>
      <c r="AL59" s="9">
        <f t="shared" si="31"/>
        <v>0</v>
      </c>
      <c r="AM59" s="9">
        <f t="shared" si="26"/>
        <v>0</v>
      </c>
      <c r="AN59" s="9">
        <f t="shared" si="27"/>
        <v>0</v>
      </c>
      <c r="AO59" s="9">
        <f t="shared" si="28"/>
        <v>0</v>
      </c>
      <c r="AP59" s="9">
        <f t="shared" si="29"/>
        <v>0</v>
      </c>
    </row>
    <row r="60" spans="1:42" x14ac:dyDescent="0.3">
      <c r="A60" s="4" t="s">
        <v>72</v>
      </c>
      <c r="B60" s="9"/>
      <c r="C60" s="9">
        <v>167339.5</v>
      </c>
      <c r="D60" s="9">
        <v>7388.48</v>
      </c>
      <c r="E60" s="9"/>
      <c r="F60" s="9">
        <v>11851.78</v>
      </c>
      <c r="G60" s="9">
        <v>89478.21</v>
      </c>
      <c r="H60" s="9">
        <v>49550.87</v>
      </c>
      <c r="I60" s="9"/>
      <c r="J60" s="9">
        <v>67819.22</v>
      </c>
      <c r="K60" s="9">
        <v>688.54</v>
      </c>
      <c r="L60" s="9">
        <v>1249747.79</v>
      </c>
      <c r="M60" s="9"/>
      <c r="N60" s="9">
        <v>919.27</v>
      </c>
      <c r="O60" s="9">
        <f t="shared" si="24"/>
        <v>1644783.6600000001</v>
      </c>
      <c r="Q60" s="9">
        <f t="shared" si="30"/>
        <v>19928.800000000003</v>
      </c>
      <c r="R60" s="9">
        <f t="shared" si="2"/>
        <v>257736.98</v>
      </c>
      <c r="S60" s="9">
        <f t="shared" si="3"/>
        <v>1299298.6600000001</v>
      </c>
      <c r="T60" s="9">
        <f t="shared" si="4"/>
        <v>67819.22</v>
      </c>
      <c r="U60" s="9">
        <f t="shared" si="5"/>
        <v>1644783.6600000001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11">
        <f t="shared" si="25"/>
        <v>0</v>
      </c>
      <c r="AK60" s="13"/>
      <c r="AL60" s="9">
        <f t="shared" si="31"/>
        <v>0</v>
      </c>
      <c r="AM60" s="9">
        <f t="shared" si="26"/>
        <v>0</v>
      </c>
      <c r="AN60" s="9">
        <f t="shared" si="27"/>
        <v>0</v>
      </c>
      <c r="AO60" s="9">
        <f t="shared" si="28"/>
        <v>0</v>
      </c>
      <c r="AP60" s="9">
        <f t="shared" si="29"/>
        <v>0</v>
      </c>
    </row>
    <row r="61" spans="1:42" x14ac:dyDescent="0.3">
      <c r="A61" s="4" t="s">
        <v>73</v>
      </c>
      <c r="B61" s="9"/>
      <c r="C61" s="9">
        <v>199571</v>
      </c>
      <c r="D61" s="9">
        <v>996</v>
      </c>
      <c r="E61" s="9">
        <v>1076</v>
      </c>
      <c r="F61" s="9">
        <v>290</v>
      </c>
      <c r="G61" s="9">
        <v>74061</v>
      </c>
      <c r="H61" s="9">
        <v>117070</v>
      </c>
      <c r="I61" s="9">
        <v>41</v>
      </c>
      <c r="J61" s="9">
        <v>123226</v>
      </c>
      <c r="K61" s="9">
        <v>25104</v>
      </c>
      <c r="L61" s="9">
        <v>2288895</v>
      </c>
      <c r="M61" s="9">
        <v>290</v>
      </c>
      <c r="N61" s="9">
        <v>4271</v>
      </c>
      <c r="O61" s="9">
        <f t="shared" si="24"/>
        <v>2834891</v>
      </c>
      <c r="Q61" s="9">
        <f t="shared" si="30"/>
        <v>27756</v>
      </c>
      <c r="R61" s="9">
        <f t="shared" si="2"/>
        <v>277944</v>
      </c>
      <c r="S61" s="9">
        <f t="shared" si="3"/>
        <v>2405965</v>
      </c>
      <c r="T61" s="9">
        <f t="shared" si="4"/>
        <v>123226</v>
      </c>
      <c r="U61" s="9">
        <f t="shared" si="5"/>
        <v>2834891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1">
        <f t="shared" si="25"/>
        <v>0</v>
      </c>
      <c r="AK61" s="13"/>
      <c r="AL61" s="9">
        <f t="shared" si="31"/>
        <v>0</v>
      </c>
      <c r="AM61" s="9">
        <f t="shared" si="26"/>
        <v>0</v>
      </c>
      <c r="AN61" s="9">
        <f t="shared" si="27"/>
        <v>0</v>
      </c>
      <c r="AO61" s="9">
        <f t="shared" si="28"/>
        <v>0</v>
      </c>
      <c r="AP61" s="9">
        <f t="shared" si="29"/>
        <v>0</v>
      </c>
    </row>
    <row r="62" spans="1:42" x14ac:dyDescent="0.3">
      <c r="A62" s="4" t="s">
        <v>74</v>
      </c>
      <c r="B62" s="9"/>
      <c r="C62" s="9">
        <v>398580</v>
      </c>
      <c r="D62" s="9">
        <v>1373</v>
      </c>
      <c r="E62" s="9">
        <v>686</v>
      </c>
      <c r="F62" s="9">
        <v>1030</v>
      </c>
      <c r="G62" s="9">
        <v>207498</v>
      </c>
      <c r="H62" s="9">
        <v>245676</v>
      </c>
      <c r="I62" s="9"/>
      <c r="J62" s="9">
        <v>246719</v>
      </c>
      <c r="K62" s="9">
        <v>40185</v>
      </c>
      <c r="L62" s="9">
        <v>4699790</v>
      </c>
      <c r="M62" s="9"/>
      <c r="N62" s="9">
        <v>8121</v>
      </c>
      <c r="O62" s="9">
        <f t="shared" si="24"/>
        <v>5849658</v>
      </c>
      <c r="Q62" s="9">
        <f t="shared" si="30"/>
        <v>43274</v>
      </c>
      <c r="R62" s="9">
        <f t="shared" si="2"/>
        <v>614199</v>
      </c>
      <c r="S62" s="9">
        <f t="shared" si="3"/>
        <v>4945466</v>
      </c>
      <c r="T62" s="9">
        <f t="shared" si="4"/>
        <v>246719</v>
      </c>
      <c r="U62" s="9">
        <f t="shared" si="5"/>
        <v>5849658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11">
        <f t="shared" si="25"/>
        <v>0</v>
      </c>
      <c r="AK62" s="13"/>
      <c r="AL62" s="9">
        <f t="shared" si="31"/>
        <v>0</v>
      </c>
      <c r="AM62" s="9">
        <f t="shared" si="26"/>
        <v>0</v>
      </c>
      <c r="AN62" s="9">
        <f t="shared" si="27"/>
        <v>0</v>
      </c>
      <c r="AO62" s="9">
        <f t="shared" si="28"/>
        <v>0</v>
      </c>
      <c r="AP62" s="9">
        <f t="shared" si="29"/>
        <v>0</v>
      </c>
    </row>
    <row r="63" spans="1:42" x14ac:dyDescent="0.3">
      <c r="A63" s="4" t="s">
        <v>75</v>
      </c>
      <c r="B63" s="9"/>
      <c r="C63" s="9">
        <v>149178.67000000001</v>
      </c>
      <c r="D63" s="9"/>
      <c r="E63" s="9"/>
      <c r="F63" s="9"/>
      <c r="G63" s="9">
        <v>57813.81</v>
      </c>
      <c r="H63" s="9"/>
      <c r="I63" s="9"/>
      <c r="J63" s="9">
        <v>45191.3</v>
      </c>
      <c r="K63" s="9">
        <v>20834.57</v>
      </c>
      <c r="L63" s="9">
        <v>2186636.83</v>
      </c>
      <c r="M63" s="9"/>
      <c r="N63" s="9">
        <v>480</v>
      </c>
      <c r="O63" s="9">
        <f t="shared" si="24"/>
        <v>2460135.1800000002</v>
      </c>
      <c r="Q63" s="9">
        <f t="shared" si="30"/>
        <v>20834.57</v>
      </c>
      <c r="R63" s="9">
        <f t="shared" si="2"/>
        <v>207472.48</v>
      </c>
      <c r="S63" s="9">
        <f t="shared" si="3"/>
        <v>2186636.83</v>
      </c>
      <c r="T63" s="9">
        <f t="shared" si="4"/>
        <v>45191.3</v>
      </c>
      <c r="U63" s="9">
        <f t="shared" si="5"/>
        <v>2460135.1800000002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11">
        <f t="shared" si="25"/>
        <v>0</v>
      </c>
      <c r="AK63" s="13"/>
      <c r="AL63" s="9">
        <f t="shared" si="31"/>
        <v>0</v>
      </c>
      <c r="AM63" s="9">
        <f t="shared" si="26"/>
        <v>0</v>
      </c>
      <c r="AN63" s="9">
        <f t="shared" si="27"/>
        <v>0</v>
      </c>
      <c r="AO63" s="9">
        <f t="shared" si="28"/>
        <v>0</v>
      </c>
      <c r="AP63" s="9">
        <f t="shared" si="29"/>
        <v>0</v>
      </c>
    </row>
    <row r="64" spans="1:42" x14ac:dyDescent="0.3">
      <c r="A64" s="4" t="s">
        <v>76</v>
      </c>
      <c r="B64" s="9"/>
      <c r="C64" s="9">
        <v>653343</v>
      </c>
      <c r="D64" s="9">
        <v>16022</v>
      </c>
      <c r="E64" s="9">
        <v>1118</v>
      </c>
      <c r="F64" s="9"/>
      <c r="G64" s="9">
        <v>176670</v>
      </c>
      <c r="H64" s="9">
        <v>256260</v>
      </c>
      <c r="I64" s="9"/>
      <c r="J64" s="9">
        <v>173527</v>
      </c>
      <c r="K64" s="9">
        <v>43634</v>
      </c>
      <c r="L64" s="9">
        <v>4959413</v>
      </c>
      <c r="M64" s="9">
        <v>1342</v>
      </c>
      <c r="N64" s="9">
        <v>10740</v>
      </c>
      <c r="O64" s="9">
        <f t="shared" si="24"/>
        <v>6292069</v>
      </c>
      <c r="Q64" s="9">
        <f t="shared" si="30"/>
        <v>62116</v>
      </c>
      <c r="R64" s="9">
        <f t="shared" si="2"/>
        <v>840753</v>
      </c>
      <c r="S64" s="9">
        <f t="shared" si="3"/>
        <v>5215673</v>
      </c>
      <c r="T64" s="9">
        <f t="shared" si="4"/>
        <v>173527</v>
      </c>
      <c r="U64" s="9">
        <f t="shared" si="5"/>
        <v>6292069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11">
        <f t="shared" si="25"/>
        <v>0</v>
      </c>
      <c r="AK64" s="13"/>
      <c r="AL64" s="9">
        <f t="shared" si="31"/>
        <v>0</v>
      </c>
      <c r="AM64" s="9">
        <f t="shared" si="26"/>
        <v>0</v>
      </c>
      <c r="AN64" s="9">
        <f t="shared" si="27"/>
        <v>0</v>
      </c>
      <c r="AO64" s="9">
        <f t="shared" si="28"/>
        <v>0</v>
      </c>
      <c r="AP64" s="9">
        <f t="shared" si="29"/>
        <v>0</v>
      </c>
    </row>
    <row r="65" spans="1:42" x14ac:dyDescent="0.3">
      <c r="A65" s="4" t="s">
        <v>77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>
        <f t="shared" si="24"/>
        <v>0</v>
      </c>
      <c r="Q65" s="9">
        <f t="shared" si="30"/>
        <v>0</v>
      </c>
      <c r="R65" s="9">
        <f t="shared" si="2"/>
        <v>0</v>
      </c>
      <c r="S65" s="9">
        <f t="shared" si="3"/>
        <v>0</v>
      </c>
      <c r="T65" s="9">
        <f t="shared" si="4"/>
        <v>0</v>
      </c>
      <c r="U65" s="9">
        <f t="shared" si="5"/>
        <v>0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11">
        <f t="shared" si="25"/>
        <v>0</v>
      </c>
      <c r="AK65" s="13"/>
      <c r="AL65" s="9">
        <f t="shared" si="31"/>
        <v>0</v>
      </c>
      <c r="AM65" s="9">
        <f t="shared" si="26"/>
        <v>0</v>
      </c>
      <c r="AN65" s="9">
        <f t="shared" si="27"/>
        <v>0</v>
      </c>
      <c r="AO65" s="9">
        <f t="shared" si="28"/>
        <v>0</v>
      </c>
      <c r="AP65" s="9">
        <f t="shared" si="29"/>
        <v>0</v>
      </c>
    </row>
    <row r="66" spans="1:42" x14ac:dyDescent="0.3">
      <c r="A66" s="4" t="s">
        <v>78</v>
      </c>
      <c r="B66" s="9"/>
      <c r="C66" s="9">
        <v>312809.53000000003</v>
      </c>
      <c r="D66" s="9">
        <v>1869.97</v>
      </c>
      <c r="E66" s="9">
        <v>2445.65</v>
      </c>
      <c r="F66" s="9"/>
      <c r="G66" s="9">
        <v>117538.34</v>
      </c>
      <c r="H66" s="9">
        <v>53065.23</v>
      </c>
      <c r="I66" s="9"/>
      <c r="J66" s="9">
        <v>261482.57</v>
      </c>
      <c r="K66" s="9">
        <v>53189.68</v>
      </c>
      <c r="L66" s="9">
        <v>3930221.98</v>
      </c>
      <c r="M66" s="9">
        <v>1296.77</v>
      </c>
      <c r="N66" s="9">
        <v>4821.63</v>
      </c>
      <c r="O66" s="9">
        <f t="shared" si="24"/>
        <v>4738741.3499999996</v>
      </c>
      <c r="Q66" s="9">
        <f t="shared" si="30"/>
        <v>58802.07</v>
      </c>
      <c r="R66" s="9">
        <f t="shared" si="2"/>
        <v>435169.5</v>
      </c>
      <c r="S66" s="9">
        <f t="shared" si="3"/>
        <v>3983287.21</v>
      </c>
      <c r="T66" s="9">
        <f t="shared" si="4"/>
        <v>261482.57</v>
      </c>
      <c r="U66" s="9">
        <f t="shared" si="5"/>
        <v>4738741.3499999996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11">
        <f t="shared" si="25"/>
        <v>0</v>
      </c>
      <c r="AK66" s="13"/>
      <c r="AL66" s="9">
        <f t="shared" si="31"/>
        <v>0</v>
      </c>
      <c r="AM66" s="9">
        <f t="shared" si="26"/>
        <v>0</v>
      </c>
      <c r="AN66" s="9">
        <f t="shared" si="27"/>
        <v>0</v>
      </c>
      <c r="AO66" s="9">
        <f t="shared" si="28"/>
        <v>0</v>
      </c>
      <c r="AP66" s="9">
        <f t="shared" si="29"/>
        <v>0</v>
      </c>
    </row>
    <row r="67" spans="1:42" x14ac:dyDescent="0.3">
      <c r="A67" s="4" t="s">
        <v>79</v>
      </c>
      <c r="B67" s="9"/>
      <c r="C67" s="9">
        <v>242384.86</v>
      </c>
      <c r="D67" s="9">
        <v>143827.81</v>
      </c>
      <c r="E67" s="9"/>
      <c r="F67" s="9">
        <v>5194.29</v>
      </c>
      <c r="G67" s="9">
        <v>217550.5</v>
      </c>
      <c r="H67" s="9">
        <v>225629.89</v>
      </c>
      <c r="I67" s="9">
        <v>618.80999999999995</v>
      </c>
      <c r="J67" s="9">
        <v>92514.02</v>
      </c>
      <c r="K67" s="9">
        <v>140079.78</v>
      </c>
      <c r="L67" s="9">
        <v>3498966.41</v>
      </c>
      <c r="M67" s="9">
        <v>1494.83</v>
      </c>
      <c r="N67" s="9">
        <v>8.16</v>
      </c>
      <c r="O67" s="9">
        <f t="shared" si="24"/>
        <v>4568269.3600000003</v>
      </c>
      <c r="Q67" s="9">
        <f t="shared" si="30"/>
        <v>290596.71000000002</v>
      </c>
      <c r="R67" s="9">
        <f t="shared" si="2"/>
        <v>460562.32999999996</v>
      </c>
      <c r="S67" s="9">
        <f t="shared" si="3"/>
        <v>3724596.3000000003</v>
      </c>
      <c r="T67" s="9">
        <f t="shared" si="4"/>
        <v>92514.02</v>
      </c>
      <c r="U67" s="9">
        <f t="shared" si="5"/>
        <v>4568269.3600000003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11">
        <f t="shared" si="25"/>
        <v>0</v>
      </c>
      <c r="AK67" s="13"/>
      <c r="AL67" s="9">
        <f t="shared" si="31"/>
        <v>0</v>
      </c>
      <c r="AM67" s="9">
        <f t="shared" si="26"/>
        <v>0</v>
      </c>
      <c r="AN67" s="9">
        <f t="shared" si="27"/>
        <v>0</v>
      </c>
      <c r="AO67" s="9">
        <f t="shared" si="28"/>
        <v>0</v>
      </c>
      <c r="AP67" s="9">
        <f t="shared" si="29"/>
        <v>0</v>
      </c>
    </row>
    <row r="68" spans="1:42" x14ac:dyDescent="0.3">
      <c r="A68" s="4" t="s">
        <v>80</v>
      </c>
      <c r="B68" s="9"/>
      <c r="C68" s="9">
        <v>395021</v>
      </c>
      <c r="D68" s="9">
        <v>17769</v>
      </c>
      <c r="E68" s="9"/>
      <c r="F68" s="9">
        <v>48631</v>
      </c>
      <c r="G68" s="9">
        <v>116886</v>
      </c>
      <c r="H68" s="9">
        <v>266130</v>
      </c>
      <c r="I68" s="9">
        <v>30</v>
      </c>
      <c r="J68" s="9">
        <v>187704</v>
      </c>
      <c r="K68" s="9">
        <v>73686</v>
      </c>
      <c r="L68" s="9">
        <v>4649503</v>
      </c>
      <c r="M68" s="9">
        <v>1735</v>
      </c>
      <c r="N68" s="9">
        <v>5945</v>
      </c>
      <c r="O68" s="9">
        <f t="shared" si="24"/>
        <v>5763040</v>
      </c>
      <c r="Q68" s="9">
        <f t="shared" si="30"/>
        <v>141821</v>
      </c>
      <c r="R68" s="9">
        <f t="shared" si="2"/>
        <v>517882</v>
      </c>
      <c r="S68" s="9">
        <f t="shared" si="3"/>
        <v>4915633</v>
      </c>
      <c r="T68" s="9">
        <f t="shared" si="4"/>
        <v>187704</v>
      </c>
      <c r="U68" s="9">
        <f t="shared" si="5"/>
        <v>5763040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1">
        <f t="shared" si="25"/>
        <v>0</v>
      </c>
      <c r="AK68" s="13"/>
      <c r="AL68" s="9">
        <f t="shared" si="31"/>
        <v>0</v>
      </c>
      <c r="AM68" s="9">
        <f t="shared" si="26"/>
        <v>0</v>
      </c>
      <c r="AN68" s="9">
        <f t="shared" si="27"/>
        <v>0</v>
      </c>
      <c r="AO68" s="9">
        <f t="shared" si="28"/>
        <v>0</v>
      </c>
      <c r="AP68" s="9">
        <f t="shared" si="29"/>
        <v>0</v>
      </c>
    </row>
    <row r="69" spans="1:42" x14ac:dyDescent="0.3">
      <c r="A69" s="4" t="s">
        <v>81</v>
      </c>
      <c r="B69" s="9"/>
      <c r="C69" s="9">
        <v>243576.06</v>
      </c>
      <c r="D69" s="9">
        <v>42412.79</v>
      </c>
      <c r="E69" s="9"/>
      <c r="F69" s="9">
        <v>600</v>
      </c>
      <c r="G69" s="9">
        <v>36833.760000000002</v>
      </c>
      <c r="H69" s="9">
        <v>192369.99</v>
      </c>
      <c r="I69" s="9"/>
      <c r="J69" s="9">
        <v>75390.28</v>
      </c>
      <c r="K69" s="9">
        <v>101312.42</v>
      </c>
      <c r="L69" s="9">
        <v>1356392.86</v>
      </c>
      <c r="M69" s="9">
        <v>5610.72</v>
      </c>
      <c r="N69" s="9">
        <v>5527.12</v>
      </c>
      <c r="O69" s="9">
        <f t="shared" si="24"/>
        <v>2060026.0000000002</v>
      </c>
      <c r="Q69" s="9">
        <f t="shared" si="30"/>
        <v>149935.93</v>
      </c>
      <c r="R69" s="9">
        <f t="shared" si="2"/>
        <v>285936.94</v>
      </c>
      <c r="S69" s="9">
        <f t="shared" si="3"/>
        <v>1548762.85</v>
      </c>
      <c r="T69" s="9">
        <f t="shared" si="4"/>
        <v>75390.28</v>
      </c>
      <c r="U69" s="9">
        <f t="shared" si="5"/>
        <v>2060026.0000000002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11">
        <f t="shared" si="25"/>
        <v>0</v>
      </c>
      <c r="AK69" s="13"/>
      <c r="AL69" s="9">
        <f t="shared" si="31"/>
        <v>0</v>
      </c>
      <c r="AM69" s="9">
        <f t="shared" si="26"/>
        <v>0</v>
      </c>
      <c r="AN69" s="9">
        <f t="shared" si="27"/>
        <v>0</v>
      </c>
      <c r="AO69" s="9">
        <f t="shared" si="28"/>
        <v>0</v>
      </c>
      <c r="AP69" s="9">
        <f t="shared" si="29"/>
        <v>0</v>
      </c>
    </row>
    <row r="70" spans="1:42" x14ac:dyDescent="0.3">
      <c r="A70" s="4" t="s">
        <v>82</v>
      </c>
      <c r="B70" s="9"/>
      <c r="C70" s="9">
        <v>583320</v>
      </c>
      <c r="D70" s="9"/>
      <c r="E70" s="9"/>
      <c r="F70" s="9"/>
      <c r="G70" s="9"/>
      <c r="H70" s="9"/>
      <c r="I70" s="9"/>
      <c r="J70" s="9"/>
      <c r="K70" s="9">
        <v>144184</v>
      </c>
      <c r="L70" s="9">
        <v>5498779</v>
      </c>
      <c r="M70" s="9"/>
      <c r="N70" s="9"/>
      <c r="O70" s="9">
        <f t="shared" si="24"/>
        <v>6226283</v>
      </c>
      <c r="Q70" s="9">
        <f t="shared" si="30"/>
        <v>144184</v>
      </c>
      <c r="R70" s="9">
        <f t="shared" si="2"/>
        <v>583320</v>
      </c>
      <c r="S70" s="9">
        <f t="shared" si="3"/>
        <v>5498779</v>
      </c>
      <c r="T70" s="9">
        <f t="shared" si="4"/>
        <v>0</v>
      </c>
      <c r="U70" s="9">
        <f t="shared" si="5"/>
        <v>6226283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11">
        <f t="shared" si="25"/>
        <v>0</v>
      </c>
      <c r="AK70" s="13"/>
      <c r="AL70" s="9">
        <f t="shared" si="31"/>
        <v>0</v>
      </c>
      <c r="AM70" s="9">
        <f t="shared" si="26"/>
        <v>0</v>
      </c>
      <c r="AN70" s="9">
        <f t="shared" si="27"/>
        <v>0</v>
      </c>
      <c r="AO70" s="9">
        <f t="shared" si="28"/>
        <v>0</v>
      </c>
      <c r="AP70" s="9">
        <f t="shared" si="29"/>
        <v>0</v>
      </c>
    </row>
    <row r="71" spans="1:42" x14ac:dyDescent="0.3">
      <c r="A71" s="4" t="s">
        <v>83</v>
      </c>
      <c r="B71" s="9"/>
      <c r="C71" s="9">
        <v>510284</v>
      </c>
      <c r="D71" s="9"/>
      <c r="E71" s="9"/>
      <c r="F71" s="9"/>
      <c r="G71" s="9"/>
      <c r="H71" s="9">
        <v>225299</v>
      </c>
      <c r="I71" s="9"/>
      <c r="J71" s="9"/>
      <c r="K71" s="9">
        <v>48269</v>
      </c>
      <c r="L71" s="9">
        <v>4354920</v>
      </c>
      <c r="M71" s="9"/>
      <c r="N71" s="9"/>
      <c r="O71" s="9">
        <f t="shared" si="24"/>
        <v>5138772</v>
      </c>
      <c r="Q71" s="9">
        <f t="shared" si="30"/>
        <v>48269</v>
      </c>
      <c r="R71" s="9">
        <f t="shared" si="2"/>
        <v>510284</v>
      </c>
      <c r="S71" s="9">
        <f t="shared" si="3"/>
        <v>4580219</v>
      </c>
      <c r="T71" s="9">
        <f t="shared" si="4"/>
        <v>0</v>
      </c>
      <c r="U71" s="9">
        <f t="shared" si="5"/>
        <v>5138772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11">
        <f t="shared" si="25"/>
        <v>0</v>
      </c>
      <c r="AK71" s="13"/>
      <c r="AL71" s="9">
        <f t="shared" si="31"/>
        <v>0</v>
      </c>
      <c r="AM71" s="9">
        <f t="shared" si="26"/>
        <v>0</v>
      </c>
      <c r="AN71" s="9">
        <f t="shared" si="27"/>
        <v>0</v>
      </c>
      <c r="AO71" s="9">
        <f t="shared" si="28"/>
        <v>0</v>
      </c>
      <c r="AP71" s="9">
        <f t="shared" si="29"/>
        <v>0</v>
      </c>
    </row>
    <row r="72" spans="1:42" x14ac:dyDescent="0.3">
      <c r="A72" s="4" t="s">
        <v>84</v>
      </c>
      <c r="B72" s="9"/>
      <c r="C72" s="9">
        <v>2851024</v>
      </c>
      <c r="D72" s="9"/>
      <c r="E72" s="9"/>
      <c r="F72" s="9"/>
      <c r="G72" s="9"/>
      <c r="H72" s="9">
        <v>12965</v>
      </c>
      <c r="I72" s="9"/>
      <c r="J72" s="9"/>
      <c r="K72" s="9">
        <v>17142</v>
      </c>
      <c r="L72" s="9">
        <v>1483076</v>
      </c>
      <c r="M72" s="9"/>
      <c r="N72" s="9"/>
      <c r="O72" s="9">
        <f t="shared" si="24"/>
        <v>4364207</v>
      </c>
      <c r="Q72" s="9">
        <f t="shared" si="30"/>
        <v>17142</v>
      </c>
      <c r="R72" s="9">
        <f t="shared" si="2"/>
        <v>2851024</v>
      </c>
      <c r="S72" s="9">
        <f t="shared" si="3"/>
        <v>1496041</v>
      </c>
      <c r="T72" s="9">
        <f t="shared" si="4"/>
        <v>0</v>
      </c>
      <c r="U72" s="9">
        <f t="shared" si="5"/>
        <v>4364207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11">
        <f t="shared" si="25"/>
        <v>0</v>
      </c>
      <c r="AK72" s="13"/>
      <c r="AL72" s="9">
        <f t="shared" si="31"/>
        <v>0</v>
      </c>
      <c r="AM72" s="9">
        <f t="shared" si="26"/>
        <v>0</v>
      </c>
      <c r="AN72" s="9">
        <f t="shared" si="27"/>
        <v>0</v>
      </c>
      <c r="AO72" s="9">
        <f t="shared" si="28"/>
        <v>0</v>
      </c>
      <c r="AP72" s="9">
        <f t="shared" si="29"/>
        <v>0</v>
      </c>
    </row>
    <row r="73" spans="1:42" x14ac:dyDescent="0.3">
      <c r="A73" s="4" t="s">
        <v>85</v>
      </c>
      <c r="B73" s="9">
        <v>11236.52</v>
      </c>
      <c r="C73" s="9">
        <v>396529.04</v>
      </c>
      <c r="D73" s="9">
        <v>403678.96</v>
      </c>
      <c r="E73" s="9">
        <v>5571.91</v>
      </c>
      <c r="F73" s="9">
        <v>58028.7</v>
      </c>
      <c r="G73" s="9">
        <v>66110.960000000006</v>
      </c>
      <c r="H73" s="9">
        <v>900956.43</v>
      </c>
      <c r="I73" s="9"/>
      <c r="J73" s="9">
        <v>1349708.87</v>
      </c>
      <c r="K73" s="9">
        <v>2071660.7</v>
      </c>
      <c r="L73" s="9">
        <v>3258773.39</v>
      </c>
      <c r="M73" s="9">
        <v>80178.09</v>
      </c>
      <c r="N73" s="9">
        <v>8863.2199999999993</v>
      </c>
      <c r="O73" s="9">
        <f t="shared" si="24"/>
        <v>8611296.790000001</v>
      </c>
      <c r="Q73" s="9">
        <f t="shared" si="30"/>
        <v>2630354.88</v>
      </c>
      <c r="R73" s="9">
        <f t="shared" si="2"/>
        <v>471503.22</v>
      </c>
      <c r="S73" s="9">
        <f t="shared" ref="S73:S96" si="32">+SUM(H73+L73)</f>
        <v>4159729.8200000003</v>
      </c>
      <c r="T73" s="9">
        <f t="shared" ref="T73:T96" si="33">+SUM(J73)</f>
        <v>1349708.87</v>
      </c>
      <c r="U73" s="9">
        <f t="shared" si="5"/>
        <v>8611296.790000001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1">
        <f t="shared" si="25"/>
        <v>0</v>
      </c>
      <c r="AK73" s="13"/>
      <c r="AL73" s="9">
        <f t="shared" si="31"/>
        <v>0</v>
      </c>
      <c r="AM73" s="9">
        <f t="shared" si="26"/>
        <v>0</v>
      </c>
      <c r="AN73" s="9">
        <f t="shared" si="27"/>
        <v>0</v>
      </c>
      <c r="AO73" s="9">
        <f t="shared" si="28"/>
        <v>0</v>
      </c>
      <c r="AP73" s="9">
        <f t="shared" si="29"/>
        <v>0</v>
      </c>
    </row>
    <row r="74" spans="1:42" x14ac:dyDescent="0.3">
      <c r="A74" s="4" t="s">
        <v>86</v>
      </c>
      <c r="B74" s="9">
        <v>8003.65</v>
      </c>
      <c r="C74" s="9">
        <v>107582.52</v>
      </c>
      <c r="D74" s="9">
        <v>6639.18</v>
      </c>
      <c r="E74" s="9">
        <v>3059.36</v>
      </c>
      <c r="F74" s="9"/>
      <c r="G74" s="9">
        <v>50264.52</v>
      </c>
      <c r="H74" s="9">
        <v>242997.31</v>
      </c>
      <c r="I74" s="9"/>
      <c r="J74" s="9">
        <v>26165.24</v>
      </c>
      <c r="K74" s="9">
        <v>125532.77</v>
      </c>
      <c r="L74" s="9">
        <v>1375574.32</v>
      </c>
      <c r="M74" s="9">
        <v>2237.23</v>
      </c>
      <c r="N74" s="9">
        <v>2457.42</v>
      </c>
      <c r="O74" s="9">
        <f t="shared" si="24"/>
        <v>1950513.52</v>
      </c>
      <c r="Q74" s="9">
        <f t="shared" si="30"/>
        <v>145472.19</v>
      </c>
      <c r="R74" s="9">
        <f t="shared" ref="R74:R80" si="34">+SUM(C74+G74+N74+I74)</f>
        <v>160304.46000000002</v>
      </c>
      <c r="S74" s="9">
        <f t="shared" si="32"/>
        <v>1618571.6300000001</v>
      </c>
      <c r="T74" s="9">
        <f t="shared" si="33"/>
        <v>26165.24</v>
      </c>
      <c r="U74" s="9">
        <f t="shared" ref="U74:U96" si="35">+SUM(O74)</f>
        <v>1950513.52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11">
        <f t="shared" si="25"/>
        <v>0</v>
      </c>
      <c r="AK74" s="13"/>
      <c r="AL74" s="9">
        <f t="shared" si="31"/>
        <v>0</v>
      </c>
      <c r="AM74" s="9">
        <f t="shared" si="26"/>
        <v>0</v>
      </c>
      <c r="AN74" s="9">
        <f t="shared" si="27"/>
        <v>0</v>
      </c>
      <c r="AO74" s="9">
        <f t="shared" si="28"/>
        <v>0</v>
      </c>
      <c r="AP74" s="9">
        <f t="shared" ref="AP74:AP80" si="36">+SUM(AJ74)</f>
        <v>0</v>
      </c>
    </row>
    <row r="75" spans="1:42" x14ac:dyDescent="0.3">
      <c r="A75" s="4" t="s">
        <v>87</v>
      </c>
      <c r="B75" s="9">
        <v>115647</v>
      </c>
      <c r="C75" s="9">
        <v>91916</v>
      </c>
      <c r="D75" s="9">
        <v>295680</v>
      </c>
      <c r="E75" s="9">
        <v>5073</v>
      </c>
      <c r="F75" s="9">
        <v>2125</v>
      </c>
      <c r="G75" s="9">
        <v>50265</v>
      </c>
      <c r="H75" s="9">
        <v>225315</v>
      </c>
      <c r="I75" s="9"/>
      <c r="J75" s="9">
        <v>48147</v>
      </c>
      <c r="K75" s="9">
        <v>660495</v>
      </c>
      <c r="L75" s="9">
        <v>1220779</v>
      </c>
      <c r="M75" s="9">
        <v>12934</v>
      </c>
      <c r="N75" s="9">
        <v>2120</v>
      </c>
      <c r="O75" s="9">
        <f t="shared" si="24"/>
        <v>2730496</v>
      </c>
      <c r="Q75" s="9">
        <f t="shared" si="30"/>
        <v>1091954</v>
      </c>
      <c r="R75" s="9">
        <f t="shared" si="34"/>
        <v>144301</v>
      </c>
      <c r="S75" s="9">
        <f t="shared" si="32"/>
        <v>1446094</v>
      </c>
      <c r="T75" s="9">
        <f t="shared" si="33"/>
        <v>48147</v>
      </c>
      <c r="U75" s="9">
        <f t="shared" si="35"/>
        <v>2730496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11">
        <f t="shared" si="25"/>
        <v>0</v>
      </c>
      <c r="AK75" s="13"/>
      <c r="AL75" s="9">
        <f t="shared" si="31"/>
        <v>0</v>
      </c>
      <c r="AM75" s="9">
        <f t="shared" si="26"/>
        <v>0</v>
      </c>
      <c r="AN75" s="9">
        <f t="shared" si="27"/>
        <v>0</v>
      </c>
      <c r="AO75" s="9">
        <f t="shared" si="28"/>
        <v>0</v>
      </c>
      <c r="AP75" s="9">
        <f t="shared" si="36"/>
        <v>0</v>
      </c>
    </row>
    <row r="76" spans="1:42" x14ac:dyDescent="0.3">
      <c r="A76" s="4" t="s">
        <v>88</v>
      </c>
      <c r="B76" s="9"/>
      <c r="C76" s="9">
        <v>590176.62</v>
      </c>
      <c r="D76" s="9">
        <v>73522.61</v>
      </c>
      <c r="E76" s="9">
        <v>1272.17</v>
      </c>
      <c r="F76" s="9">
        <v>152278.26</v>
      </c>
      <c r="G76" s="9">
        <v>488792.17</v>
      </c>
      <c r="H76" s="9">
        <v>387126.96</v>
      </c>
      <c r="I76" s="9">
        <v>3868.7</v>
      </c>
      <c r="J76" s="9">
        <v>227873.04</v>
      </c>
      <c r="K76" s="9">
        <v>422832.17</v>
      </c>
      <c r="L76" s="9">
        <v>7947906.0899999999</v>
      </c>
      <c r="M76" s="9">
        <v>9122.61</v>
      </c>
      <c r="N76" s="9">
        <v>202902.61</v>
      </c>
      <c r="O76" s="9">
        <f t="shared" si="24"/>
        <v>10507674.009999998</v>
      </c>
      <c r="Q76" s="9">
        <f t="shared" si="30"/>
        <v>659027.81999999995</v>
      </c>
      <c r="R76" s="9">
        <f t="shared" si="34"/>
        <v>1285740.0999999999</v>
      </c>
      <c r="S76" s="9">
        <f t="shared" si="32"/>
        <v>8335033.0499999998</v>
      </c>
      <c r="T76" s="9">
        <f t="shared" si="33"/>
        <v>227873.04</v>
      </c>
      <c r="U76" s="9">
        <f t="shared" si="35"/>
        <v>10507674.009999998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11">
        <f t="shared" si="25"/>
        <v>0</v>
      </c>
      <c r="AK76" s="13"/>
      <c r="AL76" s="9">
        <f t="shared" si="31"/>
        <v>0</v>
      </c>
      <c r="AM76" s="9">
        <f t="shared" si="26"/>
        <v>0</v>
      </c>
      <c r="AN76" s="9">
        <f t="shared" si="27"/>
        <v>0</v>
      </c>
      <c r="AO76" s="9">
        <f t="shared" si="28"/>
        <v>0</v>
      </c>
      <c r="AP76" s="9">
        <f t="shared" si="36"/>
        <v>0</v>
      </c>
    </row>
    <row r="77" spans="1:42" x14ac:dyDescent="0.3">
      <c r="A77" s="4" t="s">
        <v>89</v>
      </c>
      <c r="B77" s="9">
        <v>541.57000000000005</v>
      </c>
      <c r="C77" s="9">
        <v>313981.87</v>
      </c>
      <c r="D77" s="9">
        <v>1703358.06</v>
      </c>
      <c r="E77" s="9">
        <v>3848.17</v>
      </c>
      <c r="F77" s="9">
        <v>3327.3</v>
      </c>
      <c r="G77" s="9">
        <v>169613.61</v>
      </c>
      <c r="H77" s="9">
        <v>330339.13</v>
      </c>
      <c r="I77" s="9">
        <v>1254.78</v>
      </c>
      <c r="J77" s="9">
        <v>227548.26</v>
      </c>
      <c r="K77" s="9">
        <v>2649644.91</v>
      </c>
      <c r="L77" s="9">
        <v>4971885.17</v>
      </c>
      <c r="M77" s="9">
        <v>23080.17</v>
      </c>
      <c r="N77" s="9">
        <v>21093.74</v>
      </c>
      <c r="O77" s="9">
        <f t="shared" si="24"/>
        <v>10419516.74</v>
      </c>
      <c r="Q77" s="9">
        <f t="shared" si="30"/>
        <v>4383800.18</v>
      </c>
      <c r="R77" s="9">
        <f t="shared" si="34"/>
        <v>505944</v>
      </c>
      <c r="S77" s="9">
        <f t="shared" si="32"/>
        <v>5302224.3</v>
      </c>
      <c r="T77" s="9">
        <f t="shared" si="33"/>
        <v>227548.26</v>
      </c>
      <c r="U77" s="9">
        <f t="shared" si="35"/>
        <v>10419516.74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11">
        <f t="shared" si="25"/>
        <v>0</v>
      </c>
      <c r="AK77" s="13"/>
      <c r="AL77" s="9">
        <f t="shared" si="31"/>
        <v>0</v>
      </c>
      <c r="AM77" s="9">
        <f t="shared" si="26"/>
        <v>0</v>
      </c>
      <c r="AN77" s="9">
        <f t="shared" si="27"/>
        <v>0</v>
      </c>
      <c r="AO77" s="9">
        <f t="shared" si="28"/>
        <v>0</v>
      </c>
      <c r="AP77" s="9">
        <f t="shared" si="36"/>
        <v>0</v>
      </c>
    </row>
    <row r="78" spans="1:42" x14ac:dyDescent="0.3">
      <c r="A78" s="4" t="s">
        <v>90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>
        <f t="shared" si="24"/>
        <v>0</v>
      </c>
      <c r="Q78" s="9">
        <f t="shared" si="30"/>
        <v>0</v>
      </c>
      <c r="R78" s="9">
        <f t="shared" si="34"/>
        <v>0</v>
      </c>
      <c r="S78" s="9">
        <f t="shared" si="32"/>
        <v>0</v>
      </c>
      <c r="T78" s="9">
        <f t="shared" si="33"/>
        <v>0</v>
      </c>
      <c r="U78" s="9">
        <f t="shared" si="35"/>
        <v>0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11">
        <f t="shared" si="25"/>
        <v>0</v>
      </c>
      <c r="AK78" s="13"/>
      <c r="AL78" s="9">
        <f t="shared" si="31"/>
        <v>0</v>
      </c>
      <c r="AM78" s="9">
        <f t="shared" si="26"/>
        <v>0</v>
      </c>
      <c r="AN78" s="9">
        <f t="shared" si="27"/>
        <v>0</v>
      </c>
      <c r="AO78" s="9">
        <f t="shared" si="28"/>
        <v>0</v>
      </c>
      <c r="AP78" s="9">
        <f t="shared" si="36"/>
        <v>0</v>
      </c>
    </row>
    <row r="79" spans="1:42" x14ac:dyDescent="0.3">
      <c r="A79" s="4" t="s">
        <v>91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>
        <f t="shared" si="24"/>
        <v>0</v>
      </c>
      <c r="Q79" s="9">
        <f t="shared" si="30"/>
        <v>0</v>
      </c>
      <c r="R79" s="9">
        <f t="shared" si="34"/>
        <v>0</v>
      </c>
      <c r="S79" s="9">
        <f t="shared" si="32"/>
        <v>0</v>
      </c>
      <c r="T79" s="9">
        <f t="shared" si="33"/>
        <v>0</v>
      </c>
      <c r="U79" s="9">
        <f t="shared" si="35"/>
        <v>0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11">
        <f t="shared" si="25"/>
        <v>0</v>
      </c>
      <c r="AK79" s="13"/>
      <c r="AL79" s="9">
        <f t="shared" si="31"/>
        <v>0</v>
      </c>
      <c r="AM79" s="9">
        <f t="shared" si="26"/>
        <v>0</v>
      </c>
      <c r="AN79" s="9">
        <f t="shared" si="27"/>
        <v>0</v>
      </c>
      <c r="AO79" s="9">
        <f t="shared" si="28"/>
        <v>0</v>
      </c>
      <c r="AP79" s="9">
        <f t="shared" si="36"/>
        <v>0</v>
      </c>
    </row>
    <row r="80" spans="1:42" x14ac:dyDescent="0.3">
      <c r="A80" s="4"/>
      <c r="B80" s="8">
        <f>+SUM(B56:B79)</f>
        <v>135919.72</v>
      </c>
      <c r="C80" s="8">
        <f t="shared" ref="C80:O80" si="37">+SUM(C56:C79)</f>
        <v>8348535.3399999999</v>
      </c>
      <c r="D80" s="8">
        <f t="shared" si="37"/>
        <v>3432657.75</v>
      </c>
      <c r="E80" s="8">
        <f t="shared" si="37"/>
        <v>24160.159999999996</v>
      </c>
      <c r="F80" s="8">
        <f t="shared" si="37"/>
        <v>283356.33</v>
      </c>
      <c r="G80" s="8">
        <f t="shared" si="37"/>
        <v>2039209.29</v>
      </c>
      <c r="H80" s="8">
        <f t="shared" si="37"/>
        <v>3887304.96</v>
      </c>
      <c r="I80" s="8">
        <f t="shared" si="37"/>
        <v>5813.29</v>
      </c>
      <c r="J80" s="8">
        <f t="shared" si="37"/>
        <v>3171307.17</v>
      </c>
      <c r="K80" s="8">
        <f t="shared" si="37"/>
        <v>6706371.8000000007</v>
      </c>
      <c r="L80" s="8">
        <f t="shared" si="37"/>
        <v>60234184.840000004</v>
      </c>
      <c r="M80" s="8">
        <f t="shared" si="37"/>
        <v>156418.12</v>
      </c>
      <c r="N80" s="8">
        <f t="shared" si="37"/>
        <v>279578.27</v>
      </c>
      <c r="O80" s="8">
        <f t="shared" si="37"/>
        <v>88704817.039999977</v>
      </c>
      <c r="Q80" s="8">
        <f t="shared" si="30"/>
        <v>10738883.880000001</v>
      </c>
      <c r="R80" s="8">
        <f t="shared" si="34"/>
        <v>10673136.189999998</v>
      </c>
      <c r="S80" s="8">
        <f t="shared" si="32"/>
        <v>64121489.800000004</v>
      </c>
      <c r="T80" s="8">
        <f t="shared" si="33"/>
        <v>3171307.17</v>
      </c>
      <c r="U80" s="8">
        <f t="shared" si="35"/>
        <v>88704817.039999977</v>
      </c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>
        <f t="shared" ref="AJ80" si="38">+SUM(AJ56:AJ79)</f>
        <v>0</v>
      </c>
      <c r="AK80" s="13"/>
      <c r="AL80" s="8">
        <f t="shared" si="31"/>
        <v>0</v>
      </c>
      <c r="AM80" s="8">
        <f t="shared" si="26"/>
        <v>0</v>
      </c>
      <c r="AN80" s="8">
        <f t="shared" si="27"/>
        <v>0</v>
      </c>
      <c r="AO80" s="8">
        <f t="shared" si="28"/>
        <v>0</v>
      </c>
      <c r="AP80" s="8">
        <f t="shared" si="36"/>
        <v>0</v>
      </c>
    </row>
    <row r="81" spans="1:42" x14ac:dyDescent="0.3">
      <c r="A81" s="4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Q81" s="8"/>
      <c r="R81" s="8"/>
      <c r="S81" s="8"/>
      <c r="T81" s="8"/>
      <c r="U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13"/>
      <c r="AL81" s="8"/>
      <c r="AM81" s="8"/>
      <c r="AN81" s="8"/>
      <c r="AO81" s="8"/>
      <c r="AP81" s="8"/>
    </row>
    <row r="82" spans="1:42" x14ac:dyDescent="0.3">
      <c r="A82" s="3" t="s">
        <v>92</v>
      </c>
      <c r="B82" s="8" t="s">
        <v>2</v>
      </c>
      <c r="C82" s="8" t="s">
        <v>3</v>
      </c>
      <c r="D82" s="8" t="s">
        <v>4</v>
      </c>
      <c r="E82" s="8" t="s">
        <v>5</v>
      </c>
      <c r="F82" s="8" t="s">
        <v>6</v>
      </c>
      <c r="G82" s="8" t="s">
        <v>7</v>
      </c>
      <c r="H82" s="8" t="s">
        <v>8</v>
      </c>
      <c r="I82" s="8" t="s">
        <v>9</v>
      </c>
      <c r="J82" s="8" t="s">
        <v>10</v>
      </c>
      <c r="K82" s="8" t="s">
        <v>11</v>
      </c>
      <c r="L82" s="8" t="s">
        <v>12</v>
      </c>
      <c r="M82" s="8" t="s">
        <v>110</v>
      </c>
      <c r="N82" s="8" t="s">
        <v>14</v>
      </c>
      <c r="O82" s="8" t="s">
        <v>15</v>
      </c>
      <c r="P82" s="2"/>
      <c r="Q82" s="8" t="s">
        <v>105</v>
      </c>
      <c r="R82" s="8" t="s">
        <v>103</v>
      </c>
      <c r="S82" s="8" t="s">
        <v>12</v>
      </c>
      <c r="T82" s="8" t="s">
        <v>104</v>
      </c>
      <c r="U82" s="3" t="s">
        <v>15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11"/>
      <c r="AK82" s="13"/>
      <c r="AL82" s="9"/>
      <c r="AM82" s="9"/>
      <c r="AN82" s="9"/>
      <c r="AO82" s="9"/>
      <c r="AP82" s="9"/>
    </row>
    <row r="83" spans="1:42" x14ac:dyDescent="0.3">
      <c r="A83" s="4" t="s">
        <v>93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>
        <f t="shared" ref="O83:O93" si="39">+SUM(B83:N83)</f>
        <v>0</v>
      </c>
      <c r="Q83" s="9">
        <f>+SUM(B83+D83+E83+F83+K83+M83)</f>
        <v>0</v>
      </c>
      <c r="R83" s="9">
        <f t="shared" ref="R83:R96" si="40">+SUM(C83+G83+N83+I83)</f>
        <v>0</v>
      </c>
      <c r="S83" s="9">
        <f t="shared" si="32"/>
        <v>0</v>
      </c>
      <c r="T83" s="9">
        <f t="shared" si="33"/>
        <v>0</v>
      </c>
      <c r="U83" s="9">
        <f t="shared" si="35"/>
        <v>0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11">
        <f t="shared" ref="AJ83:AJ93" si="41">+SUM(W83:AI83)</f>
        <v>0</v>
      </c>
      <c r="AK83" s="13"/>
      <c r="AL83" s="9">
        <f>+SUM(W83+Y83+Z83+AA83+AF83+AH83)</f>
        <v>0</v>
      </c>
      <c r="AM83" s="9">
        <f t="shared" ref="AM83:AM94" si="42">+SUM(X83+AB83+AI83+AD83)</f>
        <v>0</v>
      </c>
      <c r="AN83" s="9">
        <f t="shared" ref="AN83:AN94" si="43">+SUM(AC83+AG83)</f>
        <v>0</v>
      </c>
      <c r="AO83" s="9">
        <f t="shared" ref="AO83:AO94" si="44">+SUM(AE83)</f>
        <v>0</v>
      </c>
      <c r="AP83" s="9">
        <f t="shared" ref="AP83:AP94" si="45">+SUM(AJ83)</f>
        <v>0</v>
      </c>
    </row>
    <row r="84" spans="1:42" x14ac:dyDescent="0.3">
      <c r="A84" s="4" t="s">
        <v>41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>
        <v>0</v>
      </c>
      <c r="Q84" s="9">
        <f t="shared" ref="Q84:Q93" si="46">+SUM(B84+D84+E84+F84+K84+M84)</f>
        <v>0</v>
      </c>
      <c r="R84" s="9">
        <f t="shared" si="40"/>
        <v>0</v>
      </c>
      <c r="S84" s="9">
        <f t="shared" si="32"/>
        <v>0</v>
      </c>
      <c r="T84" s="9">
        <f t="shared" si="33"/>
        <v>0</v>
      </c>
      <c r="U84" s="9">
        <f t="shared" si="35"/>
        <v>0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11">
        <f t="shared" si="41"/>
        <v>0</v>
      </c>
      <c r="AK84" s="13"/>
      <c r="AL84" s="9">
        <f t="shared" ref="AL84:AL93" si="47">+SUM(W84+Y84+Z84+AA84+AF84+AH84)</f>
        <v>0</v>
      </c>
      <c r="AM84" s="9">
        <f t="shared" si="42"/>
        <v>0</v>
      </c>
      <c r="AN84" s="9">
        <f t="shared" si="43"/>
        <v>0</v>
      </c>
      <c r="AO84" s="9">
        <f t="shared" si="44"/>
        <v>0</v>
      </c>
      <c r="AP84" s="9">
        <f t="shared" si="45"/>
        <v>0</v>
      </c>
    </row>
    <row r="85" spans="1:42" x14ac:dyDescent="0.3">
      <c r="A85" s="4" t="s">
        <v>94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>
        <f t="shared" si="39"/>
        <v>0</v>
      </c>
      <c r="Q85" s="9">
        <f t="shared" si="46"/>
        <v>0</v>
      </c>
      <c r="R85" s="9">
        <f t="shared" si="40"/>
        <v>0</v>
      </c>
      <c r="S85" s="9">
        <f t="shared" si="32"/>
        <v>0</v>
      </c>
      <c r="T85" s="9">
        <f t="shared" si="33"/>
        <v>0</v>
      </c>
      <c r="U85" s="9">
        <f t="shared" si="35"/>
        <v>0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11">
        <f t="shared" si="41"/>
        <v>0</v>
      </c>
      <c r="AK85" s="13"/>
      <c r="AL85" s="9">
        <f t="shared" si="47"/>
        <v>0</v>
      </c>
      <c r="AM85" s="9">
        <f t="shared" si="42"/>
        <v>0</v>
      </c>
      <c r="AN85" s="9">
        <f t="shared" si="43"/>
        <v>0</v>
      </c>
      <c r="AO85" s="9">
        <f t="shared" si="44"/>
        <v>0</v>
      </c>
      <c r="AP85" s="9">
        <f t="shared" si="45"/>
        <v>0</v>
      </c>
    </row>
    <row r="86" spans="1:42" x14ac:dyDescent="0.3">
      <c r="A86" s="4" t="s">
        <v>95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>
        <f t="shared" si="39"/>
        <v>0</v>
      </c>
      <c r="Q86" s="9">
        <f t="shared" si="46"/>
        <v>0</v>
      </c>
      <c r="R86" s="9">
        <f t="shared" si="40"/>
        <v>0</v>
      </c>
      <c r="S86" s="9">
        <f t="shared" si="32"/>
        <v>0</v>
      </c>
      <c r="T86" s="9">
        <f t="shared" si="33"/>
        <v>0</v>
      </c>
      <c r="U86" s="9">
        <f t="shared" si="35"/>
        <v>0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11">
        <f t="shared" si="41"/>
        <v>0</v>
      </c>
      <c r="AK86" s="13"/>
      <c r="AL86" s="9">
        <f t="shared" si="47"/>
        <v>0</v>
      </c>
      <c r="AM86" s="9">
        <f t="shared" si="42"/>
        <v>0</v>
      </c>
      <c r="AN86" s="9">
        <f t="shared" si="43"/>
        <v>0</v>
      </c>
      <c r="AO86" s="9">
        <f t="shared" si="44"/>
        <v>0</v>
      </c>
      <c r="AP86" s="9">
        <f t="shared" si="45"/>
        <v>0</v>
      </c>
    </row>
    <row r="87" spans="1:42" x14ac:dyDescent="0.3">
      <c r="A87" s="4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>
        <f t="shared" si="39"/>
        <v>0</v>
      </c>
      <c r="Q87" s="9">
        <f t="shared" si="46"/>
        <v>0</v>
      </c>
      <c r="R87" s="9">
        <f t="shared" si="40"/>
        <v>0</v>
      </c>
      <c r="S87" s="9">
        <f t="shared" si="32"/>
        <v>0</v>
      </c>
      <c r="T87" s="9">
        <f t="shared" si="33"/>
        <v>0</v>
      </c>
      <c r="U87" s="9">
        <f t="shared" si="35"/>
        <v>0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1">
        <f t="shared" si="41"/>
        <v>0</v>
      </c>
      <c r="AK87" s="13"/>
      <c r="AL87" s="9">
        <f t="shared" si="47"/>
        <v>0</v>
      </c>
      <c r="AM87" s="9">
        <f t="shared" si="42"/>
        <v>0</v>
      </c>
      <c r="AN87" s="9">
        <f t="shared" si="43"/>
        <v>0</v>
      </c>
      <c r="AO87" s="9">
        <f t="shared" si="44"/>
        <v>0</v>
      </c>
      <c r="AP87" s="9">
        <f t="shared" si="45"/>
        <v>0</v>
      </c>
    </row>
    <row r="88" spans="1:42" x14ac:dyDescent="0.3">
      <c r="A88" s="4" t="s">
        <v>97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>
        <f t="shared" si="39"/>
        <v>0</v>
      </c>
      <c r="Q88" s="9">
        <f t="shared" si="46"/>
        <v>0</v>
      </c>
      <c r="R88" s="9">
        <f t="shared" si="40"/>
        <v>0</v>
      </c>
      <c r="S88" s="9">
        <f t="shared" si="32"/>
        <v>0</v>
      </c>
      <c r="T88" s="9">
        <f t="shared" si="33"/>
        <v>0</v>
      </c>
      <c r="U88" s="9">
        <f t="shared" si="35"/>
        <v>0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11">
        <f t="shared" si="41"/>
        <v>0</v>
      </c>
      <c r="AK88" s="13"/>
      <c r="AL88" s="9">
        <f t="shared" si="47"/>
        <v>0</v>
      </c>
      <c r="AM88" s="9">
        <f t="shared" si="42"/>
        <v>0</v>
      </c>
      <c r="AN88" s="9">
        <f t="shared" si="43"/>
        <v>0</v>
      </c>
      <c r="AO88" s="9">
        <f t="shared" si="44"/>
        <v>0</v>
      </c>
      <c r="AP88" s="9">
        <f t="shared" si="45"/>
        <v>0</v>
      </c>
    </row>
    <row r="89" spans="1:42" x14ac:dyDescent="0.3">
      <c r="A89" s="4" t="s">
        <v>31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>
        <f t="shared" si="39"/>
        <v>0</v>
      </c>
      <c r="Q89" s="9">
        <f t="shared" si="46"/>
        <v>0</v>
      </c>
      <c r="R89" s="9">
        <f t="shared" si="40"/>
        <v>0</v>
      </c>
      <c r="S89" s="9">
        <f t="shared" si="32"/>
        <v>0</v>
      </c>
      <c r="T89" s="9">
        <f t="shared" si="33"/>
        <v>0</v>
      </c>
      <c r="U89" s="9">
        <f t="shared" si="35"/>
        <v>0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11">
        <f t="shared" si="41"/>
        <v>0</v>
      </c>
      <c r="AK89" s="13"/>
      <c r="AL89" s="9">
        <f t="shared" si="47"/>
        <v>0</v>
      </c>
      <c r="AM89" s="9">
        <f t="shared" si="42"/>
        <v>0</v>
      </c>
      <c r="AN89" s="9">
        <f t="shared" si="43"/>
        <v>0</v>
      </c>
      <c r="AO89" s="9">
        <f t="shared" si="44"/>
        <v>0</v>
      </c>
      <c r="AP89" s="9">
        <f t="shared" si="45"/>
        <v>0</v>
      </c>
    </row>
    <row r="90" spans="1:42" x14ac:dyDescent="0.3">
      <c r="A90" s="4" t="s">
        <v>98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>
        <f t="shared" si="39"/>
        <v>0</v>
      </c>
      <c r="Q90" s="9">
        <f t="shared" si="46"/>
        <v>0</v>
      </c>
      <c r="R90" s="9">
        <f t="shared" si="40"/>
        <v>0</v>
      </c>
      <c r="S90" s="9">
        <f t="shared" si="32"/>
        <v>0</v>
      </c>
      <c r="T90" s="9">
        <f t="shared" si="33"/>
        <v>0</v>
      </c>
      <c r="U90" s="9">
        <f t="shared" si="35"/>
        <v>0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11">
        <f t="shared" si="41"/>
        <v>0</v>
      </c>
      <c r="AK90" s="13"/>
      <c r="AL90" s="9">
        <f t="shared" si="47"/>
        <v>0</v>
      </c>
      <c r="AM90" s="9">
        <f t="shared" si="42"/>
        <v>0</v>
      </c>
      <c r="AN90" s="9">
        <f t="shared" si="43"/>
        <v>0</v>
      </c>
      <c r="AO90" s="9">
        <f t="shared" si="44"/>
        <v>0</v>
      </c>
      <c r="AP90" s="9">
        <f t="shared" si="45"/>
        <v>0</v>
      </c>
    </row>
    <row r="91" spans="1:42" x14ac:dyDescent="0.3">
      <c r="A91" s="4" t="s">
        <v>99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>
        <f t="shared" si="39"/>
        <v>0</v>
      </c>
      <c r="Q91" s="9">
        <f t="shared" si="46"/>
        <v>0</v>
      </c>
      <c r="R91" s="9">
        <f t="shared" si="40"/>
        <v>0</v>
      </c>
      <c r="S91" s="9">
        <f t="shared" si="32"/>
        <v>0</v>
      </c>
      <c r="T91" s="9">
        <f t="shared" si="33"/>
        <v>0</v>
      </c>
      <c r="U91" s="9">
        <f t="shared" si="35"/>
        <v>0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11">
        <f t="shared" si="41"/>
        <v>0</v>
      </c>
      <c r="AK91" s="13"/>
      <c r="AL91" s="9">
        <f t="shared" si="47"/>
        <v>0</v>
      </c>
      <c r="AM91" s="9">
        <f t="shared" si="42"/>
        <v>0</v>
      </c>
      <c r="AN91" s="9">
        <f t="shared" si="43"/>
        <v>0</v>
      </c>
      <c r="AO91" s="9">
        <f t="shared" si="44"/>
        <v>0</v>
      </c>
      <c r="AP91" s="9">
        <f t="shared" si="45"/>
        <v>0</v>
      </c>
    </row>
    <row r="92" spans="1:42" x14ac:dyDescent="0.3">
      <c r="A92" s="4" t="s">
        <v>100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>
        <f t="shared" si="39"/>
        <v>0</v>
      </c>
      <c r="Q92" s="9">
        <f t="shared" si="46"/>
        <v>0</v>
      </c>
      <c r="R92" s="9">
        <f t="shared" si="40"/>
        <v>0</v>
      </c>
      <c r="S92" s="9">
        <f t="shared" si="32"/>
        <v>0</v>
      </c>
      <c r="T92" s="9">
        <f t="shared" si="33"/>
        <v>0</v>
      </c>
      <c r="U92" s="9">
        <f t="shared" si="35"/>
        <v>0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1">
        <f t="shared" si="41"/>
        <v>0</v>
      </c>
      <c r="AK92" s="13"/>
      <c r="AL92" s="9">
        <f t="shared" si="47"/>
        <v>0</v>
      </c>
      <c r="AM92" s="9">
        <f t="shared" si="42"/>
        <v>0</v>
      </c>
      <c r="AN92" s="9">
        <f t="shared" si="43"/>
        <v>0</v>
      </c>
      <c r="AO92" s="9">
        <f t="shared" si="44"/>
        <v>0</v>
      </c>
      <c r="AP92" s="9">
        <f t="shared" si="45"/>
        <v>0</v>
      </c>
    </row>
    <row r="93" spans="1:42" x14ac:dyDescent="0.3">
      <c r="A93" s="4" t="s">
        <v>66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f t="shared" si="39"/>
        <v>0</v>
      </c>
      <c r="Q93" s="9">
        <f t="shared" si="46"/>
        <v>0</v>
      </c>
      <c r="R93" s="9">
        <f t="shared" si="40"/>
        <v>0</v>
      </c>
      <c r="S93" s="9">
        <f t="shared" si="32"/>
        <v>0</v>
      </c>
      <c r="T93" s="9">
        <f t="shared" si="33"/>
        <v>0</v>
      </c>
      <c r="U93" s="9">
        <f t="shared" si="35"/>
        <v>0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11">
        <f t="shared" si="41"/>
        <v>0</v>
      </c>
      <c r="AK93" s="13"/>
      <c r="AL93" s="9">
        <f t="shared" si="47"/>
        <v>0</v>
      </c>
      <c r="AM93" s="9">
        <f t="shared" si="42"/>
        <v>0</v>
      </c>
      <c r="AN93" s="9">
        <f t="shared" si="43"/>
        <v>0</v>
      </c>
      <c r="AO93" s="9">
        <f t="shared" si="44"/>
        <v>0</v>
      </c>
      <c r="AP93" s="9">
        <f t="shared" si="45"/>
        <v>0</v>
      </c>
    </row>
    <row r="94" spans="1:42" x14ac:dyDescent="0.3">
      <c r="A94" s="4" t="s">
        <v>101</v>
      </c>
      <c r="B94" s="8">
        <f>+SUM(B83:B93)</f>
        <v>0</v>
      </c>
      <c r="C94" s="8">
        <f t="shared" ref="C94:O94" si="48">+SUM(C83:C93)</f>
        <v>0</v>
      </c>
      <c r="D94" s="8">
        <f t="shared" si="48"/>
        <v>0</v>
      </c>
      <c r="E94" s="8">
        <f t="shared" si="48"/>
        <v>0</v>
      </c>
      <c r="F94" s="8">
        <f t="shared" si="48"/>
        <v>0</v>
      </c>
      <c r="G94" s="8">
        <f t="shared" si="48"/>
        <v>0</v>
      </c>
      <c r="H94" s="8">
        <f t="shared" si="48"/>
        <v>0</v>
      </c>
      <c r="I94" s="8">
        <f t="shared" si="48"/>
        <v>0</v>
      </c>
      <c r="J94" s="8">
        <f t="shared" si="48"/>
        <v>0</v>
      </c>
      <c r="K94" s="8">
        <f t="shared" si="48"/>
        <v>0</v>
      </c>
      <c r="L94" s="8">
        <f t="shared" si="48"/>
        <v>0</v>
      </c>
      <c r="M94" s="8">
        <f t="shared" si="48"/>
        <v>0</v>
      </c>
      <c r="N94" s="8">
        <f t="shared" si="48"/>
        <v>0</v>
      </c>
      <c r="O94" s="8">
        <f t="shared" si="48"/>
        <v>0</v>
      </c>
      <c r="Q94" s="8">
        <f t="shared" ref="Q94" si="49">+SUM(B94+D94+E94+F94+K94)</f>
        <v>0</v>
      </c>
      <c r="R94" s="8">
        <f t="shared" si="40"/>
        <v>0</v>
      </c>
      <c r="S94" s="8">
        <f t="shared" si="32"/>
        <v>0</v>
      </c>
      <c r="T94" s="8">
        <f t="shared" si="33"/>
        <v>0</v>
      </c>
      <c r="U94" s="8">
        <f t="shared" si="35"/>
        <v>0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>
        <f t="shared" ref="AJ94" si="50">+SUM(AJ83:AJ93)</f>
        <v>0</v>
      </c>
      <c r="AK94" s="13"/>
      <c r="AL94" s="8">
        <f t="shared" ref="AL94" si="51">+SUM(W94+Y94+Z94+AA94+AF94)</f>
        <v>0</v>
      </c>
      <c r="AM94" s="8">
        <f t="shared" si="42"/>
        <v>0</v>
      </c>
      <c r="AN94" s="8">
        <f t="shared" si="43"/>
        <v>0</v>
      </c>
      <c r="AO94" s="8">
        <f t="shared" si="44"/>
        <v>0</v>
      </c>
      <c r="AP94" s="8">
        <f t="shared" si="45"/>
        <v>0</v>
      </c>
    </row>
    <row r="95" spans="1:42" x14ac:dyDescent="0.3">
      <c r="A95" s="4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Q95" s="9"/>
      <c r="R95" s="9"/>
      <c r="S95" s="9"/>
      <c r="T95" s="9"/>
      <c r="U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11"/>
      <c r="AK95" s="13"/>
      <c r="AL95" s="9"/>
      <c r="AM95" s="9"/>
      <c r="AN95" s="9"/>
      <c r="AO95" s="9"/>
      <c r="AP95" s="9"/>
    </row>
    <row r="96" spans="1:42" x14ac:dyDescent="0.3">
      <c r="A96" s="3" t="s">
        <v>102</v>
      </c>
      <c r="B96" s="8">
        <f>+SUM(B5+B20+B53+B80+B94)</f>
        <v>678685.71</v>
      </c>
      <c r="C96" s="8">
        <f t="shared" ref="C96:N96" si="52">+SUM(C5+C20+C53+C80+C94)</f>
        <v>104372451.09999999</v>
      </c>
      <c r="D96" s="8">
        <f t="shared" si="52"/>
        <v>4839091.34</v>
      </c>
      <c r="E96" s="8">
        <f t="shared" si="52"/>
        <v>142192.04999999999</v>
      </c>
      <c r="F96" s="8">
        <f t="shared" si="52"/>
        <v>1153110.6600000001</v>
      </c>
      <c r="G96" s="8">
        <f t="shared" si="52"/>
        <v>30257564.550000001</v>
      </c>
      <c r="H96" s="8">
        <f t="shared" si="52"/>
        <v>17746163.449999999</v>
      </c>
      <c r="I96" s="8">
        <f t="shared" si="52"/>
        <v>59948.41</v>
      </c>
      <c r="J96" s="8">
        <f t="shared" si="52"/>
        <v>28452362.890000001</v>
      </c>
      <c r="K96" s="8">
        <f t="shared" si="52"/>
        <v>12193048.890000001</v>
      </c>
      <c r="L96" s="8">
        <f t="shared" si="52"/>
        <v>630830265.26000011</v>
      </c>
      <c r="M96" s="8">
        <f t="shared" si="52"/>
        <v>425821.1</v>
      </c>
      <c r="N96" s="8">
        <f t="shared" si="52"/>
        <v>6587767.9299999997</v>
      </c>
      <c r="O96" s="8">
        <f t="shared" ref="O96" si="53">+SUM(O5+O20+O53+O80+O94)</f>
        <v>837738473.33999991</v>
      </c>
      <c r="Q96" s="8">
        <f t="shared" ref="Q96" si="54">+SUM(B96+D96+E96+F96+K96)</f>
        <v>19006128.649999999</v>
      </c>
      <c r="R96" s="8">
        <f t="shared" si="40"/>
        <v>141277731.99000001</v>
      </c>
      <c r="S96" s="8">
        <f t="shared" si="32"/>
        <v>648576428.71000016</v>
      </c>
      <c r="T96" s="8">
        <f t="shared" si="33"/>
        <v>28452362.890000001</v>
      </c>
      <c r="U96" s="8">
        <f t="shared" si="35"/>
        <v>837738473.33999991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13"/>
      <c r="AL96" s="8">
        <f t="shared" ref="AL96" si="55">+SUM(W96+Y96+Z96+AA96+AF96)</f>
        <v>0</v>
      </c>
      <c r="AM96" s="8">
        <f t="shared" ref="AM96" si="56">+SUM(X96+AB96+AI96+AD96)</f>
        <v>0</v>
      </c>
      <c r="AN96" s="8">
        <f t="shared" ref="AN96" si="57">+SUM(AC96+AG96)</f>
        <v>0</v>
      </c>
      <c r="AO96" s="8">
        <f t="shared" ref="AO96" si="58">+SUM(AE96)</f>
        <v>0</v>
      </c>
      <c r="AP96" s="8">
        <f t="shared" ref="AP96" si="59">+SUM(AJ96)</f>
        <v>0</v>
      </c>
    </row>
    <row r="99" spans="1:2" x14ac:dyDescent="0.3">
      <c r="A99" s="1" t="s">
        <v>111</v>
      </c>
    </row>
    <row r="100" spans="1:2" x14ac:dyDescent="0.3">
      <c r="A100" s="2" t="s">
        <v>157</v>
      </c>
      <c r="B100" s="7" t="s">
        <v>158</v>
      </c>
    </row>
    <row r="101" spans="1:2" x14ac:dyDescent="0.3">
      <c r="A101" s="2" t="s">
        <v>145</v>
      </c>
      <c r="B101" s="7" t="s">
        <v>159</v>
      </c>
    </row>
    <row r="102" spans="1:2" x14ac:dyDescent="0.3">
      <c r="A102" s="2" t="s">
        <v>116</v>
      </c>
      <c r="B102" s="7" t="s">
        <v>138</v>
      </c>
    </row>
    <row r="103" spans="1:2" x14ac:dyDescent="0.3">
      <c r="A103" s="2" t="s">
        <v>122</v>
      </c>
      <c r="B103" s="7" t="s">
        <v>162</v>
      </c>
    </row>
    <row r="104" spans="1:2" x14ac:dyDescent="0.3">
      <c r="A104" s="2" t="s">
        <v>133</v>
      </c>
      <c r="B104" s="7" t="s">
        <v>134</v>
      </c>
    </row>
    <row r="105" spans="1:2" x14ac:dyDescent="0.3">
      <c r="A105" s="2" t="s">
        <v>130</v>
      </c>
      <c r="B105" s="7" t="s">
        <v>137</v>
      </c>
    </row>
    <row r="106" spans="1:2" x14ac:dyDescent="0.3">
      <c r="A106" s="2" t="s">
        <v>160</v>
      </c>
      <c r="B106" s="7" t="s">
        <v>161</v>
      </c>
    </row>
    <row r="107" spans="1:2" x14ac:dyDescent="0.3">
      <c r="A107" s="2" t="s">
        <v>140</v>
      </c>
      <c r="B107" s="7" t="s">
        <v>141</v>
      </c>
    </row>
    <row r="108" spans="1:2" x14ac:dyDescent="0.3">
      <c r="A108" s="2" t="s">
        <v>113</v>
      </c>
      <c r="B108" s="7" t="s">
        <v>137</v>
      </c>
    </row>
    <row r="109" spans="1:2" x14ac:dyDescent="0.3">
      <c r="A109" s="2" t="s">
        <v>131</v>
      </c>
      <c r="B109" s="7" t="s">
        <v>132</v>
      </c>
    </row>
    <row r="110" spans="1:2" x14ac:dyDescent="0.3">
      <c r="A110" s="2" t="s">
        <v>136</v>
      </c>
      <c r="B110" s="7" t="s">
        <v>132</v>
      </c>
    </row>
    <row r="111" spans="1:2" x14ac:dyDescent="0.3">
      <c r="A111" s="2" t="s">
        <v>154</v>
      </c>
      <c r="B111" s="7" t="s">
        <v>132</v>
      </c>
    </row>
    <row r="112" spans="1:2" x14ac:dyDescent="0.3">
      <c r="A112" s="2" t="s">
        <v>117</v>
      </c>
      <c r="B112" s="7" t="s">
        <v>139</v>
      </c>
    </row>
    <row r="113" spans="1:2" x14ac:dyDescent="0.3">
      <c r="A113" s="2" t="s">
        <v>114</v>
      </c>
      <c r="B113" s="7" t="s">
        <v>135</v>
      </c>
    </row>
    <row r="114" spans="1:2" x14ac:dyDescent="0.3">
      <c r="A114" s="2" t="s">
        <v>91</v>
      </c>
      <c r="B114" s="7" t="s">
        <v>137</v>
      </c>
    </row>
    <row r="115" spans="1:2" x14ac:dyDescent="0.3">
      <c r="A115" s="2" t="s">
        <v>163</v>
      </c>
      <c r="B115" s="7" t="s">
        <v>164</v>
      </c>
    </row>
    <row r="116" spans="1:2" x14ac:dyDescent="0.3">
      <c r="A116" s="2" t="s">
        <v>165</v>
      </c>
      <c r="B116" s="7" t="s">
        <v>164</v>
      </c>
    </row>
    <row r="117" spans="1:2" x14ac:dyDescent="0.3">
      <c r="A117" s="2" t="s">
        <v>166</v>
      </c>
      <c r="B117" s="7" t="s">
        <v>164</v>
      </c>
    </row>
    <row r="118" spans="1:2" x14ac:dyDescent="0.3">
      <c r="A118" s="2" t="s">
        <v>112</v>
      </c>
      <c r="B118" s="7" t="s">
        <v>164</v>
      </c>
    </row>
    <row r="119" spans="1:2" x14ac:dyDescent="0.3">
      <c r="A119" s="2" t="s">
        <v>115</v>
      </c>
      <c r="B119" s="7" t="s">
        <v>164</v>
      </c>
    </row>
    <row r="120" spans="1:2" x14ac:dyDescent="0.3">
      <c r="A120" s="2" t="s">
        <v>155</v>
      </c>
      <c r="B120" s="7" t="s">
        <v>164</v>
      </c>
    </row>
    <row r="121" spans="1:2" x14ac:dyDescent="0.3">
      <c r="A121" s="2" t="s">
        <v>167</v>
      </c>
      <c r="B121" s="7" t="s">
        <v>164</v>
      </c>
    </row>
    <row r="122" spans="1:2" x14ac:dyDescent="0.3">
      <c r="A122" s="2" t="s">
        <v>118</v>
      </c>
      <c r="B122" s="7" t="s">
        <v>164</v>
      </c>
    </row>
    <row r="123" spans="1:2" x14ac:dyDescent="0.3">
      <c r="A123" s="2" t="s">
        <v>168</v>
      </c>
      <c r="B123" s="7" t="s">
        <v>164</v>
      </c>
    </row>
    <row r="124" spans="1:2" x14ac:dyDescent="0.3">
      <c r="A124" s="2" t="s">
        <v>169</v>
      </c>
      <c r="B124" s="7" t="s">
        <v>164</v>
      </c>
    </row>
    <row r="125" spans="1:2" x14ac:dyDescent="0.3">
      <c r="A125" s="2" t="s">
        <v>170</v>
      </c>
      <c r="B125" s="7" t="s">
        <v>164</v>
      </c>
    </row>
  </sheetData>
  <mergeCells count="4">
    <mergeCell ref="B2:O2"/>
    <mergeCell ref="W2:AJ2"/>
    <mergeCell ref="Q2:U2"/>
    <mergeCell ref="AL2:AP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3B5A-3E42-4245-BF03-8B708677DECD}">
  <dimension ref="A1:AA96"/>
  <sheetViews>
    <sheetView zoomScaleNormal="100" workbookViewId="0">
      <selection sqref="A1:U1048576"/>
    </sheetView>
  </sheetViews>
  <sheetFormatPr defaultColWidth="9.15234375" defaultRowHeight="12.45" x14ac:dyDescent="0.3"/>
  <cols>
    <col min="1" max="1" width="20.69140625" style="2" customWidth="1"/>
    <col min="2" max="15" width="12.69140625" style="2" customWidth="1"/>
    <col min="16" max="16" width="9.15234375" style="2" customWidth="1"/>
    <col min="17" max="21" width="12.69140625" style="2" customWidth="1"/>
    <col min="22" max="22" width="9.15234375" style="2" customWidth="1"/>
    <col min="23" max="16384" width="9.15234375" style="2"/>
  </cols>
  <sheetData>
    <row r="1" spans="1:27" x14ac:dyDescent="0.3">
      <c r="A1" s="1" t="s">
        <v>119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Q1" s="7"/>
      <c r="R1" s="7"/>
      <c r="S1" s="7"/>
      <c r="T1" s="7"/>
    </row>
    <row r="2" spans="1:27" x14ac:dyDescent="0.3">
      <c r="A2" s="1"/>
      <c r="B2" s="25" t="s">
        <v>128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Q2" s="25" t="s">
        <v>128</v>
      </c>
      <c r="R2" s="32"/>
      <c r="S2" s="32"/>
      <c r="T2" s="32"/>
      <c r="U2" s="32"/>
      <c r="W2" s="32" t="s">
        <v>129</v>
      </c>
      <c r="X2" s="32"/>
      <c r="Y2" s="32"/>
      <c r="Z2" s="32"/>
      <c r="AA2" s="32"/>
    </row>
    <row r="3" spans="1:27" x14ac:dyDescent="0.3">
      <c r="A3" s="3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110</v>
      </c>
      <c r="N3" s="8" t="s">
        <v>14</v>
      </c>
      <c r="O3" s="8" t="s">
        <v>15</v>
      </c>
      <c r="Q3" s="8" t="s">
        <v>105</v>
      </c>
      <c r="R3" s="8" t="s">
        <v>103</v>
      </c>
      <c r="S3" s="8" t="s">
        <v>12</v>
      </c>
      <c r="T3" s="8" t="s">
        <v>104</v>
      </c>
      <c r="U3" s="3" t="s">
        <v>15</v>
      </c>
      <c r="W3" s="8" t="s">
        <v>105</v>
      </c>
      <c r="X3" s="8" t="s">
        <v>103</v>
      </c>
      <c r="Y3" s="8" t="s">
        <v>12</v>
      </c>
      <c r="Z3" s="8" t="s">
        <v>104</v>
      </c>
      <c r="AA3" s="3" t="s">
        <v>15</v>
      </c>
    </row>
    <row r="4" spans="1:27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W4" s="4"/>
      <c r="X4" s="4"/>
      <c r="Y4" s="4"/>
      <c r="Z4" s="4"/>
      <c r="AA4" s="4"/>
    </row>
    <row r="5" spans="1:27" x14ac:dyDescent="0.3">
      <c r="A5" s="3" t="s">
        <v>22</v>
      </c>
      <c r="B5" s="9">
        <f>+SUM('General Rates'!B5+'Targeted (non-water &amp; wastewate'!B5+'Targeted (water &amp; wastewater)'!B5)</f>
        <v>40265</v>
      </c>
      <c r="C5" s="9">
        <f>+SUM('General Rates'!C5+'Targeted (non-water &amp; wastewate'!C5+'Targeted (water &amp; wastewater)'!C5)</f>
        <v>333024022</v>
      </c>
      <c r="D5" s="9">
        <f>+SUM('General Rates'!D5+'Targeted (non-water &amp; wastewate'!D5+'Targeted (water &amp; wastewater)'!D5)</f>
        <v>4207656</v>
      </c>
      <c r="E5" s="9">
        <f>+SUM('General Rates'!E5+'Targeted (non-water &amp; wastewate'!E5+'Targeted (water &amp; wastewater)'!E5)</f>
        <v>369455</v>
      </c>
      <c r="F5" s="9">
        <f>+SUM('General Rates'!F5+'Targeted (non-water &amp; wastewate'!F5+'Targeted (water &amp; wastewater)'!F5)</f>
        <v>4129222</v>
      </c>
      <c r="G5" s="9">
        <f>+SUM('General Rates'!G5+'Targeted (non-water &amp; wastewate'!G5+'Targeted (water &amp; wastewater)'!G5)</f>
        <v>199545914</v>
      </c>
      <c r="H5" s="9">
        <f>+SUM('General Rates'!H5+'Targeted (non-water &amp; wastewate'!H5+'Targeted (water &amp; wastewater)'!H5)</f>
        <v>77668042</v>
      </c>
      <c r="I5" s="9">
        <f>+SUM('General Rates'!I5+'Targeted (non-water &amp; wastewate'!I5+'Targeted (water &amp; wastewater)'!I5)</f>
        <v>540677</v>
      </c>
      <c r="J5" s="9">
        <f>+SUM('General Rates'!J5+'Targeted (non-water &amp; wastewate'!J5+'Targeted (water &amp; wastewater)'!J5)</f>
        <v>41046334</v>
      </c>
      <c r="K5" s="9">
        <f>+SUM('General Rates'!K5+'Targeted (non-water &amp; wastewate'!K5+'Targeted (water &amp; wastewater)'!K5)</f>
        <v>6555849</v>
      </c>
      <c r="L5" s="9">
        <f>+SUM('General Rates'!L5+'Targeted (non-water &amp; wastewate'!L5+'Targeted (water &amp; wastewater)'!L5)</f>
        <v>1304389222</v>
      </c>
      <c r="M5" s="9">
        <f>+SUM('General Rates'!M5+'Targeted (non-water &amp; wastewate'!M5+'Targeted (water &amp; wastewater)'!M5)</f>
        <v>1564611</v>
      </c>
      <c r="N5" s="9">
        <f>+SUM('General Rates'!N5+'Targeted (non-water &amp; wastewate'!N5+'Targeted (water &amp; wastewater)'!N5)</f>
        <v>38132731</v>
      </c>
      <c r="O5" s="9">
        <f>+SUM('General Rates'!O5+'Targeted (non-water &amp; wastewate'!O5+'Targeted (water &amp; wastewater)'!O5)</f>
        <v>2011214000</v>
      </c>
      <c r="Q5" s="9">
        <f>+SUM(B5+D5+E5+F5+K5+M5)</f>
        <v>16867058</v>
      </c>
      <c r="R5" s="9">
        <f>+SUM(C5+G5+N5+I5)</f>
        <v>571243344</v>
      </c>
      <c r="S5" s="9">
        <f>+SUM(H5+L5)</f>
        <v>1382057264</v>
      </c>
      <c r="T5" s="9">
        <f>+SUM(J5)</f>
        <v>41046334</v>
      </c>
      <c r="U5" s="9">
        <f>+SUM(O5)</f>
        <v>2011214000</v>
      </c>
      <c r="W5" s="6">
        <f>+SUM(Q5/U5)</f>
        <v>8.3865058616338188E-3</v>
      </c>
      <c r="X5" s="6">
        <f>+SUM(R5/U5)</f>
        <v>0.28402912072012226</v>
      </c>
      <c r="Y5" s="6">
        <f>+SUM(S5/U5)</f>
        <v>0.68717563819663152</v>
      </c>
      <c r="Z5" s="6">
        <f>+SUM(T5/U5)</f>
        <v>2.040873522161242E-2</v>
      </c>
      <c r="AA5" s="6">
        <f>+SUM(U5/U5)</f>
        <v>1</v>
      </c>
    </row>
    <row r="6" spans="1:27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9"/>
      <c r="R6" s="9"/>
      <c r="S6" s="9"/>
      <c r="T6" s="9"/>
      <c r="U6" s="4"/>
      <c r="W6" s="6"/>
      <c r="X6" s="6"/>
      <c r="Y6" s="6"/>
      <c r="Z6" s="6"/>
      <c r="AA6" s="6"/>
    </row>
    <row r="7" spans="1:27" x14ac:dyDescent="0.3">
      <c r="A7" s="3" t="s">
        <v>23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Q7" s="9"/>
      <c r="R7" s="9"/>
      <c r="S7" s="9"/>
      <c r="T7" s="9"/>
      <c r="U7" s="9"/>
      <c r="W7" s="6"/>
      <c r="X7" s="6"/>
      <c r="Y7" s="6"/>
      <c r="Z7" s="6"/>
      <c r="AA7" s="6"/>
    </row>
    <row r="8" spans="1:27" x14ac:dyDescent="0.3">
      <c r="A8" s="4" t="s">
        <v>24</v>
      </c>
      <c r="B8" s="9">
        <f>+SUM('General Rates'!B8+'Targeted (non-water &amp; wastewate'!B8+'Targeted (water &amp; wastewater)'!B8)</f>
        <v>0</v>
      </c>
      <c r="C8" s="9">
        <f>+SUM('General Rates'!C8+'Targeted (non-water &amp; wastewate'!C8+'Targeted (water &amp; wastewater)'!C8)</f>
        <v>41615136.929999992</v>
      </c>
      <c r="D8" s="9">
        <f>+SUM('General Rates'!D8+'Targeted (non-water &amp; wastewate'!D8+'Targeted (water &amp; wastewater)'!D8)</f>
        <v>302892.85000000003</v>
      </c>
      <c r="E8" s="9">
        <f>+SUM('General Rates'!E8+'Targeted (non-water &amp; wastewate'!E8+'Targeted (water &amp; wastewater)'!E8)</f>
        <v>0</v>
      </c>
      <c r="F8" s="9">
        <f>+SUM('General Rates'!F8+'Targeted (non-water &amp; wastewate'!F8+'Targeted (water &amp; wastewater)'!F8)</f>
        <v>7730.3700000000008</v>
      </c>
      <c r="G8" s="9">
        <f>+SUM('General Rates'!G8+'Targeted (non-water &amp; wastewate'!G8+'Targeted (water &amp; wastewater)'!G8)</f>
        <v>26740763.849999998</v>
      </c>
      <c r="H8" s="9">
        <f>+SUM('General Rates'!H8+'Targeted (non-water &amp; wastewate'!H8+'Targeted (water &amp; wastewater)'!H8)</f>
        <v>1881396.0799999998</v>
      </c>
      <c r="I8" s="9">
        <f>+SUM('General Rates'!I8+'Targeted (non-water &amp; wastewate'!I8+'Targeted (water &amp; wastewater)'!I8)</f>
        <v>0</v>
      </c>
      <c r="J8" s="9">
        <f>+SUM('General Rates'!J8+'Targeted (non-water &amp; wastewate'!J8+'Targeted (water &amp; wastewater)'!J8)</f>
        <v>2721859.75</v>
      </c>
      <c r="K8" s="9">
        <f>+SUM('General Rates'!K8+'Targeted (non-water &amp; wastewate'!K8+'Targeted (water &amp; wastewater)'!K8)</f>
        <v>0</v>
      </c>
      <c r="L8" s="9">
        <f>+SUM('General Rates'!L8+'Targeted (non-water &amp; wastewate'!L8+'Targeted (water &amp; wastewater)'!L8)</f>
        <v>140274782.74000001</v>
      </c>
      <c r="M8" s="9">
        <f>+SUM('General Rates'!M8+'Targeted (non-water &amp; wastewate'!M8+'Targeted (water &amp; wastewater)'!M8)</f>
        <v>4369.08</v>
      </c>
      <c r="N8" s="9">
        <f>+SUM('General Rates'!N8+'Targeted (non-water &amp; wastewate'!N8+'Targeted (water &amp; wastewater)'!N8)</f>
        <v>12567788.99</v>
      </c>
      <c r="O8" s="9">
        <f>+SUM('General Rates'!O8+'Targeted (non-water &amp; wastewate'!O8+'Targeted (water &amp; wastewater)'!O8)</f>
        <v>226116720.63999999</v>
      </c>
      <c r="Q8" s="9">
        <f t="shared" ref="Q8:Q19" si="0">+SUM(B8+D8+E8+F8+K8+M8)</f>
        <v>314992.30000000005</v>
      </c>
      <c r="R8" s="9">
        <f t="shared" ref="R8:R73" si="1">+SUM(C8+G8+N8+I8)</f>
        <v>80923689.769999981</v>
      </c>
      <c r="S8" s="9">
        <f t="shared" ref="S8:S71" si="2">+SUM(H8+L8)</f>
        <v>142156178.82000002</v>
      </c>
      <c r="T8" s="9">
        <f t="shared" ref="T8:T71" si="3">+SUM(J8)</f>
        <v>2721859.75</v>
      </c>
      <c r="U8" s="9">
        <f t="shared" ref="U8:U73" si="4">+SUM(O8)</f>
        <v>226116720.63999999</v>
      </c>
      <c r="W8" s="6">
        <f t="shared" ref="W8:W20" si="5">+SUM(Q8/U8)</f>
        <v>1.3930517792246717E-3</v>
      </c>
      <c r="X8" s="6">
        <f t="shared" ref="X8:X20" si="6">+SUM(R8/U8)</f>
        <v>0.35788458960909147</v>
      </c>
      <c r="Y8" s="6">
        <f t="shared" ref="Y8:Y20" si="7">+SUM(S8/U8)</f>
        <v>0.62868494827645505</v>
      </c>
      <c r="Z8" s="6">
        <f t="shared" ref="Z8:Z20" si="8">+SUM(T8/U8)</f>
        <v>1.2037410335228892E-2</v>
      </c>
      <c r="AA8" s="6">
        <f t="shared" ref="AA8:AA20" si="9">+SUM(U8/U8)</f>
        <v>1</v>
      </c>
    </row>
    <row r="9" spans="1:27" x14ac:dyDescent="0.3">
      <c r="A9" s="4" t="s">
        <v>25</v>
      </c>
      <c r="B9" s="9">
        <f>+SUM('General Rates'!B9+'Targeted (non-water &amp; wastewate'!B9+'Targeted (water &amp; wastewater)'!B9)</f>
        <v>0</v>
      </c>
      <c r="C9" s="9">
        <f>+SUM('General Rates'!C9+'Targeted (non-water &amp; wastewate'!C9+'Targeted (water &amp; wastewater)'!C9)</f>
        <v>23004273</v>
      </c>
      <c r="D9" s="9">
        <f>+SUM('General Rates'!D9+'Targeted (non-water &amp; wastewate'!D9+'Targeted (water &amp; wastewater)'!D9)</f>
        <v>60200</v>
      </c>
      <c r="E9" s="9">
        <f>+SUM('General Rates'!E9+'Targeted (non-water &amp; wastewate'!E9+'Targeted (water &amp; wastewater)'!E9)</f>
        <v>0</v>
      </c>
      <c r="F9" s="9">
        <f>+SUM('General Rates'!F9+'Targeted (non-water &amp; wastewate'!F9+'Targeted (water &amp; wastewater)'!F9)</f>
        <v>328330</v>
      </c>
      <c r="G9" s="9">
        <f>+SUM('General Rates'!G9+'Targeted (non-water &amp; wastewate'!G9+'Targeted (water &amp; wastewater)'!G9)</f>
        <v>17312068</v>
      </c>
      <c r="H9" s="9">
        <f>+SUM('General Rates'!H9+'Targeted (non-water &amp; wastewate'!H9+'Targeted (water &amp; wastewater)'!H9)</f>
        <v>5349021</v>
      </c>
      <c r="I9" s="9">
        <f>+SUM('General Rates'!I9+'Targeted (non-water &amp; wastewate'!I9+'Targeted (water &amp; wastewater)'!I9)</f>
        <v>0</v>
      </c>
      <c r="J9" s="9">
        <f>+SUM('General Rates'!J9+'Targeted (non-water &amp; wastewate'!J9+'Targeted (water &amp; wastewater)'!J9)</f>
        <v>4178581</v>
      </c>
      <c r="K9" s="9">
        <f>+SUM('General Rates'!K9+'Targeted (non-water &amp; wastewate'!K9+'Targeted (water &amp; wastewater)'!K9)</f>
        <v>0</v>
      </c>
      <c r="L9" s="9">
        <f>+SUM('General Rates'!L9+'Targeted (non-water &amp; wastewate'!L9+'Targeted (water &amp; wastewater)'!L9)</f>
        <v>138307978</v>
      </c>
      <c r="M9" s="9">
        <f>+SUM('General Rates'!M9+'Targeted (non-water &amp; wastewate'!M9+'Targeted (water &amp; wastewater)'!M9)</f>
        <v>11064</v>
      </c>
      <c r="N9" s="9">
        <f>+SUM('General Rates'!N9+'Targeted (non-water &amp; wastewate'!N9+'Targeted (water &amp; wastewater)'!N9)</f>
        <v>988762</v>
      </c>
      <c r="O9" s="9">
        <f>+SUM('General Rates'!O9+'Targeted (non-water &amp; wastewate'!O9+'Targeted (water &amp; wastewater)'!O9)</f>
        <v>189540277</v>
      </c>
      <c r="Q9" s="9">
        <f t="shared" si="0"/>
        <v>399594</v>
      </c>
      <c r="R9" s="9">
        <f t="shared" si="1"/>
        <v>41305103</v>
      </c>
      <c r="S9" s="9">
        <f t="shared" si="2"/>
        <v>143656999</v>
      </c>
      <c r="T9" s="9">
        <f t="shared" si="3"/>
        <v>4178581</v>
      </c>
      <c r="U9" s="9">
        <f t="shared" si="4"/>
        <v>189540277</v>
      </c>
      <c r="W9" s="6">
        <f t="shared" si="5"/>
        <v>2.1082273716419649E-3</v>
      </c>
      <c r="X9" s="6">
        <f t="shared" si="6"/>
        <v>0.21792256323440953</v>
      </c>
      <c r="Y9" s="6">
        <f t="shared" si="7"/>
        <v>0.75792333573512716</v>
      </c>
      <c r="Z9" s="6">
        <f t="shared" si="8"/>
        <v>2.2045873658821338E-2</v>
      </c>
      <c r="AA9" s="6">
        <f t="shared" si="9"/>
        <v>1</v>
      </c>
    </row>
    <row r="10" spans="1:27" x14ac:dyDescent="0.3">
      <c r="A10" s="4" t="s">
        <v>26</v>
      </c>
      <c r="B10" s="9">
        <f>+SUM('General Rates'!B10+'Targeted (non-water &amp; wastewate'!B10+'Targeted (water &amp; wastewater)'!B10)</f>
        <v>0</v>
      </c>
      <c r="C10" s="9">
        <f>+SUM('General Rates'!C10+'Targeted (non-water &amp; wastewate'!C10+'Targeted (water &amp; wastewater)'!C10)</f>
        <v>7806302.5499999998</v>
      </c>
      <c r="D10" s="9">
        <f>+SUM('General Rates'!D10+'Targeted (non-water &amp; wastewate'!D10+'Targeted (water &amp; wastewater)'!D10)</f>
        <v>7992.3</v>
      </c>
      <c r="E10" s="9">
        <f>+SUM('General Rates'!E10+'Targeted (non-water &amp; wastewate'!E10+'Targeted (water &amp; wastewater)'!E10)</f>
        <v>0</v>
      </c>
      <c r="F10" s="9">
        <f>+SUM('General Rates'!F10+'Targeted (non-water &amp; wastewate'!F10+'Targeted (water &amp; wastewater)'!F10)</f>
        <v>636271.79999999993</v>
      </c>
      <c r="G10" s="9">
        <f>+SUM('General Rates'!G10+'Targeted (non-water &amp; wastewate'!G10+'Targeted (water &amp; wastewater)'!G10)</f>
        <v>6532041.1899999995</v>
      </c>
      <c r="H10" s="9">
        <f>+SUM('General Rates'!H10+'Targeted (non-water &amp; wastewate'!H10+'Targeted (water &amp; wastewater)'!H10)</f>
        <v>1546941.88</v>
      </c>
      <c r="I10" s="9">
        <f>+SUM('General Rates'!I10+'Targeted (non-water &amp; wastewate'!I10+'Targeted (water &amp; wastewater)'!I10)</f>
        <v>0</v>
      </c>
      <c r="J10" s="9">
        <f>+SUM('General Rates'!J10+'Targeted (non-water &amp; wastewate'!J10+'Targeted (water &amp; wastewater)'!J10)</f>
        <v>233961.73</v>
      </c>
      <c r="K10" s="9">
        <f>+SUM('General Rates'!K10+'Targeted (non-water &amp; wastewate'!K10+'Targeted (water &amp; wastewater)'!K10)</f>
        <v>45299.770000000004</v>
      </c>
      <c r="L10" s="9">
        <f>+SUM('General Rates'!L10+'Targeted (non-water &amp; wastewate'!L10+'Targeted (water &amp; wastewater)'!L10)</f>
        <v>50436828.509999998</v>
      </c>
      <c r="M10" s="9">
        <f>+SUM('General Rates'!M10+'Targeted (non-water &amp; wastewate'!M10+'Targeted (water &amp; wastewater)'!M10)</f>
        <v>0</v>
      </c>
      <c r="N10" s="9">
        <f>+SUM('General Rates'!N10+'Targeted (non-water &amp; wastewate'!N10+'Targeted (water &amp; wastewater)'!N10)</f>
        <v>72589.490000000005</v>
      </c>
      <c r="O10" s="9">
        <f>+SUM('General Rates'!O10+'Targeted (non-water &amp; wastewate'!O10+'Targeted (water &amp; wastewater)'!O10)</f>
        <v>67318229.219999999</v>
      </c>
      <c r="Q10" s="9">
        <f t="shared" si="0"/>
        <v>689563.87</v>
      </c>
      <c r="R10" s="9">
        <f t="shared" si="1"/>
        <v>14410933.229999999</v>
      </c>
      <c r="S10" s="9">
        <f t="shared" si="2"/>
        <v>51983770.390000001</v>
      </c>
      <c r="T10" s="9">
        <f t="shared" si="3"/>
        <v>233961.73</v>
      </c>
      <c r="U10" s="9">
        <f t="shared" si="4"/>
        <v>67318229.219999999</v>
      </c>
      <c r="W10" s="6">
        <f t="shared" si="5"/>
        <v>1.0243345346272612E-2</v>
      </c>
      <c r="X10" s="6">
        <f t="shared" si="6"/>
        <v>0.21407178110559336</v>
      </c>
      <c r="Y10" s="6">
        <f t="shared" si="7"/>
        <v>0.77220941477996885</v>
      </c>
      <c r="Z10" s="6">
        <f t="shared" si="8"/>
        <v>3.4754587681651442E-3</v>
      </c>
      <c r="AA10" s="6">
        <f t="shared" si="9"/>
        <v>1</v>
      </c>
    </row>
    <row r="11" spans="1:27" x14ac:dyDescent="0.3">
      <c r="A11" s="4" t="s">
        <v>27</v>
      </c>
      <c r="B11" s="9">
        <f>+SUM('General Rates'!B11+'Targeted (non-water &amp; wastewate'!B11+'Targeted (water &amp; wastewater)'!B11)</f>
        <v>0</v>
      </c>
      <c r="C11" s="9">
        <f>+SUM('General Rates'!C11+'Targeted (non-water &amp; wastewate'!C11+'Targeted (water &amp; wastewater)'!C11)</f>
        <v>25566000</v>
      </c>
      <c r="D11" s="9">
        <f>+SUM('General Rates'!D11+'Targeted (non-water &amp; wastewate'!D11+'Targeted (water &amp; wastewater)'!D11)</f>
        <v>0</v>
      </c>
      <c r="E11" s="9">
        <f>+SUM('General Rates'!E11+'Targeted (non-water &amp; wastewate'!E11+'Targeted (water &amp; wastewater)'!E11)</f>
        <v>0</v>
      </c>
      <c r="F11" s="9">
        <f>+SUM('General Rates'!F11+'Targeted (non-water &amp; wastewate'!F11+'Targeted (water &amp; wastewater)'!F11)</f>
        <v>0</v>
      </c>
      <c r="G11" s="9">
        <f>+SUM('General Rates'!G11+'Targeted (non-water &amp; wastewate'!G11+'Targeted (water &amp; wastewater)'!G11)</f>
        <v>0</v>
      </c>
      <c r="H11" s="9">
        <f>+SUM('General Rates'!H11+'Targeted (non-water &amp; wastewate'!H11+'Targeted (water &amp; wastewater)'!H11)</f>
        <v>2506000</v>
      </c>
      <c r="I11" s="9">
        <f>+SUM('General Rates'!I11+'Targeted (non-water &amp; wastewate'!I11+'Targeted (water &amp; wastewater)'!I11)</f>
        <v>0</v>
      </c>
      <c r="J11" s="9">
        <f>+SUM('General Rates'!J11+'Targeted (non-water &amp; wastewate'!J11+'Targeted (water &amp; wastewater)'!J11)</f>
        <v>2705000</v>
      </c>
      <c r="K11" s="9">
        <f>+SUM('General Rates'!K11+'Targeted (non-water &amp; wastewate'!K11+'Targeted (water &amp; wastewater)'!K11)</f>
        <v>1317000</v>
      </c>
      <c r="L11" s="9">
        <f>+SUM('General Rates'!L11+'Targeted (non-water &amp; wastewate'!L11+'Targeted (water &amp; wastewater)'!L11)</f>
        <v>67091000</v>
      </c>
      <c r="M11" s="9">
        <f>+SUM('General Rates'!M11+'Targeted (non-water &amp; wastewate'!M11+'Targeted (water &amp; wastewater)'!M11)</f>
        <v>0</v>
      </c>
      <c r="N11" s="9">
        <f>+SUM('General Rates'!N11+'Targeted (non-water &amp; wastewate'!N11+'Targeted (water &amp; wastewater)'!N11)</f>
        <v>0</v>
      </c>
      <c r="O11" s="9">
        <f>+SUM('General Rates'!O11+'Targeted (non-water &amp; wastewate'!O11+'Targeted (water &amp; wastewater)'!O11)</f>
        <v>99185000</v>
      </c>
      <c r="Q11" s="9">
        <f t="shared" si="0"/>
        <v>1317000</v>
      </c>
      <c r="R11" s="9">
        <f t="shared" si="1"/>
        <v>25566000</v>
      </c>
      <c r="S11" s="9">
        <f t="shared" si="2"/>
        <v>69597000</v>
      </c>
      <c r="T11" s="9">
        <f t="shared" si="3"/>
        <v>2705000</v>
      </c>
      <c r="U11" s="9">
        <f t="shared" si="4"/>
        <v>99185000</v>
      </c>
      <c r="W11" s="6">
        <f t="shared" si="5"/>
        <v>1.327821747240006E-2</v>
      </c>
      <c r="X11" s="6">
        <f t="shared" si="6"/>
        <v>0.25776075011342442</v>
      </c>
      <c r="Y11" s="6">
        <f t="shared" si="7"/>
        <v>0.70168876342188835</v>
      </c>
      <c r="Z11" s="6">
        <f t="shared" si="8"/>
        <v>2.727226899228714E-2</v>
      </c>
      <c r="AA11" s="6">
        <f t="shared" si="9"/>
        <v>1</v>
      </c>
    </row>
    <row r="12" spans="1:27" x14ac:dyDescent="0.3">
      <c r="A12" s="4" t="s">
        <v>28</v>
      </c>
      <c r="B12" s="9">
        <f>+SUM('General Rates'!B12+'Targeted (non-water &amp; wastewate'!B12+'Targeted (water &amp; wastewater)'!B12)</f>
        <v>0</v>
      </c>
      <c r="C12" s="9">
        <f>+SUM('General Rates'!C12+'Targeted (non-water &amp; wastewate'!C12+'Targeted (water &amp; wastewater)'!C12)</f>
        <v>15102765.969999999</v>
      </c>
      <c r="D12" s="9">
        <f>+SUM('General Rates'!D12+'Targeted (non-water &amp; wastewate'!D12+'Targeted (water &amp; wastewater)'!D12)</f>
        <v>0</v>
      </c>
      <c r="E12" s="9">
        <f>+SUM('General Rates'!E12+'Targeted (non-water &amp; wastewate'!E12+'Targeted (water &amp; wastewater)'!E12)</f>
        <v>0</v>
      </c>
      <c r="F12" s="9">
        <f>+SUM('General Rates'!F12+'Targeted (non-water &amp; wastewate'!F12+'Targeted (water &amp; wastewater)'!F12)</f>
        <v>0</v>
      </c>
      <c r="G12" s="9">
        <f>+SUM('General Rates'!G12+'Targeted (non-water &amp; wastewate'!G12+'Targeted (water &amp; wastewater)'!G12)</f>
        <v>0</v>
      </c>
      <c r="H12" s="9">
        <f>+SUM('General Rates'!H12+'Targeted (non-water &amp; wastewate'!H12+'Targeted (water &amp; wastewater)'!H12)</f>
        <v>1728750.1799999997</v>
      </c>
      <c r="I12" s="9">
        <f>+SUM('General Rates'!I12+'Targeted (non-water &amp; wastewate'!I12+'Targeted (water &amp; wastewater)'!I12)</f>
        <v>0</v>
      </c>
      <c r="J12" s="9">
        <f>+SUM('General Rates'!J12+'Targeted (non-water &amp; wastewate'!J12+'Targeted (water &amp; wastewater)'!J12)</f>
        <v>93897.68</v>
      </c>
      <c r="K12" s="9">
        <f>+SUM('General Rates'!K12+'Targeted (non-water &amp; wastewate'!K12+'Targeted (water &amp; wastewater)'!K12)</f>
        <v>254276.91</v>
      </c>
      <c r="L12" s="9">
        <f>+SUM('General Rates'!L12+'Targeted (non-water &amp; wastewate'!L12+'Targeted (water &amp; wastewater)'!L12)</f>
        <v>56260478.590000004</v>
      </c>
      <c r="M12" s="9">
        <f>+SUM('General Rates'!M12+'Targeted (non-water &amp; wastewate'!M12+'Targeted (water &amp; wastewater)'!M12)</f>
        <v>0</v>
      </c>
      <c r="N12" s="9">
        <f>+SUM('General Rates'!N12+'Targeted (non-water &amp; wastewate'!N12+'Targeted (water &amp; wastewater)'!N12)</f>
        <v>0</v>
      </c>
      <c r="O12" s="9">
        <f>+SUM('General Rates'!O12+'Targeted (non-water &amp; wastewate'!O12+'Targeted (water &amp; wastewater)'!O12)</f>
        <v>73440169.329999998</v>
      </c>
      <c r="Q12" s="9">
        <f t="shared" si="0"/>
        <v>254276.91</v>
      </c>
      <c r="R12" s="9">
        <f t="shared" si="1"/>
        <v>15102765.969999999</v>
      </c>
      <c r="S12" s="9">
        <f t="shared" si="2"/>
        <v>57989228.770000003</v>
      </c>
      <c r="T12" s="9">
        <f t="shared" si="3"/>
        <v>93897.68</v>
      </c>
      <c r="U12" s="9">
        <f t="shared" si="4"/>
        <v>73440169.329999998</v>
      </c>
      <c r="W12" s="6">
        <f t="shared" si="5"/>
        <v>3.4623682423364044E-3</v>
      </c>
      <c r="X12" s="6">
        <f t="shared" si="6"/>
        <v>0.20564721061761745</v>
      </c>
      <c r="Y12" s="6">
        <f t="shared" si="7"/>
        <v>0.78961186090718405</v>
      </c>
      <c r="Z12" s="6">
        <f t="shared" si="8"/>
        <v>1.2785602328621427E-3</v>
      </c>
      <c r="AA12" s="6">
        <f t="shared" si="9"/>
        <v>1</v>
      </c>
    </row>
    <row r="13" spans="1:27" x14ac:dyDescent="0.3">
      <c r="A13" s="4" t="s">
        <v>29</v>
      </c>
      <c r="B13" s="9">
        <f>+SUM('General Rates'!B13+'Targeted (non-water &amp; wastewate'!B13+'Targeted (water &amp; wastewater)'!B13)</f>
        <v>0</v>
      </c>
      <c r="C13" s="9">
        <f>+SUM('General Rates'!C13+'Targeted (non-water &amp; wastewate'!C13+'Targeted (water &amp; wastewater)'!C13)</f>
        <v>6712201.8899999997</v>
      </c>
      <c r="D13" s="9">
        <f>+SUM('General Rates'!D13+'Targeted (non-water &amp; wastewate'!D13+'Targeted (water &amp; wastewater)'!D13)</f>
        <v>0</v>
      </c>
      <c r="E13" s="9">
        <f>+SUM('General Rates'!E13+'Targeted (non-water &amp; wastewate'!E13+'Targeted (water &amp; wastewater)'!E13)</f>
        <v>0</v>
      </c>
      <c r="F13" s="9">
        <f>+SUM('General Rates'!F13+'Targeted (non-water &amp; wastewate'!F13+'Targeted (water &amp; wastewater)'!F13)</f>
        <v>0</v>
      </c>
      <c r="G13" s="9">
        <f>+SUM('General Rates'!G13+'Targeted (non-water &amp; wastewate'!G13+'Targeted (water &amp; wastewater)'!G13)</f>
        <v>0</v>
      </c>
      <c r="H13" s="9">
        <f>+SUM('General Rates'!H13+'Targeted (non-water &amp; wastewate'!H13+'Targeted (water &amp; wastewater)'!H13)</f>
        <v>0</v>
      </c>
      <c r="I13" s="9">
        <f>+SUM('General Rates'!I13+'Targeted (non-water &amp; wastewate'!I13+'Targeted (water &amp; wastewater)'!I13)</f>
        <v>0</v>
      </c>
      <c r="J13" s="9">
        <f>+SUM('General Rates'!J13+'Targeted (non-water &amp; wastewate'!J13+'Targeted (water &amp; wastewater)'!J13)</f>
        <v>44469.259999999995</v>
      </c>
      <c r="K13" s="9">
        <f>+SUM('General Rates'!K13+'Targeted (non-water &amp; wastewate'!K13+'Targeted (water &amp; wastewater)'!K13)</f>
        <v>244325.74</v>
      </c>
      <c r="L13" s="9">
        <f>+SUM('General Rates'!L13+'Targeted (non-water &amp; wastewate'!L13+'Targeted (water &amp; wastewater)'!L13)</f>
        <v>33565281.240000002</v>
      </c>
      <c r="M13" s="9">
        <f>+SUM('General Rates'!M13+'Targeted (non-water &amp; wastewate'!M13+'Targeted (water &amp; wastewater)'!M13)</f>
        <v>0</v>
      </c>
      <c r="N13" s="9">
        <f>+SUM('General Rates'!N13+'Targeted (non-water &amp; wastewate'!N13+'Targeted (water &amp; wastewater)'!N13)</f>
        <v>2591346.65</v>
      </c>
      <c r="O13" s="9">
        <f>+SUM('General Rates'!O13+'Targeted (non-water &amp; wastewate'!O13+'Targeted (water &amp; wastewater)'!O13)</f>
        <v>43157624.780000001</v>
      </c>
      <c r="Q13" s="9">
        <f t="shared" si="0"/>
        <v>244325.74</v>
      </c>
      <c r="R13" s="9">
        <f t="shared" si="1"/>
        <v>9303548.5399999991</v>
      </c>
      <c r="S13" s="9">
        <f t="shared" si="2"/>
        <v>33565281.240000002</v>
      </c>
      <c r="T13" s="9">
        <f t="shared" si="3"/>
        <v>44469.259999999995</v>
      </c>
      <c r="U13" s="9">
        <f t="shared" si="4"/>
        <v>43157624.780000001</v>
      </c>
      <c r="W13" s="6">
        <f t="shared" si="5"/>
        <v>5.6612415823501204E-3</v>
      </c>
      <c r="X13" s="6">
        <f t="shared" si="6"/>
        <v>0.21557137556632697</v>
      </c>
      <c r="Y13" s="6">
        <f t="shared" si="7"/>
        <v>0.77773699111343919</v>
      </c>
      <c r="Z13" s="6">
        <f t="shared" si="8"/>
        <v>1.0303917378837733E-3</v>
      </c>
      <c r="AA13" s="6">
        <f t="shared" si="9"/>
        <v>1</v>
      </c>
    </row>
    <row r="14" spans="1:27" x14ac:dyDescent="0.3">
      <c r="A14" s="4" t="s">
        <v>30</v>
      </c>
      <c r="B14" s="9">
        <f>+SUM('General Rates'!B14+'Targeted (non-water &amp; wastewate'!B14+'Targeted (water &amp; wastewater)'!B14)</f>
        <v>0</v>
      </c>
      <c r="C14" s="9">
        <f>+SUM('General Rates'!C14+'Targeted (non-water &amp; wastewate'!C14+'Targeted (water &amp; wastewater)'!C14)</f>
        <v>27306671.649999999</v>
      </c>
      <c r="D14" s="9">
        <f>+SUM('General Rates'!D14+'Targeted (non-water &amp; wastewate'!D14+'Targeted (water &amp; wastewater)'!D14)</f>
        <v>0</v>
      </c>
      <c r="E14" s="9">
        <f>+SUM('General Rates'!E14+'Targeted (non-water &amp; wastewate'!E14+'Targeted (water &amp; wastewater)'!E14)</f>
        <v>0</v>
      </c>
      <c r="F14" s="9">
        <f>+SUM('General Rates'!F14+'Targeted (non-water &amp; wastewate'!F14+'Targeted (water &amp; wastewater)'!F14)</f>
        <v>0</v>
      </c>
      <c r="G14" s="9">
        <f>+SUM('General Rates'!G14+'Targeted (non-water &amp; wastewate'!G14+'Targeted (water &amp; wastewater)'!G14)</f>
        <v>0</v>
      </c>
      <c r="H14" s="9">
        <f>+SUM('General Rates'!H14+'Targeted (non-water &amp; wastewate'!H14+'Targeted (water &amp; wastewater)'!H14)</f>
        <v>0</v>
      </c>
      <c r="I14" s="9">
        <f>+SUM('General Rates'!I14+'Targeted (non-water &amp; wastewate'!I14+'Targeted (water &amp; wastewater)'!I14)</f>
        <v>0</v>
      </c>
      <c r="J14" s="9">
        <f>+SUM('General Rates'!J14+'Targeted (non-water &amp; wastewate'!J14+'Targeted (water &amp; wastewater)'!J14)</f>
        <v>1308333.02</v>
      </c>
      <c r="K14" s="9">
        <f>+SUM('General Rates'!K14+'Targeted (non-water &amp; wastewate'!K14+'Targeted (water &amp; wastewater)'!K14)</f>
        <v>729992.75</v>
      </c>
      <c r="L14" s="9">
        <f>+SUM('General Rates'!L14+'Targeted (non-water &amp; wastewate'!L14+'Targeted (water &amp; wastewater)'!L14)</f>
        <v>82950522.969999999</v>
      </c>
      <c r="M14" s="9">
        <f>+SUM('General Rates'!M14+'Targeted (non-water &amp; wastewate'!M14+'Targeted (water &amp; wastewater)'!M14)</f>
        <v>0</v>
      </c>
      <c r="N14" s="9">
        <f>+SUM('General Rates'!N14+'Targeted (non-water &amp; wastewate'!N14+'Targeted (water &amp; wastewater)'!N14)</f>
        <v>4140475.98</v>
      </c>
      <c r="O14" s="9">
        <f>+SUM('General Rates'!O14+'Targeted (non-water &amp; wastewate'!O14+'Targeted (water &amp; wastewater)'!O14)</f>
        <v>116435996.37</v>
      </c>
      <c r="Q14" s="9">
        <f t="shared" si="0"/>
        <v>729992.75</v>
      </c>
      <c r="R14" s="9">
        <f t="shared" si="1"/>
        <v>31447147.629999999</v>
      </c>
      <c r="S14" s="9">
        <f t="shared" si="2"/>
        <v>82950522.969999999</v>
      </c>
      <c r="T14" s="9">
        <f t="shared" si="3"/>
        <v>1308333.02</v>
      </c>
      <c r="U14" s="9">
        <f t="shared" si="4"/>
        <v>116435996.37</v>
      </c>
      <c r="W14" s="6">
        <f t="shared" si="5"/>
        <v>6.2694765601549341E-3</v>
      </c>
      <c r="X14" s="6">
        <f t="shared" si="6"/>
        <v>0.27008097676314835</v>
      </c>
      <c r="Y14" s="6">
        <f t="shared" si="7"/>
        <v>0.7124130471336988</v>
      </c>
      <c r="Z14" s="6">
        <f t="shared" si="8"/>
        <v>1.1236499542997812E-2</v>
      </c>
      <c r="AA14" s="6">
        <f t="shared" si="9"/>
        <v>1</v>
      </c>
    </row>
    <row r="15" spans="1:27" x14ac:dyDescent="0.3">
      <c r="A15" s="4" t="s">
        <v>31</v>
      </c>
      <c r="B15" s="9">
        <f>+SUM('General Rates'!B15+'Targeted (non-water &amp; wastewate'!B15+'Targeted (water &amp; wastewater)'!B15)</f>
        <v>0</v>
      </c>
      <c r="C15" s="9">
        <f>+SUM('General Rates'!C15+'Targeted (non-water &amp; wastewate'!C15+'Targeted (water &amp; wastewater)'!C15)</f>
        <v>105211000</v>
      </c>
      <c r="D15" s="9">
        <f>+SUM('General Rates'!D15+'Targeted (non-water &amp; wastewate'!D15+'Targeted (water &amp; wastewater)'!D15)</f>
        <v>0</v>
      </c>
      <c r="E15" s="9">
        <f>+SUM('General Rates'!E15+'Targeted (non-water &amp; wastewate'!E15+'Targeted (water &amp; wastewater)'!E15)</f>
        <v>17000</v>
      </c>
      <c r="F15" s="9">
        <f>+SUM('General Rates'!F15+'Targeted (non-water &amp; wastewate'!F15+'Targeted (water &amp; wastewater)'!F15)</f>
        <v>0</v>
      </c>
      <c r="G15" s="9">
        <f>+SUM('General Rates'!G15+'Targeted (non-water &amp; wastewate'!G15+'Targeted (water &amp; wastewater)'!G15)</f>
        <v>12809000</v>
      </c>
      <c r="H15" s="9">
        <f>+SUM('General Rates'!H15+'Targeted (non-water &amp; wastewate'!H15+'Targeted (water &amp; wastewater)'!H15)</f>
        <v>1523000</v>
      </c>
      <c r="I15" s="9">
        <f>+SUM('General Rates'!I15+'Targeted (non-water &amp; wastewate'!I15+'Targeted (water &amp; wastewater)'!I15)</f>
        <v>110000</v>
      </c>
      <c r="J15" s="9">
        <f>+SUM('General Rates'!J15+'Targeted (non-water &amp; wastewate'!J15+'Targeted (water &amp; wastewater)'!J15)</f>
        <v>9473037</v>
      </c>
      <c r="K15" s="9">
        <f>+SUM('General Rates'!K15+'Targeted (non-water &amp; wastewate'!K15+'Targeted (water &amp; wastewater)'!K15)</f>
        <v>418000</v>
      </c>
      <c r="L15" s="9">
        <f>+SUM('General Rates'!L15+'Targeted (non-water &amp; wastewate'!L15+'Targeted (water &amp; wastewater)'!L15)</f>
        <v>225203000</v>
      </c>
      <c r="M15" s="9">
        <f>+SUM('General Rates'!M15+'Targeted (non-water &amp; wastewate'!M15+'Targeted (water &amp; wastewater)'!M15)</f>
        <v>13000</v>
      </c>
      <c r="N15" s="9">
        <f>+SUM('General Rates'!N15+'Targeted (non-water &amp; wastewate'!N15+'Targeted (water &amp; wastewater)'!N15)</f>
        <v>13835000</v>
      </c>
      <c r="O15" s="9">
        <f>+SUM('General Rates'!O15+'Targeted (non-water &amp; wastewate'!O15+'Targeted (water &amp; wastewater)'!O15)</f>
        <v>368612037</v>
      </c>
      <c r="Q15" s="9">
        <f t="shared" si="0"/>
        <v>448000</v>
      </c>
      <c r="R15" s="9">
        <f t="shared" si="1"/>
        <v>131965000</v>
      </c>
      <c r="S15" s="9">
        <f t="shared" si="2"/>
        <v>226726000</v>
      </c>
      <c r="T15" s="9">
        <f t="shared" si="3"/>
        <v>9473037</v>
      </c>
      <c r="U15" s="9">
        <f t="shared" si="4"/>
        <v>368612037</v>
      </c>
      <c r="W15" s="6">
        <f t="shared" si="5"/>
        <v>1.2153699690495999E-3</v>
      </c>
      <c r="X15" s="6">
        <f t="shared" si="6"/>
        <v>0.35800512938756801</v>
      </c>
      <c r="Y15" s="6">
        <f t="shared" si="7"/>
        <v>0.61508029375611517</v>
      </c>
      <c r="Z15" s="6">
        <f t="shared" si="8"/>
        <v>2.569920688726722E-2</v>
      </c>
      <c r="AA15" s="6">
        <f t="shared" si="9"/>
        <v>1</v>
      </c>
    </row>
    <row r="16" spans="1:27" x14ac:dyDescent="0.3">
      <c r="A16" s="4" t="s">
        <v>32</v>
      </c>
      <c r="B16" s="9">
        <f>+SUM('General Rates'!B16+'Targeted (non-water &amp; wastewate'!B16+'Targeted (water &amp; wastewater)'!B16)</f>
        <v>0</v>
      </c>
      <c r="C16" s="9">
        <f>+SUM('General Rates'!C16+'Targeted (non-water &amp; wastewate'!C16+'Targeted (water &amp; wastewater)'!C16)</f>
        <v>13914233</v>
      </c>
      <c r="D16" s="9">
        <f>+SUM('General Rates'!D16+'Targeted (non-water &amp; wastewate'!D16+'Targeted (water &amp; wastewater)'!D16)</f>
        <v>0</v>
      </c>
      <c r="E16" s="9">
        <f>+SUM('General Rates'!E16+'Targeted (non-water &amp; wastewate'!E16+'Targeted (water &amp; wastewater)'!E16)</f>
        <v>0</v>
      </c>
      <c r="F16" s="9">
        <f>+SUM('General Rates'!F16+'Targeted (non-water &amp; wastewate'!F16+'Targeted (water &amp; wastewater)'!F16)</f>
        <v>0</v>
      </c>
      <c r="G16" s="9">
        <f>+SUM('General Rates'!G16+'Targeted (non-water &amp; wastewate'!G16+'Targeted (water &amp; wastewater)'!G16)</f>
        <v>0</v>
      </c>
      <c r="H16" s="9">
        <f>+SUM('General Rates'!H16+'Targeted (non-water &amp; wastewate'!H16+'Targeted (water &amp; wastewater)'!H16)</f>
        <v>0</v>
      </c>
      <c r="I16" s="9">
        <f>+SUM('General Rates'!I16+'Targeted (non-water &amp; wastewate'!I16+'Targeted (water &amp; wastewater)'!I16)</f>
        <v>0</v>
      </c>
      <c r="J16" s="9">
        <f>+SUM('General Rates'!J16+'Targeted (non-water &amp; wastewate'!J16+'Targeted (water &amp; wastewater)'!J16)</f>
        <v>0</v>
      </c>
      <c r="K16" s="9">
        <f>+SUM('General Rates'!K16+'Targeted (non-water &amp; wastewate'!K16+'Targeted (water &amp; wastewater)'!K16)</f>
        <v>1528261</v>
      </c>
      <c r="L16" s="9">
        <f>+SUM('General Rates'!L16+'Targeted (non-water &amp; wastewate'!L16+'Targeted (water &amp; wastewater)'!L16)</f>
        <v>25590392</v>
      </c>
      <c r="M16" s="9">
        <f>+SUM('General Rates'!M16+'Targeted (non-water &amp; wastewate'!M16+'Targeted (water &amp; wastewater)'!M16)</f>
        <v>0</v>
      </c>
      <c r="N16" s="9">
        <f>+SUM('General Rates'!N16+'Targeted (non-water &amp; wastewate'!N16+'Targeted (water &amp; wastewater)'!N16)</f>
        <v>0</v>
      </c>
      <c r="O16" s="9">
        <f>+SUM('General Rates'!O16+'Targeted (non-water &amp; wastewate'!O16+'Targeted (water &amp; wastewater)'!O16)</f>
        <v>41032886</v>
      </c>
      <c r="Q16" s="9">
        <f t="shared" si="0"/>
        <v>1528261</v>
      </c>
      <c r="R16" s="9">
        <f t="shared" si="1"/>
        <v>13914233</v>
      </c>
      <c r="S16" s="9">
        <f t="shared" si="2"/>
        <v>25590392</v>
      </c>
      <c r="T16" s="9">
        <f t="shared" si="3"/>
        <v>0</v>
      </c>
      <c r="U16" s="9">
        <f t="shared" si="4"/>
        <v>41032886</v>
      </c>
      <c r="W16" s="6">
        <f t="shared" si="5"/>
        <v>3.7244784585710108E-2</v>
      </c>
      <c r="X16" s="6">
        <f t="shared" si="6"/>
        <v>0.33909954566685852</v>
      </c>
      <c r="Y16" s="6">
        <f t="shared" si="7"/>
        <v>0.62365566974743136</v>
      </c>
      <c r="Z16" s="6">
        <f t="shared" si="8"/>
        <v>0</v>
      </c>
      <c r="AA16" s="6">
        <f t="shared" si="9"/>
        <v>1</v>
      </c>
    </row>
    <row r="17" spans="1:27" x14ac:dyDescent="0.3">
      <c r="A17" s="4" t="s">
        <v>33</v>
      </c>
      <c r="B17" s="9">
        <f>+SUM('General Rates'!B17+'Targeted (non-water &amp; wastewate'!B17+'Targeted (water &amp; wastewater)'!B17)</f>
        <v>7524</v>
      </c>
      <c r="C17" s="9">
        <f>+SUM('General Rates'!C17+'Targeted (non-water &amp; wastewate'!C17+'Targeted (water &amp; wastewater)'!C17)</f>
        <v>82482932</v>
      </c>
      <c r="D17" s="9">
        <f>+SUM('General Rates'!D17+'Targeted (non-water &amp; wastewate'!D17+'Targeted (water &amp; wastewater)'!D17)</f>
        <v>40966</v>
      </c>
      <c r="E17" s="9">
        <f>+SUM('General Rates'!E17+'Targeted (non-water &amp; wastewate'!E17+'Targeted (water &amp; wastewater)'!E17)</f>
        <v>86348</v>
      </c>
      <c r="F17" s="9">
        <f>+SUM('General Rates'!F17+'Targeted (non-water &amp; wastewate'!F17+'Targeted (water &amp; wastewater)'!F17)</f>
        <v>359692</v>
      </c>
      <c r="G17" s="9">
        <f>+SUM('General Rates'!G17+'Targeted (non-water &amp; wastewate'!G17+'Targeted (water &amp; wastewater)'!G17)</f>
        <v>62432130</v>
      </c>
      <c r="H17" s="9">
        <f>+SUM('General Rates'!H17+'Targeted (non-water &amp; wastewate'!H17+'Targeted (water &amp; wastewater)'!H17)</f>
        <v>6770913</v>
      </c>
      <c r="I17" s="9">
        <f>+SUM('General Rates'!I17+'Targeted (non-water &amp; wastewate'!I17+'Targeted (water &amp; wastewater)'!I17)</f>
        <v>218481</v>
      </c>
      <c r="J17" s="9">
        <f>+SUM('General Rates'!J17+'Targeted (non-water &amp; wastewate'!J17+'Targeted (water &amp; wastewater)'!J17)</f>
        <v>18212450</v>
      </c>
      <c r="K17" s="9">
        <f>+SUM('General Rates'!K17+'Targeted (non-water &amp; wastewate'!K17+'Targeted (water &amp; wastewater)'!K17)</f>
        <v>1527299</v>
      </c>
      <c r="L17" s="9">
        <f>+SUM('General Rates'!L17+'Targeted (non-water &amp; wastewate'!L17+'Targeted (water &amp; wastewater)'!L17)</f>
        <v>393394325</v>
      </c>
      <c r="M17" s="9">
        <f>+SUM('General Rates'!M17+'Targeted (non-water &amp; wastewate'!M17+'Targeted (water &amp; wastewater)'!M17)</f>
        <v>94513</v>
      </c>
      <c r="N17" s="9">
        <f>+SUM('General Rates'!N17+'Targeted (non-water &amp; wastewate'!N17+'Targeted (water &amp; wastewater)'!N17)</f>
        <v>22257097</v>
      </c>
      <c r="O17" s="9">
        <f>+SUM('General Rates'!O17+'Targeted (non-water &amp; wastewate'!O17+'Targeted (water &amp; wastewater)'!O17)</f>
        <v>587884670</v>
      </c>
      <c r="Q17" s="9">
        <f t="shared" si="0"/>
        <v>2116342</v>
      </c>
      <c r="R17" s="9">
        <f t="shared" si="1"/>
        <v>167390640</v>
      </c>
      <c r="S17" s="9">
        <f t="shared" si="2"/>
        <v>400165238</v>
      </c>
      <c r="T17" s="9">
        <f t="shared" si="3"/>
        <v>18212450</v>
      </c>
      <c r="U17" s="9">
        <f t="shared" si="4"/>
        <v>587884670</v>
      </c>
      <c r="W17" s="6">
        <f t="shared" si="5"/>
        <v>3.5999271761925685E-3</v>
      </c>
      <c r="X17" s="6">
        <f t="shared" si="6"/>
        <v>0.28473380671756587</v>
      </c>
      <c r="Y17" s="6">
        <f t="shared" si="7"/>
        <v>0.68068663535655727</v>
      </c>
      <c r="Z17" s="6">
        <f t="shared" si="8"/>
        <v>3.0979630749684288E-2</v>
      </c>
      <c r="AA17" s="6">
        <f t="shared" si="9"/>
        <v>1</v>
      </c>
    </row>
    <row r="18" spans="1:27" x14ac:dyDescent="0.3">
      <c r="A18" s="4" t="s">
        <v>34</v>
      </c>
      <c r="B18" s="9">
        <f>+SUM('General Rates'!B18+'Targeted (non-water &amp; wastewate'!B18+'Targeted (water &amp; wastewater)'!B18)</f>
        <v>0</v>
      </c>
      <c r="C18" s="9">
        <f>+SUM('General Rates'!C18+'Targeted (non-water &amp; wastewate'!C18+'Targeted (water &amp; wastewater)'!C18)</f>
        <v>44875761</v>
      </c>
      <c r="D18" s="9">
        <f>+SUM('General Rates'!D18+'Targeted (non-water &amp; wastewate'!D18+'Targeted (water &amp; wastewater)'!D18)</f>
        <v>0</v>
      </c>
      <c r="E18" s="9">
        <f>+SUM('General Rates'!E18+'Targeted (non-water &amp; wastewate'!E18+'Targeted (water &amp; wastewater)'!E18)</f>
        <v>0</v>
      </c>
      <c r="F18" s="9">
        <f>+SUM('General Rates'!F18+'Targeted (non-water &amp; wastewate'!F18+'Targeted (water &amp; wastewater)'!F18)</f>
        <v>0</v>
      </c>
      <c r="G18" s="9">
        <f>+SUM('General Rates'!G18+'Targeted (non-water &amp; wastewate'!G18+'Targeted (water &amp; wastewater)'!G18)</f>
        <v>0</v>
      </c>
      <c r="H18" s="9">
        <f>+SUM('General Rates'!H18+'Targeted (non-water &amp; wastewate'!H18+'Targeted (water &amp; wastewater)'!H18)</f>
        <v>5836213</v>
      </c>
      <c r="I18" s="9">
        <f>+SUM('General Rates'!I18+'Targeted (non-water &amp; wastewate'!I18+'Targeted (water &amp; wastewater)'!I18)</f>
        <v>0</v>
      </c>
      <c r="J18" s="9">
        <f>+SUM('General Rates'!J18+'Targeted (non-water &amp; wastewate'!J18+'Targeted (water &amp; wastewater)'!J18)</f>
        <v>0</v>
      </c>
      <c r="K18" s="9">
        <f>+SUM('General Rates'!K18+'Targeted (non-water &amp; wastewate'!K18+'Targeted (water &amp; wastewater)'!K18)</f>
        <v>4403832</v>
      </c>
      <c r="L18" s="9">
        <f>+SUM('General Rates'!L18+'Targeted (non-water &amp; wastewate'!L18+'Targeted (water &amp; wastewater)'!L18)</f>
        <v>116732064</v>
      </c>
      <c r="M18" s="9">
        <f>+SUM('General Rates'!M18+'Targeted (non-water &amp; wastewate'!M18+'Targeted (water &amp; wastewater)'!M18)</f>
        <v>0</v>
      </c>
      <c r="N18" s="9">
        <f>+SUM('General Rates'!N18+'Targeted (non-water &amp; wastewate'!N18+'Targeted (water &amp; wastewater)'!N18)</f>
        <v>7276130</v>
      </c>
      <c r="O18" s="9">
        <f>+SUM('General Rates'!O18+'Targeted (non-water &amp; wastewate'!O18+'Targeted (water &amp; wastewater)'!O18)</f>
        <v>179124000</v>
      </c>
      <c r="Q18" s="9">
        <f t="shared" si="0"/>
        <v>4403832</v>
      </c>
      <c r="R18" s="9">
        <f t="shared" si="1"/>
        <v>52151891</v>
      </c>
      <c r="S18" s="9">
        <f t="shared" si="2"/>
        <v>122568277</v>
      </c>
      <c r="T18" s="9">
        <f t="shared" si="3"/>
        <v>0</v>
      </c>
      <c r="U18" s="9">
        <f t="shared" si="4"/>
        <v>179124000</v>
      </c>
      <c r="W18" s="6">
        <f t="shared" si="5"/>
        <v>2.4585382193340926E-2</v>
      </c>
      <c r="X18" s="6">
        <f t="shared" si="6"/>
        <v>0.29114965610415133</v>
      </c>
      <c r="Y18" s="6">
        <f t="shared" si="7"/>
        <v>0.68426496170250772</v>
      </c>
      <c r="Z18" s="6">
        <f t="shared" si="8"/>
        <v>0</v>
      </c>
      <c r="AA18" s="6">
        <f t="shared" si="9"/>
        <v>1</v>
      </c>
    </row>
    <row r="19" spans="1:27" x14ac:dyDescent="0.3">
      <c r="A19" s="4" t="s">
        <v>35</v>
      </c>
      <c r="B19" s="9">
        <f>+SUM('General Rates'!B19+'Targeted (non-water &amp; wastewate'!B19+'Targeted (water &amp; wastewater)'!B19)</f>
        <v>0</v>
      </c>
      <c r="C19" s="9">
        <f>+SUM('General Rates'!C19+'Targeted (non-water &amp; wastewate'!C19+'Targeted (water &amp; wastewater)'!C19)</f>
        <v>4963627.9399999995</v>
      </c>
      <c r="D19" s="9">
        <f>+SUM('General Rates'!D19+'Targeted (non-water &amp; wastewate'!D19+'Targeted (water &amp; wastewater)'!D19)</f>
        <v>0</v>
      </c>
      <c r="E19" s="9">
        <f>+SUM('General Rates'!E19+'Targeted (non-water &amp; wastewate'!E19+'Targeted (water &amp; wastewater)'!E19)</f>
        <v>0</v>
      </c>
      <c r="F19" s="9">
        <f>+SUM('General Rates'!F19+'Targeted (non-water &amp; wastewate'!F19+'Targeted (water &amp; wastewater)'!F19)</f>
        <v>0</v>
      </c>
      <c r="G19" s="9">
        <f>+SUM('General Rates'!G19+'Targeted (non-water &amp; wastewate'!G19+'Targeted (water &amp; wastewater)'!G19)</f>
        <v>3641212.6500000004</v>
      </c>
      <c r="H19" s="9">
        <f>+SUM('General Rates'!H19+'Targeted (non-water &amp; wastewate'!H19+'Targeted (water &amp; wastewater)'!H19)</f>
        <v>0</v>
      </c>
      <c r="I19" s="9">
        <f>+SUM('General Rates'!I19+'Targeted (non-water &amp; wastewate'!I19+'Targeted (water &amp; wastewater)'!I19)</f>
        <v>0</v>
      </c>
      <c r="J19" s="9">
        <f>+SUM('General Rates'!J19+'Targeted (non-water &amp; wastewate'!J19+'Targeted (water &amp; wastewater)'!J19)</f>
        <v>335431.45</v>
      </c>
      <c r="K19" s="9">
        <f>+SUM('General Rates'!K19+'Targeted (non-water &amp; wastewate'!K19+'Targeted (water &amp; wastewater)'!K19)</f>
        <v>585941.47</v>
      </c>
      <c r="L19" s="9">
        <f>+SUM('General Rates'!L19+'Targeted (non-water &amp; wastewate'!L19+'Targeted (water &amp; wastewater)'!L19)</f>
        <v>46451033.890000001</v>
      </c>
      <c r="M19" s="9">
        <f>+SUM('General Rates'!M19+'Targeted (non-water &amp; wastewate'!M19+'Targeted (water &amp; wastewater)'!M19)</f>
        <v>0</v>
      </c>
      <c r="N19" s="9">
        <f>+SUM('General Rates'!N19+'Targeted (non-water &amp; wastewate'!N19+'Targeted (water &amp; wastewater)'!N19)</f>
        <v>307132.57</v>
      </c>
      <c r="O19" s="9">
        <f>+SUM('General Rates'!O19+'Targeted (non-water &amp; wastewate'!O19+'Targeted (water &amp; wastewater)'!O19)</f>
        <v>56284379.969999999</v>
      </c>
      <c r="Q19" s="9">
        <f t="shared" si="0"/>
        <v>585941.47</v>
      </c>
      <c r="R19" s="9">
        <f t="shared" si="1"/>
        <v>8911973.1600000001</v>
      </c>
      <c r="S19" s="9">
        <f t="shared" si="2"/>
        <v>46451033.890000001</v>
      </c>
      <c r="T19" s="9">
        <f t="shared" si="3"/>
        <v>335431.45</v>
      </c>
      <c r="U19" s="9">
        <f t="shared" si="4"/>
        <v>56284379.969999999</v>
      </c>
      <c r="W19" s="6">
        <f t="shared" si="5"/>
        <v>1.0410374429145551E-2</v>
      </c>
      <c r="X19" s="6">
        <f t="shared" si="6"/>
        <v>0.15833830211419492</v>
      </c>
      <c r="Y19" s="6">
        <f t="shared" si="7"/>
        <v>0.82529174017300633</v>
      </c>
      <c r="Z19" s="6">
        <f t="shared" si="8"/>
        <v>5.9595832836532537E-3</v>
      </c>
      <c r="AA19" s="6">
        <f t="shared" si="9"/>
        <v>1</v>
      </c>
    </row>
    <row r="20" spans="1:27" x14ac:dyDescent="0.3">
      <c r="A20" s="4"/>
      <c r="B20" s="8">
        <f>+SUM('General Rates'!B20+'Targeted (non-water &amp; wastewate'!B20+'Targeted (water &amp; wastewater)'!B20)</f>
        <v>7524</v>
      </c>
      <c r="C20" s="8">
        <f>+SUM('General Rates'!C20+'Targeted (non-water &amp; wastewate'!C20+'Targeted (water &amp; wastewater)'!C20)</f>
        <v>398560905.93000001</v>
      </c>
      <c r="D20" s="8">
        <f>+SUM('General Rates'!D20+'Targeted (non-water &amp; wastewate'!D20+'Targeted (water &amp; wastewater)'!D20)</f>
        <v>412051.15</v>
      </c>
      <c r="E20" s="8">
        <f>+SUM('General Rates'!E20+'Targeted (non-water &amp; wastewate'!E20+'Targeted (water &amp; wastewater)'!E20)</f>
        <v>103348</v>
      </c>
      <c r="F20" s="8">
        <f>+SUM('General Rates'!F20+'Targeted (non-water &amp; wastewate'!F20+'Targeted (water &amp; wastewater)'!F20)</f>
        <v>1332024.17</v>
      </c>
      <c r="G20" s="8">
        <f>+SUM('General Rates'!G20+'Targeted (non-water &amp; wastewate'!G20+'Targeted (water &amp; wastewater)'!G20)</f>
        <v>129467215.69</v>
      </c>
      <c r="H20" s="8">
        <f>+SUM('General Rates'!H20+'Targeted (non-water &amp; wastewate'!H20+'Targeted (water &amp; wastewater)'!H20)</f>
        <v>27142235.140000001</v>
      </c>
      <c r="I20" s="8">
        <f>+SUM('General Rates'!I20+'Targeted (non-water &amp; wastewate'!I20+'Targeted (water &amp; wastewater)'!I20)</f>
        <v>328481</v>
      </c>
      <c r="J20" s="8">
        <f>+SUM('General Rates'!J20+'Targeted (non-water &amp; wastewate'!J20+'Targeted (water &amp; wastewater)'!J20)</f>
        <v>39307020.890000001</v>
      </c>
      <c r="K20" s="8">
        <f>+SUM('General Rates'!K20+'Targeted (non-water &amp; wastewate'!K20+'Targeted (water &amp; wastewater)'!K20)</f>
        <v>11054228.640000001</v>
      </c>
      <c r="L20" s="8">
        <f>+SUM('General Rates'!L20+'Targeted (non-water &amp; wastewate'!L20+'Targeted (water &amp; wastewater)'!L20)</f>
        <v>1376257686.9399998</v>
      </c>
      <c r="M20" s="8">
        <f>+SUM('General Rates'!M20+'Targeted (non-water &amp; wastewate'!M20+'Targeted (water &amp; wastewater)'!M20)</f>
        <v>122946.08</v>
      </c>
      <c r="N20" s="8">
        <f>+SUM('General Rates'!N20+'Targeted (non-water &amp; wastewate'!N20+'Targeted (water &amp; wastewater)'!N20)</f>
        <v>64036322.68</v>
      </c>
      <c r="O20" s="8">
        <f>+SUM('General Rates'!O20+'Targeted (non-water &amp; wastewate'!O20+'Targeted (water &amp; wastewater)'!O20)</f>
        <v>2048131990.3099999</v>
      </c>
      <c r="Q20" s="8">
        <f>+SUM(B20+D20+E20+F20+K20+M20)</f>
        <v>13032122.040000001</v>
      </c>
      <c r="R20" s="8">
        <f t="shared" si="1"/>
        <v>592392925.29999995</v>
      </c>
      <c r="S20" s="8">
        <f t="shared" si="2"/>
        <v>1403399922.0799999</v>
      </c>
      <c r="T20" s="8">
        <f t="shared" si="3"/>
        <v>39307020.890000001</v>
      </c>
      <c r="U20" s="8">
        <f t="shared" si="4"/>
        <v>2048131990.3099999</v>
      </c>
      <c r="W20" s="15">
        <f t="shared" si="5"/>
        <v>6.3629307591780218E-3</v>
      </c>
      <c r="X20" s="15">
        <f t="shared" si="6"/>
        <v>0.28923571727930331</v>
      </c>
      <c r="Y20" s="15">
        <f t="shared" si="7"/>
        <v>0.68520970753822608</v>
      </c>
      <c r="Z20" s="15">
        <f t="shared" si="8"/>
        <v>1.9191644423292558E-2</v>
      </c>
      <c r="AA20" s="15">
        <f t="shared" si="9"/>
        <v>1</v>
      </c>
    </row>
    <row r="21" spans="1:27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Q21" s="8"/>
      <c r="R21" s="8"/>
      <c r="S21" s="8"/>
      <c r="T21" s="8"/>
      <c r="U21" s="8"/>
      <c r="W21" s="15"/>
      <c r="X21" s="15"/>
      <c r="Y21" s="15"/>
      <c r="Z21" s="15"/>
      <c r="AA21" s="15"/>
    </row>
    <row r="22" spans="1:27" x14ac:dyDescent="0.3">
      <c r="A22" s="3" t="s">
        <v>36</v>
      </c>
      <c r="B22" s="8" t="s">
        <v>2</v>
      </c>
      <c r="C22" s="8" t="s">
        <v>3</v>
      </c>
      <c r="D22" s="8" t="s">
        <v>4</v>
      </c>
      <c r="E22" s="8" t="s">
        <v>5</v>
      </c>
      <c r="F22" s="8" t="s">
        <v>6</v>
      </c>
      <c r="G22" s="8" t="s">
        <v>7</v>
      </c>
      <c r="H22" s="8" t="s">
        <v>8</v>
      </c>
      <c r="I22" s="8" t="s">
        <v>9</v>
      </c>
      <c r="J22" s="8" t="s">
        <v>10</v>
      </c>
      <c r="K22" s="8" t="s">
        <v>11</v>
      </c>
      <c r="L22" s="8" t="s">
        <v>12</v>
      </c>
      <c r="M22" s="8" t="s">
        <v>110</v>
      </c>
      <c r="N22" s="8" t="s">
        <v>14</v>
      </c>
      <c r="O22" s="8" t="s">
        <v>15</v>
      </c>
      <c r="Q22" s="8" t="s">
        <v>105</v>
      </c>
      <c r="R22" s="8" t="s">
        <v>103</v>
      </c>
      <c r="S22" s="8" t="s">
        <v>12</v>
      </c>
      <c r="T22" s="8" t="s">
        <v>104</v>
      </c>
      <c r="U22" s="3" t="s">
        <v>15</v>
      </c>
      <c r="W22" s="8" t="s">
        <v>105</v>
      </c>
      <c r="X22" s="8" t="s">
        <v>103</v>
      </c>
      <c r="Y22" s="8" t="s">
        <v>12</v>
      </c>
      <c r="Z22" s="8" t="s">
        <v>104</v>
      </c>
      <c r="AA22" s="3" t="s">
        <v>15</v>
      </c>
    </row>
    <row r="23" spans="1:27" x14ac:dyDescent="0.3">
      <c r="A23" s="4" t="s">
        <v>37</v>
      </c>
      <c r="B23" s="9">
        <f>+SUM('General Rates'!B23+'Targeted (non-water &amp; wastewate'!B23+'Targeted (water &amp; wastewater)'!B23)</f>
        <v>0</v>
      </c>
      <c r="C23" s="9">
        <f>+SUM('General Rates'!C23+'Targeted (non-water &amp; wastewate'!C23+'Targeted (water &amp; wastewater)'!C23)</f>
        <v>13080824.82</v>
      </c>
      <c r="D23" s="9">
        <f>+SUM('General Rates'!D23+'Targeted (non-water &amp; wastewate'!D23+'Targeted (water &amp; wastewater)'!D23)</f>
        <v>5294031.63</v>
      </c>
      <c r="E23" s="9">
        <f>+SUM('General Rates'!E23+'Targeted (non-water &amp; wastewate'!E23+'Targeted (water &amp; wastewater)'!E23)</f>
        <v>1374635.49</v>
      </c>
      <c r="F23" s="9">
        <f>+SUM('General Rates'!F23+'Targeted (non-water &amp; wastewate'!F23+'Targeted (water &amp; wastewater)'!F23)</f>
        <v>1856441.68</v>
      </c>
      <c r="G23" s="9">
        <f>+SUM('General Rates'!G23+'Targeted (non-water &amp; wastewate'!G23+'Targeted (water &amp; wastewater)'!G23)</f>
        <v>2806505.8</v>
      </c>
      <c r="H23" s="9">
        <f>+SUM('General Rates'!H23+'Targeted (non-water &amp; wastewate'!H23+'Targeted (water &amp; wastewater)'!H23)</f>
        <v>33123593.199999999</v>
      </c>
      <c r="I23" s="9">
        <f>+SUM('General Rates'!I23+'Targeted (non-water &amp; wastewate'!I23+'Targeted (water &amp; wastewater)'!I23)</f>
        <v>171582.69</v>
      </c>
      <c r="J23" s="9">
        <f>+SUM('General Rates'!J23+'Targeted (non-water &amp; wastewate'!J23+'Targeted (water &amp; wastewater)'!J23)</f>
        <v>1858894.9200000002</v>
      </c>
      <c r="K23" s="9">
        <f>+SUM('General Rates'!K23+'Targeted (non-water &amp; wastewate'!K23+'Targeted (water &amp; wastewater)'!K23)</f>
        <v>19633743.390000001</v>
      </c>
      <c r="L23" s="9">
        <f>+SUM('General Rates'!L23+'Targeted (non-water &amp; wastewate'!L23+'Targeted (water &amp; wastewater)'!L23)</f>
        <v>69075547.809999987</v>
      </c>
      <c r="M23" s="9">
        <f>+SUM('General Rates'!M23+'Targeted (non-water &amp; wastewate'!M23+'Targeted (water &amp; wastewater)'!M23)</f>
        <v>0</v>
      </c>
      <c r="N23" s="9">
        <f>+SUM('General Rates'!N23+'Targeted (non-water &amp; wastewate'!N23+'Targeted (water &amp; wastewater)'!N23)</f>
        <v>0</v>
      </c>
      <c r="O23" s="9">
        <f>+SUM('General Rates'!O23+'Targeted (non-water &amp; wastewate'!O23+'Targeted (water &amp; wastewater)'!O23)</f>
        <v>148275801.43000001</v>
      </c>
      <c r="Q23" s="9">
        <f>+SUM(B23+D23+E23+F23+K23+M23)</f>
        <v>28158852.190000001</v>
      </c>
      <c r="R23" s="9">
        <f t="shared" si="1"/>
        <v>16058913.310000001</v>
      </c>
      <c r="S23" s="9">
        <f t="shared" si="2"/>
        <v>102199141.00999999</v>
      </c>
      <c r="T23" s="9">
        <f t="shared" si="3"/>
        <v>1858894.9200000002</v>
      </c>
      <c r="U23" s="9">
        <f t="shared" si="4"/>
        <v>148275801.43000001</v>
      </c>
      <c r="W23" s="6">
        <f>+SUM(Q23/U23)</f>
        <v>0.1899086156906972</v>
      </c>
      <c r="X23" s="6">
        <f>+SUM(R23/U23)</f>
        <v>0.1083043433596365</v>
      </c>
      <c r="Y23" s="6">
        <f>+SUM(S23/U23)</f>
        <v>0.68925030264124054</v>
      </c>
      <c r="Z23" s="6">
        <f>+SUM(T23/U23)</f>
        <v>1.2536738308425679E-2</v>
      </c>
      <c r="AA23" s="6">
        <f>+SUM(U23/U23)</f>
        <v>1</v>
      </c>
    </row>
    <row r="24" spans="1:27" x14ac:dyDescent="0.3">
      <c r="A24" s="4" t="s">
        <v>38</v>
      </c>
      <c r="B24" s="9">
        <f>+SUM('General Rates'!B24+'Targeted (non-water &amp; wastewate'!B24+'Targeted (water &amp; wastewater)'!B24)</f>
        <v>0</v>
      </c>
      <c r="C24" s="9">
        <f>+SUM('General Rates'!C24+'Targeted (non-water &amp; wastewate'!C24+'Targeted (water &amp; wastewater)'!C24)</f>
        <v>9957000</v>
      </c>
      <c r="D24" s="9">
        <f>+SUM('General Rates'!D24+'Targeted (non-water &amp; wastewate'!D24+'Targeted (water &amp; wastewater)'!D24)</f>
        <v>3296000</v>
      </c>
      <c r="E24" s="9">
        <f>+SUM('General Rates'!E24+'Targeted (non-water &amp; wastewate'!E24+'Targeted (water &amp; wastewater)'!E24)</f>
        <v>397000</v>
      </c>
      <c r="F24" s="9">
        <f>+SUM('General Rates'!F24+'Targeted (non-water &amp; wastewate'!F24+'Targeted (water &amp; wastewater)'!F24)</f>
        <v>509000</v>
      </c>
      <c r="G24" s="9">
        <f>+SUM('General Rates'!G24+'Targeted (non-water &amp; wastewate'!G24+'Targeted (water &amp; wastewater)'!G24)</f>
        <v>10321000</v>
      </c>
      <c r="H24" s="9">
        <f>+SUM('General Rates'!H24+'Targeted (non-water &amp; wastewate'!H24+'Targeted (water &amp; wastewater)'!H24)</f>
        <v>12982000</v>
      </c>
      <c r="I24" s="9">
        <f>+SUM('General Rates'!I24+'Targeted (non-water &amp; wastewate'!I24+'Targeted (water &amp; wastewater)'!I24)</f>
        <v>214000</v>
      </c>
      <c r="J24" s="9">
        <f>+SUM('General Rates'!J24+'Targeted (non-water &amp; wastewate'!J24+'Targeted (water &amp; wastewater)'!J24)</f>
        <v>1512000</v>
      </c>
      <c r="K24" s="9">
        <f>+SUM('General Rates'!K24+'Targeted (non-water &amp; wastewate'!K24+'Targeted (water &amp; wastewater)'!K24)</f>
        <v>2790000</v>
      </c>
      <c r="L24" s="9">
        <f>+SUM('General Rates'!L24+'Targeted (non-water &amp; wastewate'!L24+'Targeted (water &amp; wastewater)'!L24)</f>
        <v>48023000</v>
      </c>
      <c r="M24" s="9">
        <f>+SUM('General Rates'!M24+'Targeted (non-water &amp; wastewate'!M24+'Targeted (water &amp; wastewater)'!M24)</f>
        <v>99000</v>
      </c>
      <c r="N24" s="9">
        <f>+SUM('General Rates'!N24+'Targeted (non-water &amp; wastewate'!N24+'Targeted (water &amp; wastewater)'!N24)</f>
        <v>286000</v>
      </c>
      <c r="O24" s="9">
        <f>+SUM('General Rates'!O24+'Targeted (non-water &amp; wastewate'!O24+'Targeted (water &amp; wastewater)'!O24)</f>
        <v>90386000</v>
      </c>
      <c r="Q24" s="9">
        <f t="shared" ref="Q24:Q53" si="10">+SUM(B24+D24+E24+F24+K24+M24)</f>
        <v>7091000</v>
      </c>
      <c r="R24" s="9">
        <f t="shared" si="1"/>
        <v>20778000</v>
      </c>
      <c r="S24" s="9">
        <f t="shared" si="2"/>
        <v>61005000</v>
      </c>
      <c r="T24" s="9">
        <f t="shared" si="3"/>
        <v>1512000</v>
      </c>
      <c r="U24" s="9">
        <f t="shared" si="4"/>
        <v>90386000</v>
      </c>
      <c r="W24" s="6">
        <f t="shared" ref="W24:W53" si="11">+SUM(Q24/U24)</f>
        <v>7.8452415197043796E-2</v>
      </c>
      <c r="X24" s="6">
        <f t="shared" ref="X24:X53" si="12">+SUM(R24/U24)</f>
        <v>0.2298807337419512</v>
      </c>
      <c r="Y24" s="6">
        <f t="shared" ref="Y24:Y53" si="13">+SUM(S24/U24)</f>
        <v>0.67493859668532741</v>
      </c>
      <c r="Z24" s="6">
        <f t="shared" ref="Z24:Z53" si="14">+SUM(T24/U24)</f>
        <v>1.672825437567765E-2</v>
      </c>
      <c r="AA24" s="6">
        <f t="shared" ref="AA24:AA53" si="15">+SUM(U24/U24)</f>
        <v>1</v>
      </c>
    </row>
    <row r="25" spans="1:27" x14ac:dyDescent="0.3">
      <c r="A25" s="4" t="s">
        <v>39</v>
      </c>
      <c r="B25" s="9">
        <f>+SUM('General Rates'!B25+'Targeted (non-water &amp; wastewate'!B25+'Targeted (water &amp; wastewater)'!B25)</f>
        <v>0</v>
      </c>
      <c r="C25" s="9">
        <f>+SUM('General Rates'!C25+'Targeted (non-water &amp; wastewate'!C25+'Targeted (water &amp; wastewater)'!C25)</f>
        <v>1153622</v>
      </c>
      <c r="D25" s="9">
        <f>+SUM('General Rates'!D25+'Targeted (non-water &amp; wastewate'!D25+'Targeted (water &amp; wastewater)'!D25)</f>
        <v>4533865</v>
      </c>
      <c r="E25" s="9">
        <f>+SUM('General Rates'!E25+'Targeted (non-water &amp; wastewate'!E25+'Targeted (water &amp; wastewater)'!E25)</f>
        <v>719699</v>
      </c>
      <c r="F25" s="9">
        <f>+SUM('General Rates'!F25+'Targeted (non-water &amp; wastewate'!F25+'Targeted (water &amp; wastewater)'!F25)</f>
        <v>368901</v>
      </c>
      <c r="G25" s="9">
        <f>+SUM('General Rates'!G25+'Targeted (non-water &amp; wastewate'!G25+'Targeted (water &amp; wastewater)'!G25)</f>
        <v>1070268</v>
      </c>
      <c r="H25" s="9">
        <f>+SUM('General Rates'!H25+'Targeted (non-water &amp; wastewate'!H25+'Targeted (water &amp; wastewater)'!H25)</f>
        <v>8126645</v>
      </c>
      <c r="I25" s="9">
        <f>+SUM('General Rates'!I25+'Targeted (non-water &amp; wastewate'!I25+'Targeted (water &amp; wastewater)'!I25)</f>
        <v>15879</v>
      </c>
      <c r="J25" s="9">
        <f>+SUM('General Rates'!J25+'Targeted (non-water &amp; wastewate'!J25+'Targeted (water &amp; wastewater)'!J25)</f>
        <v>664107</v>
      </c>
      <c r="K25" s="9">
        <f>+SUM('General Rates'!K25+'Targeted (non-water &amp; wastewate'!K25+'Targeted (water &amp; wastewater)'!K25)</f>
        <v>3996961</v>
      </c>
      <c r="L25" s="9">
        <f>+SUM('General Rates'!L25+'Targeted (non-water &amp; wastewate'!L25+'Targeted (water &amp; wastewater)'!L25)</f>
        <v>16906940</v>
      </c>
      <c r="M25" s="9">
        <f>+SUM('General Rates'!M25+'Targeted (non-water &amp; wastewate'!M25+'Targeted (water &amp; wastewater)'!M25)</f>
        <v>11819</v>
      </c>
      <c r="N25" s="9">
        <f>+SUM('General Rates'!N25+'Targeted (non-water &amp; wastewate'!N25+'Targeted (water &amp; wastewater)'!N25)</f>
        <v>61605</v>
      </c>
      <c r="O25" s="9">
        <f>+SUM('General Rates'!O25+'Targeted (non-water &amp; wastewate'!O25+'Targeted (water &amp; wastewater)'!O25)</f>
        <v>37630311</v>
      </c>
      <c r="Q25" s="9">
        <f t="shared" si="10"/>
        <v>9631245</v>
      </c>
      <c r="R25" s="9">
        <f t="shared" si="1"/>
        <v>2301374</v>
      </c>
      <c r="S25" s="9">
        <f t="shared" si="2"/>
        <v>25033585</v>
      </c>
      <c r="T25" s="9">
        <f t="shared" si="3"/>
        <v>664107</v>
      </c>
      <c r="U25" s="9">
        <f t="shared" si="4"/>
        <v>37630311</v>
      </c>
      <c r="W25" s="6">
        <f t="shared" si="11"/>
        <v>0.25594380551359247</v>
      </c>
      <c r="X25" s="6">
        <f t="shared" si="12"/>
        <v>6.1157453628273226E-2</v>
      </c>
      <c r="Y25" s="6">
        <f t="shared" si="13"/>
        <v>0.66525054762369618</v>
      </c>
      <c r="Z25" s="6">
        <f t="shared" si="14"/>
        <v>1.7648193234438059E-2</v>
      </c>
      <c r="AA25" s="6">
        <f t="shared" si="15"/>
        <v>1</v>
      </c>
    </row>
    <row r="26" spans="1:27" x14ac:dyDescent="0.3">
      <c r="A26" s="4" t="s">
        <v>40</v>
      </c>
      <c r="B26" s="9">
        <f>+SUM('General Rates'!B26+'Targeted (non-water &amp; wastewate'!B26+'Targeted (water &amp; wastewater)'!B26)</f>
        <v>0</v>
      </c>
      <c r="C26" s="9">
        <f>+SUM('General Rates'!C26+'Targeted (non-water &amp; wastewate'!C26+'Targeted (water &amp; wastewater)'!C26)</f>
        <v>1919073</v>
      </c>
      <c r="D26" s="9">
        <f>+SUM('General Rates'!D26+'Targeted (non-water &amp; wastewate'!D26+'Targeted (water &amp; wastewater)'!D26)</f>
        <v>0</v>
      </c>
      <c r="E26" s="9">
        <f>+SUM('General Rates'!E26+'Targeted (non-water &amp; wastewate'!E26+'Targeted (water &amp; wastewater)'!E26)</f>
        <v>260503</v>
      </c>
      <c r="F26" s="9">
        <f>+SUM('General Rates'!F26+'Targeted (non-water &amp; wastewate'!F26+'Targeted (water &amp; wastewater)'!F26)</f>
        <v>0</v>
      </c>
      <c r="G26" s="9">
        <f>+SUM('General Rates'!G26+'Targeted (non-water &amp; wastewate'!G26+'Targeted (water &amp; wastewater)'!G26)</f>
        <v>0</v>
      </c>
      <c r="H26" s="9">
        <f>+SUM('General Rates'!H26+'Targeted (non-water &amp; wastewate'!H26+'Targeted (water &amp; wastewater)'!H26)</f>
        <v>2560699</v>
      </c>
      <c r="I26" s="9">
        <f>+SUM('General Rates'!I26+'Targeted (non-water &amp; wastewate'!I26+'Targeted (water &amp; wastewater)'!I26)</f>
        <v>0</v>
      </c>
      <c r="J26" s="9">
        <f>+SUM('General Rates'!J26+'Targeted (non-water &amp; wastewate'!J26+'Targeted (water &amp; wastewater)'!J26)</f>
        <v>48315</v>
      </c>
      <c r="K26" s="9">
        <f>+SUM('General Rates'!K26+'Targeted (non-water &amp; wastewate'!K26+'Targeted (water &amp; wastewater)'!K26)</f>
        <v>1224824</v>
      </c>
      <c r="L26" s="9">
        <f>+SUM('General Rates'!L26+'Targeted (non-water &amp; wastewate'!L26+'Targeted (water &amp; wastewater)'!L26)</f>
        <v>25738972</v>
      </c>
      <c r="M26" s="9">
        <f>+SUM('General Rates'!M26+'Targeted (non-water &amp; wastewate'!M26+'Targeted (water &amp; wastewater)'!M26)</f>
        <v>0</v>
      </c>
      <c r="N26" s="9">
        <f>+SUM('General Rates'!N26+'Targeted (non-water &amp; wastewate'!N26+'Targeted (water &amp; wastewater)'!N26)</f>
        <v>0</v>
      </c>
      <c r="O26" s="9">
        <f>+SUM('General Rates'!O26+'Targeted (non-water &amp; wastewate'!O26+'Targeted (water &amp; wastewater)'!O26)</f>
        <v>31752386</v>
      </c>
      <c r="Q26" s="9">
        <f t="shared" si="10"/>
        <v>1485327</v>
      </c>
      <c r="R26" s="9">
        <f t="shared" si="1"/>
        <v>1919073</v>
      </c>
      <c r="S26" s="9">
        <f t="shared" si="2"/>
        <v>28299671</v>
      </c>
      <c r="T26" s="9">
        <f t="shared" si="3"/>
        <v>48315</v>
      </c>
      <c r="U26" s="9">
        <f t="shared" si="4"/>
        <v>31752386</v>
      </c>
      <c r="W26" s="6">
        <f t="shared" si="11"/>
        <v>4.6778437374753505E-2</v>
      </c>
      <c r="X26" s="6">
        <f t="shared" si="12"/>
        <v>6.0438702149816392E-2</v>
      </c>
      <c r="Y26" s="6">
        <f t="shared" si="13"/>
        <v>0.89126124254095429</v>
      </c>
      <c r="Z26" s="6">
        <f t="shared" si="14"/>
        <v>1.5216179344758533E-3</v>
      </c>
      <c r="AA26" s="6">
        <f t="shared" si="15"/>
        <v>1</v>
      </c>
    </row>
    <row r="27" spans="1:27" x14ac:dyDescent="0.3">
      <c r="A27" s="4" t="s">
        <v>41</v>
      </c>
      <c r="B27" s="9">
        <f>+SUM('General Rates'!B27+'Targeted (non-water &amp; wastewate'!B27+'Targeted (water &amp; wastewater)'!B27)</f>
        <v>0</v>
      </c>
      <c r="C27" s="9">
        <f>+SUM('General Rates'!C27+'Targeted (non-water &amp; wastewate'!C27+'Targeted (water &amp; wastewater)'!C27)</f>
        <v>8729083</v>
      </c>
      <c r="D27" s="9">
        <f>+SUM('General Rates'!D27+'Targeted (non-water &amp; wastewate'!D27+'Targeted (water &amp; wastewater)'!D27)</f>
        <v>0</v>
      </c>
      <c r="E27" s="9">
        <f>+SUM('General Rates'!E27+'Targeted (non-water &amp; wastewate'!E27+'Targeted (water &amp; wastewater)'!E27)</f>
        <v>0</v>
      </c>
      <c r="F27" s="9">
        <f>+SUM('General Rates'!F27+'Targeted (non-water &amp; wastewate'!F27+'Targeted (water &amp; wastewater)'!F27)</f>
        <v>0</v>
      </c>
      <c r="G27" s="9">
        <f>+SUM('General Rates'!G27+'Targeted (non-water &amp; wastewate'!G27+'Targeted (water &amp; wastewater)'!G27)</f>
        <v>0</v>
      </c>
      <c r="H27" s="9">
        <f>+SUM('General Rates'!H27+'Targeted (non-water &amp; wastewate'!H27+'Targeted (water &amp; wastewater)'!H27)</f>
        <v>33517338</v>
      </c>
      <c r="I27" s="9">
        <f>+SUM('General Rates'!I27+'Targeted (non-water &amp; wastewate'!I27+'Targeted (water &amp; wastewater)'!I27)</f>
        <v>8537</v>
      </c>
      <c r="J27" s="9">
        <f>+SUM('General Rates'!J27+'Targeted (non-water &amp; wastewate'!J27+'Targeted (water &amp; wastewater)'!J27)</f>
        <v>1589905</v>
      </c>
      <c r="K27" s="9">
        <f>+SUM('General Rates'!K27+'Targeted (non-water &amp; wastewate'!K27+'Targeted (water &amp; wastewater)'!K27)</f>
        <v>18703078</v>
      </c>
      <c r="L27" s="9">
        <f>+SUM('General Rates'!L27+'Targeted (non-water &amp; wastewate'!L27+'Targeted (water &amp; wastewater)'!L27)</f>
        <v>36384312</v>
      </c>
      <c r="M27" s="9">
        <f>+SUM('General Rates'!M27+'Targeted (non-water &amp; wastewate'!M27+'Targeted (water &amp; wastewater)'!M27)</f>
        <v>0</v>
      </c>
      <c r="N27" s="9">
        <f>+SUM('General Rates'!N27+'Targeted (non-water &amp; wastewate'!N27+'Targeted (water &amp; wastewater)'!N27)</f>
        <v>1509788</v>
      </c>
      <c r="O27" s="9">
        <f>+SUM('General Rates'!O27+'Targeted (non-water &amp; wastewate'!O27+'Targeted (water &amp; wastewater)'!O27)</f>
        <v>100442041</v>
      </c>
      <c r="Q27" s="9">
        <f t="shared" si="10"/>
        <v>18703078</v>
      </c>
      <c r="R27" s="9">
        <f t="shared" si="1"/>
        <v>10247408</v>
      </c>
      <c r="S27" s="9">
        <f t="shared" si="2"/>
        <v>69901650</v>
      </c>
      <c r="T27" s="9">
        <f t="shared" si="3"/>
        <v>1589905</v>
      </c>
      <c r="U27" s="9">
        <f t="shared" si="4"/>
        <v>100442041</v>
      </c>
      <c r="W27" s="6">
        <f t="shared" si="11"/>
        <v>0.18620766577214415</v>
      </c>
      <c r="X27" s="6">
        <f t="shared" si="12"/>
        <v>0.10202309608583122</v>
      </c>
      <c r="Y27" s="6">
        <f t="shared" si="13"/>
        <v>0.6959401591610429</v>
      </c>
      <c r="Z27" s="6">
        <f t="shared" si="14"/>
        <v>1.5829078980981678E-2</v>
      </c>
      <c r="AA27" s="6">
        <f t="shared" si="15"/>
        <v>1</v>
      </c>
    </row>
    <row r="28" spans="1:27" x14ac:dyDescent="0.3">
      <c r="A28" s="4" t="s">
        <v>42</v>
      </c>
      <c r="B28" s="9">
        <f>+SUM('General Rates'!B28+'Targeted (non-water &amp; wastewate'!B28+'Targeted (water &amp; wastewater)'!B28)</f>
        <v>0</v>
      </c>
      <c r="C28" s="9">
        <f>+SUM('General Rates'!C28+'Targeted (non-water &amp; wastewate'!C28+'Targeted (water &amp; wastewater)'!C28)</f>
        <v>0</v>
      </c>
      <c r="D28" s="9">
        <f>+SUM('General Rates'!D28+'Targeted (non-water &amp; wastewate'!D28+'Targeted (water &amp; wastewater)'!D28)</f>
        <v>0</v>
      </c>
      <c r="E28" s="9">
        <f>+SUM('General Rates'!E28+'Targeted (non-water &amp; wastewate'!E28+'Targeted (water &amp; wastewater)'!E28)</f>
        <v>0</v>
      </c>
      <c r="F28" s="9">
        <f>+SUM('General Rates'!F28+'Targeted (non-water &amp; wastewate'!F28+'Targeted (water &amp; wastewater)'!F28)</f>
        <v>0</v>
      </c>
      <c r="G28" s="9">
        <f>+SUM('General Rates'!G28+'Targeted (non-water &amp; wastewate'!G28+'Targeted (water &amp; wastewater)'!G28)</f>
        <v>0</v>
      </c>
      <c r="H28" s="9">
        <f>+SUM('General Rates'!H28+'Targeted (non-water &amp; wastewate'!H28+'Targeted (water &amp; wastewater)'!H28)</f>
        <v>0</v>
      </c>
      <c r="I28" s="9">
        <f>+SUM('General Rates'!I28+'Targeted (non-water &amp; wastewate'!I28+'Targeted (water &amp; wastewater)'!I28)</f>
        <v>0</v>
      </c>
      <c r="J28" s="9">
        <f>+SUM('General Rates'!J28+'Targeted (non-water &amp; wastewate'!J28+'Targeted (water &amp; wastewater)'!J28)</f>
        <v>0</v>
      </c>
      <c r="K28" s="9">
        <f>+SUM('General Rates'!K28+'Targeted (non-water &amp; wastewate'!K28+'Targeted (water &amp; wastewater)'!K28)</f>
        <v>0</v>
      </c>
      <c r="L28" s="9">
        <f>+SUM('General Rates'!L28+'Targeted (non-water &amp; wastewate'!L28+'Targeted (water &amp; wastewater)'!L28)</f>
        <v>0</v>
      </c>
      <c r="M28" s="9">
        <f>+SUM('General Rates'!M28+'Targeted (non-water &amp; wastewate'!M28+'Targeted (water &amp; wastewater)'!M28)</f>
        <v>0</v>
      </c>
      <c r="N28" s="9">
        <f>+SUM('General Rates'!N28+'Targeted (non-water &amp; wastewate'!N28+'Targeted (water &amp; wastewater)'!N28)</f>
        <v>0</v>
      </c>
      <c r="O28" s="9">
        <f>+SUM('General Rates'!O28+'Targeted (non-water &amp; wastewate'!O28+'Targeted (water &amp; wastewater)'!O28)</f>
        <v>0</v>
      </c>
      <c r="Q28" s="9">
        <f t="shared" si="10"/>
        <v>0</v>
      </c>
      <c r="R28" s="9">
        <f t="shared" si="1"/>
        <v>0</v>
      </c>
      <c r="S28" s="9">
        <f t="shared" si="2"/>
        <v>0</v>
      </c>
      <c r="T28" s="9">
        <f t="shared" si="3"/>
        <v>0</v>
      </c>
      <c r="U28" s="9">
        <f t="shared" si="4"/>
        <v>0</v>
      </c>
      <c r="W28" s="6" t="e">
        <f t="shared" si="11"/>
        <v>#DIV/0!</v>
      </c>
      <c r="X28" s="6" t="e">
        <f t="shared" si="12"/>
        <v>#DIV/0!</v>
      </c>
      <c r="Y28" s="6" t="e">
        <f t="shared" si="13"/>
        <v>#DIV/0!</v>
      </c>
      <c r="Z28" s="6" t="e">
        <f t="shared" si="14"/>
        <v>#DIV/0!</v>
      </c>
      <c r="AA28" s="6" t="e">
        <f t="shared" si="15"/>
        <v>#DIV/0!</v>
      </c>
    </row>
    <row r="29" spans="1:27" x14ac:dyDescent="0.3">
      <c r="A29" s="4" t="s">
        <v>43</v>
      </c>
      <c r="B29" s="9">
        <f>+SUM('General Rates'!B29+'Targeted (non-water &amp; wastewate'!B29+'Targeted (water &amp; wastewater)'!B29)</f>
        <v>0</v>
      </c>
      <c r="C29" s="9">
        <f>+SUM('General Rates'!C29+'Targeted (non-water &amp; wastewate'!C29+'Targeted (water &amp; wastewater)'!C29)</f>
        <v>1908457</v>
      </c>
      <c r="D29" s="9">
        <f>+SUM('General Rates'!D29+'Targeted (non-water &amp; wastewate'!D29+'Targeted (water &amp; wastewater)'!D29)</f>
        <v>0</v>
      </c>
      <c r="E29" s="9">
        <f>+SUM('General Rates'!E29+'Targeted (non-water &amp; wastewate'!E29+'Targeted (water &amp; wastewater)'!E29)</f>
        <v>0</v>
      </c>
      <c r="F29" s="9">
        <f>+SUM('General Rates'!F29+'Targeted (non-water &amp; wastewate'!F29+'Targeted (water &amp; wastewater)'!F29)</f>
        <v>0</v>
      </c>
      <c r="G29" s="9">
        <f>+SUM('General Rates'!G29+'Targeted (non-water &amp; wastewate'!G29+'Targeted (water &amp; wastewater)'!G29)</f>
        <v>1812164</v>
      </c>
      <c r="H29" s="9">
        <f>+SUM('General Rates'!H29+'Targeted (non-water &amp; wastewate'!H29+'Targeted (water &amp; wastewater)'!H29)</f>
        <v>11380618</v>
      </c>
      <c r="I29" s="9">
        <f>+SUM('General Rates'!I29+'Targeted (non-water &amp; wastewate'!I29+'Targeted (water &amp; wastewater)'!I29)</f>
        <v>0</v>
      </c>
      <c r="J29" s="9">
        <f>+SUM('General Rates'!J29+'Targeted (non-water &amp; wastewate'!J29+'Targeted (water &amp; wastewater)'!J29)</f>
        <v>2385414</v>
      </c>
      <c r="K29" s="9">
        <f>+SUM('General Rates'!K29+'Targeted (non-water &amp; wastewate'!K29+'Targeted (water &amp; wastewater)'!K29)</f>
        <v>7700933</v>
      </c>
      <c r="L29" s="9">
        <f>+SUM('General Rates'!L29+'Targeted (non-water &amp; wastewate'!L29+'Targeted (water &amp; wastewater)'!L29)</f>
        <v>31575466</v>
      </c>
      <c r="M29" s="9">
        <f>+SUM('General Rates'!M29+'Targeted (non-water &amp; wastewate'!M29+'Targeted (water &amp; wastewater)'!M29)</f>
        <v>0</v>
      </c>
      <c r="N29" s="9">
        <f>+SUM('General Rates'!N29+'Targeted (non-water &amp; wastewate'!N29+'Targeted (water &amp; wastewater)'!N29)</f>
        <v>557590</v>
      </c>
      <c r="O29" s="9">
        <f>+SUM('General Rates'!O29+'Targeted (non-water &amp; wastewate'!O29+'Targeted (water &amp; wastewater)'!O29)</f>
        <v>57320642</v>
      </c>
      <c r="Q29" s="9">
        <f t="shared" si="10"/>
        <v>7700933</v>
      </c>
      <c r="R29" s="9">
        <f t="shared" si="1"/>
        <v>4278211</v>
      </c>
      <c r="S29" s="9">
        <f t="shared" si="2"/>
        <v>42956084</v>
      </c>
      <c r="T29" s="9">
        <f t="shared" si="3"/>
        <v>2385414</v>
      </c>
      <c r="U29" s="9">
        <f t="shared" si="4"/>
        <v>57320642</v>
      </c>
      <c r="W29" s="6">
        <f t="shared" si="11"/>
        <v>0.13434833824785145</v>
      </c>
      <c r="X29" s="6">
        <f t="shared" si="12"/>
        <v>7.4636480868445265E-2</v>
      </c>
      <c r="Y29" s="6">
        <f t="shared" si="13"/>
        <v>0.74939991076861978</v>
      </c>
      <c r="Z29" s="6">
        <f t="shared" si="14"/>
        <v>4.1615270115083501E-2</v>
      </c>
      <c r="AA29" s="6">
        <f t="shared" si="15"/>
        <v>1</v>
      </c>
    </row>
    <row r="30" spans="1:27" x14ac:dyDescent="0.3">
      <c r="A30" s="4" t="s">
        <v>44</v>
      </c>
      <c r="B30" s="9">
        <f>+SUM('General Rates'!B30+'Targeted (non-water &amp; wastewate'!B30+'Targeted (water &amp; wastewater)'!B30)</f>
        <v>0</v>
      </c>
      <c r="C30" s="9">
        <f>+SUM('General Rates'!C30+'Targeted (non-water &amp; wastewate'!C30+'Targeted (water &amp; wastewater)'!C30)</f>
        <v>1524743</v>
      </c>
      <c r="D30" s="9">
        <f>+SUM('General Rates'!D30+'Targeted (non-water &amp; wastewate'!D30+'Targeted (water &amp; wastewater)'!D30)</f>
        <v>6460707</v>
      </c>
      <c r="E30" s="9">
        <f>+SUM('General Rates'!E30+'Targeted (non-water &amp; wastewate'!E30+'Targeted (water &amp; wastewater)'!E30)</f>
        <v>397710</v>
      </c>
      <c r="F30" s="9">
        <f>+SUM('General Rates'!F30+'Targeted (non-water &amp; wastewate'!F30+'Targeted (water &amp; wastewater)'!F30)</f>
        <v>9537</v>
      </c>
      <c r="G30" s="9">
        <f>+SUM('General Rates'!G30+'Targeted (non-water &amp; wastewate'!G30+'Targeted (water &amp; wastewater)'!G30)</f>
        <v>1536887</v>
      </c>
      <c r="H30" s="9">
        <f>+SUM('General Rates'!H30+'Targeted (non-water &amp; wastewate'!H30+'Targeted (water &amp; wastewater)'!H30)</f>
        <v>2600061</v>
      </c>
      <c r="I30" s="9">
        <f>+SUM('General Rates'!I30+'Targeted (non-water &amp; wastewate'!I30+'Targeted (water &amp; wastewater)'!I30)</f>
        <v>12121</v>
      </c>
      <c r="J30" s="9">
        <f>+SUM('General Rates'!J30+'Targeted (non-water &amp; wastewate'!J30+'Targeted (water &amp; wastewater)'!J30)</f>
        <v>504508</v>
      </c>
      <c r="K30" s="9">
        <f>+SUM('General Rates'!K30+'Targeted (non-water &amp; wastewate'!K30+'Targeted (water &amp; wastewater)'!K30)</f>
        <v>564292</v>
      </c>
      <c r="L30" s="9">
        <f>+SUM('General Rates'!L30+'Targeted (non-water &amp; wastewate'!L30+'Targeted (water &amp; wastewater)'!L30)</f>
        <v>14319779</v>
      </c>
      <c r="M30" s="9">
        <f>+SUM('General Rates'!M30+'Targeted (non-water &amp; wastewate'!M30+'Targeted (water &amp; wastewater)'!M30)</f>
        <v>270406</v>
      </c>
      <c r="N30" s="9">
        <f>+SUM('General Rates'!N30+'Targeted (non-water &amp; wastewate'!N30+'Targeted (water &amp; wastewater)'!N30)</f>
        <v>862036</v>
      </c>
      <c r="O30" s="9">
        <f>+SUM('General Rates'!O30+'Targeted (non-water &amp; wastewate'!O30+'Targeted (water &amp; wastewater)'!O30)</f>
        <v>29062787</v>
      </c>
      <c r="Q30" s="9">
        <f t="shared" si="10"/>
        <v>7702652</v>
      </c>
      <c r="R30" s="9">
        <f t="shared" si="1"/>
        <v>3935787</v>
      </c>
      <c r="S30" s="9">
        <f t="shared" si="2"/>
        <v>16919840</v>
      </c>
      <c r="T30" s="9">
        <f t="shared" si="3"/>
        <v>504508</v>
      </c>
      <c r="U30" s="9">
        <f t="shared" si="4"/>
        <v>29062787</v>
      </c>
      <c r="W30" s="6">
        <f t="shared" si="11"/>
        <v>0.26503487088144712</v>
      </c>
      <c r="X30" s="6">
        <f t="shared" si="12"/>
        <v>0.13542359168788595</v>
      </c>
      <c r="Y30" s="6">
        <f t="shared" si="13"/>
        <v>0.5821822938041008</v>
      </c>
      <c r="Z30" s="6">
        <f t="shared" si="14"/>
        <v>1.7359243626566167E-2</v>
      </c>
      <c r="AA30" s="6">
        <f t="shared" si="15"/>
        <v>1</v>
      </c>
    </row>
    <row r="31" spans="1:27" x14ac:dyDescent="0.3">
      <c r="A31" s="4" t="s">
        <v>45</v>
      </c>
      <c r="B31" s="9">
        <f>+SUM('General Rates'!B31+'Targeted (non-water &amp; wastewate'!B31+'Targeted (water &amp; wastewater)'!B31)</f>
        <v>0</v>
      </c>
      <c r="C31" s="9">
        <f>+SUM('General Rates'!C31+'Targeted (non-water &amp; wastewate'!C31+'Targeted (water &amp; wastewater)'!C31)</f>
        <v>6677272.0999999996</v>
      </c>
      <c r="D31" s="9">
        <f>+SUM('General Rates'!D31+'Targeted (non-water &amp; wastewate'!D31+'Targeted (water &amp; wastewater)'!D31)</f>
        <v>3966559.4899999998</v>
      </c>
      <c r="E31" s="9">
        <f>+SUM('General Rates'!E31+'Targeted (non-water &amp; wastewate'!E31+'Targeted (water &amp; wastewater)'!E31)</f>
        <v>796015.41</v>
      </c>
      <c r="F31" s="9">
        <f>+SUM('General Rates'!F31+'Targeted (non-water &amp; wastewate'!F31+'Targeted (water &amp; wastewater)'!F31)</f>
        <v>42206.67</v>
      </c>
      <c r="G31" s="9">
        <f>+SUM('General Rates'!G31+'Targeted (non-water &amp; wastewate'!G31+'Targeted (water &amp; wastewater)'!G31)</f>
        <v>2814473.05</v>
      </c>
      <c r="H31" s="9">
        <f>+SUM('General Rates'!H31+'Targeted (non-water &amp; wastewate'!H31+'Targeted (water &amp; wastewater)'!H31)</f>
        <v>5341034.5599999996</v>
      </c>
      <c r="I31" s="9">
        <f>+SUM('General Rates'!I31+'Targeted (non-water &amp; wastewate'!I31+'Targeted (water &amp; wastewater)'!I31)</f>
        <v>5779.75</v>
      </c>
      <c r="J31" s="9">
        <f>+SUM('General Rates'!J31+'Targeted (non-water &amp; wastewate'!J31+'Targeted (water &amp; wastewater)'!J31)</f>
        <v>1342497.95</v>
      </c>
      <c r="K31" s="9">
        <f>+SUM('General Rates'!K31+'Targeted (non-water &amp; wastewate'!K31+'Targeted (water &amp; wastewater)'!K31)</f>
        <v>2295284.7800000003</v>
      </c>
      <c r="L31" s="9">
        <f>+SUM('General Rates'!L31+'Targeted (non-water &amp; wastewate'!L31+'Targeted (water &amp; wastewater)'!L31)</f>
        <v>47379721.370000005</v>
      </c>
      <c r="M31" s="9">
        <f>+SUM('General Rates'!M31+'Targeted (non-water &amp; wastewate'!M31+'Targeted (water &amp; wastewater)'!M31)</f>
        <v>148944.51</v>
      </c>
      <c r="N31" s="9">
        <f>+SUM('General Rates'!N31+'Targeted (non-water &amp; wastewate'!N31+'Targeted (water &amp; wastewater)'!N31)</f>
        <v>4646482.2</v>
      </c>
      <c r="O31" s="9">
        <f>+SUM('General Rates'!O31+'Targeted (non-water &amp; wastewate'!O31+'Targeted (water &amp; wastewater)'!O31)</f>
        <v>75456271.840000004</v>
      </c>
      <c r="Q31" s="9">
        <f t="shared" si="10"/>
        <v>7249010.8599999994</v>
      </c>
      <c r="R31" s="9">
        <f t="shared" si="1"/>
        <v>14144007.099999998</v>
      </c>
      <c r="S31" s="9">
        <f t="shared" si="2"/>
        <v>52720755.930000007</v>
      </c>
      <c r="T31" s="9">
        <f t="shared" si="3"/>
        <v>1342497.95</v>
      </c>
      <c r="U31" s="9">
        <f t="shared" si="4"/>
        <v>75456271.840000004</v>
      </c>
      <c r="W31" s="6">
        <f t="shared" si="11"/>
        <v>9.6069030224168031E-2</v>
      </c>
      <c r="X31" s="6">
        <f t="shared" si="12"/>
        <v>0.18744640776834856</v>
      </c>
      <c r="Y31" s="6">
        <f t="shared" si="13"/>
        <v>0.6986928275729134</v>
      </c>
      <c r="Z31" s="6">
        <f t="shared" si="14"/>
        <v>1.7791734434569963E-2</v>
      </c>
      <c r="AA31" s="6">
        <f t="shared" si="15"/>
        <v>1</v>
      </c>
    </row>
    <row r="32" spans="1:27" x14ac:dyDescent="0.3">
      <c r="A32" s="4" t="s">
        <v>46</v>
      </c>
      <c r="B32" s="9">
        <f>+SUM('General Rates'!B32+'Targeted (non-water &amp; wastewate'!B32+'Targeted (water &amp; wastewater)'!B32)</f>
        <v>0</v>
      </c>
      <c r="C32" s="9">
        <f>+SUM('General Rates'!C32+'Targeted (non-water &amp; wastewate'!C32+'Targeted (water &amp; wastewater)'!C32)</f>
        <v>2180290.7999999998</v>
      </c>
      <c r="D32" s="9">
        <f>+SUM('General Rates'!D32+'Targeted (non-water &amp; wastewate'!D32+'Targeted (water &amp; wastewater)'!D32)</f>
        <v>2310056.7999999998</v>
      </c>
      <c r="E32" s="9">
        <f>+SUM('General Rates'!E32+'Targeted (non-water &amp; wastewate'!E32+'Targeted (water &amp; wastewater)'!E32)</f>
        <v>160177.22999999998</v>
      </c>
      <c r="F32" s="9">
        <f>+SUM('General Rates'!F32+'Targeted (non-water &amp; wastewate'!F32+'Targeted (water &amp; wastewater)'!F32)</f>
        <v>8562871.1799999997</v>
      </c>
      <c r="G32" s="9">
        <f>+SUM('General Rates'!G32+'Targeted (non-water &amp; wastewate'!G32+'Targeted (water &amp; wastewater)'!G32)</f>
        <v>1363945.83</v>
      </c>
      <c r="H32" s="9">
        <f>+SUM('General Rates'!H32+'Targeted (non-water &amp; wastewate'!H32+'Targeted (water &amp; wastewater)'!H32)</f>
        <v>15191257.330000002</v>
      </c>
      <c r="I32" s="9">
        <f>+SUM('General Rates'!I32+'Targeted (non-water &amp; wastewate'!I32+'Targeted (water &amp; wastewater)'!I32)</f>
        <v>9267.68</v>
      </c>
      <c r="J32" s="9">
        <f>+SUM('General Rates'!J32+'Targeted (non-water &amp; wastewate'!J32+'Targeted (water &amp; wastewater)'!J32)</f>
        <v>736700.03</v>
      </c>
      <c r="K32" s="9">
        <f>+SUM('General Rates'!K32+'Targeted (non-water &amp; wastewate'!K32+'Targeted (water &amp; wastewater)'!K32)</f>
        <v>786002.74</v>
      </c>
      <c r="L32" s="9">
        <f>+SUM('General Rates'!L32+'Targeted (non-water &amp; wastewate'!L32+'Targeted (water &amp; wastewater)'!L32)</f>
        <v>35106425.119999997</v>
      </c>
      <c r="M32" s="9">
        <f>+SUM('General Rates'!M32+'Targeted (non-water &amp; wastewate'!M32+'Targeted (water &amp; wastewater)'!M32)</f>
        <v>270540.96999999997</v>
      </c>
      <c r="N32" s="9">
        <f>+SUM('General Rates'!N32+'Targeted (non-water &amp; wastewate'!N32+'Targeted (water &amp; wastewater)'!N32)</f>
        <v>490484.36</v>
      </c>
      <c r="O32" s="9">
        <f>+SUM('General Rates'!O32+'Targeted (non-water &amp; wastewate'!O32+'Targeted (water &amp; wastewater)'!O32)</f>
        <v>67168020.069999993</v>
      </c>
      <c r="Q32" s="9">
        <f t="shared" si="10"/>
        <v>12089648.92</v>
      </c>
      <c r="R32" s="9">
        <f t="shared" si="1"/>
        <v>4043988.67</v>
      </c>
      <c r="S32" s="9">
        <f t="shared" si="2"/>
        <v>50297682.450000003</v>
      </c>
      <c r="T32" s="9">
        <f t="shared" si="3"/>
        <v>736700.03</v>
      </c>
      <c r="U32" s="9">
        <f t="shared" si="4"/>
        <v>67168020.069999993</v>
      </c>
      <c r="W32" s="6">
        <f t="shared" si="11"/>
        <v>0.17999114619428444</v>
      </c>
      <c r="X32" s="6">
        <f t="shared" si="12"/>
        <v>6.020705487202848E-2</v>
      </c>
      <c r="Y32" s="6">
        <f t="shared" si="13"/>
        <v>0.74883378127837685</v>
      </c>
      <c r="Z32" s="6">
        <f t="shared" si="14"/>
        <v>1.0968017655310353E-2</v>
      </c>
      <c r="AA32" s="6">
        <f t="shared" si="15"/>
        <v>1</v>
      </c>
    </row>
    <row r="33" spans="1:27" x14ac:dyDescent="0.3">
      <c r="A33" s="4" t="s">
        <v>47</v>
      </c>
      <c r="B33" s="9">
        <f>+SUM('General Rates'!B33+'Targeted (non-water &amp; wastewate'!B33+'Targeted (water &amp; wastewater)'!B33)</f>
        <v>0</v>
      </c>
      <c r="C33" s="9">
        <f>+SUM('General Rates'!C33+'Targeted (non-water &amp; wastewate'!C33+'Targeted (water &amp; wastewater)'!C33)</f>
        <v>13261317</v>
      </c>
      <c r="D33" s="9">
        <f>+SUM('General Rates'!D33+'Targeted (non-water &amp; wastewate'!D33+'Targeted (water &amp; wastewater)'!D33)</f>
        <v>5462374</v>
      </c>
      <c r="E33" s="9">
        <f>+SUM('General Rates'!E33+'Targeted (non-water &amp; wastewate'!E33+'Targeted (water &amp; wastewater)'!E33)</f>
        <v>593436</v>
      </c>
      <c r="F33" s="9">
        <f>+SUM('General Rates'!F33+'Targeted (non-water &amp; wastewate'!F33+'Targeted (water &amp; wastewater)'!F33)</f>
        <v>23605</v>
      </c>
      <c r="G33" s="9">
        <f>+SUM('General Rates'!G33+'Targeted (non-water &amp; wastewate'!G33+'Targeted (water &amp; wastewater)'!G33)</f>
        <v>4824092</v>
      </c>
      <c r="H33" s="9">
        <f>+SUM('General Rates'!H33+'Targeted (non-water &amp; wastewate'!H33+'Targeted (water &amp; wastewater)'!H33)</f>
        <v>6900219</v>
      </c>
      <c r="I33" s="9">
        <f>+SUM('General Rates'!I33+'Targeted (non-water &amp; wastewate'!I33+'Targeted (water &amp; wastewater)'!I33)</f>
        <v>9754</v>
      </c>
      <c r="J33" s="9">
        <f>+SUM('General Rates'!J33+'Targeted (non-water &amp; wastewate'!J33+'Targeted (water &amp; wastewater)'!J33)</f>
        <v>2613592</v>
      </c>
      <c r="K33" s="9">
        <f>+SUM('General Rates'!K33+'Targeted (non-water &amp; wastewate'!K33+'Targeted (water &amp; wastewater)'!K33)</f>
        <v>1672449</v>
      </c>
      <c r="L33" s="9">
        <f>+SUM('General Rates'!L33+'Targeted (non-water &amp; wastewate'!L33+'Targeted (water &amp; wastewater)'!L33)</f>
        <v>55360307</v>
      </c>
      <c r="M33" s="9">
        <f>+SUM('General Rates'!M33+'Targeted (non-water &amp; wastewate'!M33+'Targeted (water &amp; wastewater)'!M33)</f>
        <v>210140</v>
      </c>
      <c r="N33" s="9">
        <f>+SUM('General Rates'!N33+'Targeted (non-water &amp; wastewate'!N33+'Targeted (water &amp; wastewater)'!N33)</f>
        <v>1589712</v>
      </c>
      <c r="O33" s="9">
        <f>+SUM('General Rates'!O33+'Targeted (non-water &amp; wastewate'!O33+'Targeted (water &amp; wastewater)'!O33)</f>
        <v>92520997</v>
      </c>
      <c r="Q33" s="9">
        <f t="shared" si="10"/>
        <v>7962004</v>
      </c>
      <c r="R33" s="9">
        <f t="shared" si="1"/>
        <v>19684875</v>
      </c>
      <c r="S33" s="9">
        <f t="shared" si="2"/>
        <v>62260526</v>
      </c>
      <c r="T33" s="9">
        <f t="shared" si="3"/>
        <v>2613592</v>
      </c>
      <c r="U33" s="9">
        <f t="shared" si="4"/>
        <v>92520997</v>
      </c>
      <c r="W33" s="6">
        <f t="shared" si="11"/>
        <v>8.6056184630176433E-2</v>
      </c>
      <c r="X33" s="6">
        <f t="shared" si="12"/>
        <v>0.21276116382533145</v>
      </c>
      <c r="Y33" s="6">
        <f t="shared" si="13"/>
        <v>0.67293401518360207</v>
      </c>
      <c r="Z33" s="6">
        <f t="shared" si="14"/>
        <v>2.8248636360890058E-2</v>
      </c>
      <c r="AA33" s="6">
        <f t="shared" si="15"/>
        <v>1</v>
      </c>
    </row>
    <row r="34" spans="1:27" x14ac:dyDescent="0.3">
      <c r="A34" s="4" t="s">
        <v>48</v>
      </c>
      <c r="B34" s="9">
        <f>+SUM('General Rates'!B34+'Targeted (non-water &amp; wastewate'!B34+'Targeted (water &amp; wastewater)'!B34)</f>
        <v>0</v>
      </c>
      <c r="C34" s="9">
        <f>+SUM('General Rates'!C34+'Targeted (non-water &amp; wastewate'!C34+'Targeted (water &amp; wastewater)'!C34)</f>
        <v>0</v>
      </c>
      <c r="D34" s="9">
        <f>+SUM('General Rates'!D34+'Targeted (non-water &amp; wastewate'!D34+'Targeted (water &amp; wastewater)'!D34)</f>
        <v>0</v>
      </c>
      <c r="E34" s="9">
        <f>+SUM('General Rates'!E34+'Targeted (non-water &amp; wastewate'!E34+'Targeted (water &amp; wastewater)'!E34)</f>
        <v>0</v>
      </c>
      <c r="F34" s="9">
        <f>+SUM('General Rates'!F34+'Targeted (non-water &amp; wastewate'!F34+'Targeted (water &amp; wastewater)'!F34)</f>
        <v>0</v>
      </c>
      <c r="G34" s="9">
        <f>+SUM('General Rates'!G34+'Targeted (non-water &amp; wastewate'!G34+'Targeted (water &amp; wastewater)'!G34)</f>
        <v>0</v>
      </c>
      <c r="H34" s="9">
        <f>+SUM('General Rates'!H34+'Targeted (non-water &amp; wastewate'!H34+'Targeted (water &amp; wastewater)'!H34)</f>
        <v>0</v>
      </c>
      <c r="I34" s="9">
        <f>+SUM('General Rates'!I34+'Targeted (non-water &amp; wastewate'!I34+'Targeted (water &amp; wastewater)'!I34)</f>
        <v>0</v>
      </c>
      <c r="J34" s="9">
        <f>+SUM('General Rates'!J34+'Targeted (non-water &amp; wastewate'!J34+'Targeted (water &amp; wastewater)'!J34)</f>
        <v>0</v>
      </c>
      <c r="K34" s="9">
        <f>+SUM('General Rates'!K34+'Targeted (non-water &amp; wastewate'!K34+'Targeted (water &amp; wastewater)'!K34)</f>
        <v>0</v>
      </c>
      <c r="L34" s="9">
        <f>+SUM('General Rates'!L34+'Targeted (non-water &amp; wastewate'!L34+'Targeted (water &amp; wastewater)'!L34)</f>
        <v>0</v>
      </c>
      <c r="M34" s="9">
        <f>+SUM('General Rates'!M34+'Targeted (non-water &amp; wastewate'!M34+'Targeted (water &amp; wastewater)'!M34)</f>
        <v>0</v>
      </c>
      <c r="N34" s="9">
        <f>+SUM('General Rates'!N34+'Targeted (non-water &amp; wastewate'!N34+'Targeted (water &amp; wastewater)'!N34)</f>
        <v>0</v>
      </c>
      <c r="O34" s="9">
        <f>+SUM('General Rates'!O34+'Targeted (non-water &amp; wastewate'!O34+'Targeted (water &amp; wastewater)'!O34)</f>
        <v>0</v>
      </c>
      <c r="Q34" s="9">
        <f t="shared" si="10"/>
        <v>0</v>
      </c>
      <c r="R34" s="9">
        <f t="shared" si="1"/>
        <v>0</v>
      </c>
      <c r="S34" s="9">
        <f t="shared" si="2"/>
        <v>0</v>
      </c>
      <c r="T34" s="9">
        <f t="shared" si="3"/>
        <v>0</v>
      </c>
      <c r="U34" s="9">
        <f t="shared" si="4"/>
        <v>0</v>
      </c>
      <c r="W34" s="6" t="e">
        <f t="shared" si="11"/>
        <v>#DIV/0!</v>
      </c>
      <c r="X34" s="6" t="e">
        <f t="shared" si="12"/>
        <v>#DIV/0!</v>
      </c>
      <c r="Y34" s="6" t="e">
        <f t="shared" si="13"/>
        <v>#DIV/0!</v>
      </c>
      <c r="Z34" s="6" t="e">
        <f t="shared" si="14"/>
        <v>#DIV/0!</v>
      </c>
      <c r="AA34" s="6" t="e">
        <f t="shared" si="15"/>
        <v>#DIV/0!</v>
      </c>
    </row>
    <row r="35" spans="1:27" x14ac:dyDescent="0.3">
      <c r="A35" s="4" t="s">
        <v>49</v>
      </c>
      <c r="B35" s="9">
        <f>+SUM('General Rates'!B35+'Targeted (non-water &amp; wastewate'!B35+'Targeted (water &amp; wastewater)'!B35)</f>
        <v>354065.07</v>
      </c>
      <c r="C35" s="9">
        <f>+SUM('General Rates'!C35+'Targeted (non-water &amp; wastewate'!C35+'Targeted (water &amp; wastewater)'!C35)</f>
        <v>3934050.49</v>
      </c>
      <c r="D35" s="9">
        <f>+SUM('General Rates'!D35+'Targeted (non-water &amp; wastewate'!D35+'Targeted (water &amp; wastewater)'!D35)</f>
        <v>61643.68</v>
      </c>
      <c r="E35" s="9">
        <f>+SUM('General Rates'!E35+'Targeted (non-water &amp; wastewate'!E35+'Targeted (water &amp; wastewater)'!E35)</f>
        <v>2639195.42</v>
      </c>
      <c r="F35" s="9">
        <f>+SUM('General Rates'!F35+'Targeted (non-water &amp; wastewate'!F35+'Targeted (water &amp; wastewater)'!F35)</f>
        <v>2685364.4399999995</v>
      </c>
      <c r="G35" s="9">
        <f>+SUM('General Rates'!G35+'Targeted (non-water &amp; wastewate'!G35+'Targeted (water &amp; wastewater)'!G35)</f>
        <v>1835566.2</v>
      </c>
      <c r="H35" s="9">
        <f>+SUM('General Rates'!H35+'Targeted (non-water &amp; wastewate'!H35+'Targeted (water &amp; wastewater)'!H35)</f>
        <v>5312395.1899999995</v>
      </c>
      <c r="I35" s="9">
        <f>+SUM('General Rates'!I35+'Targeted (non-water &amp; wastewate'!I35+'Targeted (water &amp; wastewater)'!I35)</f>
        <v>15474.31</v>
      </c>
      <c r="J35" s="9">
        <f>+SUM('General Rates'!J35+'Targeted (non-water &amp; wastewate'!J35+'Targeted (water &amp; wastewater)'!J35)</f>
        <v>886630.06</v>
      </c>
      <c r="K35" s="9">
        <f>+SUM('General Rates'!K35+'Targeted (non-water &amp; wastewate'!K35+'Targeted (water &amp; wastewater)'!K35)</f>
        <v>7957903.5599999996</v>
      </c>
      <c r="L35" s="9">
        <f>+SUM('General Rates'!L35+'Targeted (non-water &amp; wastewate'!L35+'Targeted (water &amp; wastewater)'!L35)</f>
        <v>35920167.810000002</v>
      </c>
      <c r="M35" s="9">
        <f>+SUM('General Rates'!M35+'Targeted (non-water &amp; wastewate'!M35+'Targeted (water &amp; wastewater)'!M35)</f>
        <v>11749.630000000001</v>
      </c>
      <c r="N35" s="9">
        <f>+SUM('General Rates'!N35+'Targeted (non-water &amp; wastewate'!N35+'Targeted (water &amp; wastewater)'!N35)</f>
        <v>539160.99</v>
      </c>
      <c r="O35" s="9">
        <f>+SUM('General Rates'!O35+'Targeted (non-water &amp; wastewate'!O35+'Targeted (water &amp; wastewater)'!O35)</f>
        <v>62153366.850000001</v>
      </c>
      <c r="Q35" s="9">
        <f t="shared" si="10"/>
        <v>13709921.799999999</v>
      </c>
      <c r="R35" s="9">
        <f t="shared" si="1"/>
        <v>6324251.9900000002</v>
      </c>
      <c r="S35" s="9">
        <f t="shared" si="2"/>
        <v>41232563</v>
      </c>
      <c r="T35" s="9">
        <f t="shared" si="3"/>
        <v>886630.06</v>
      </c>
      <c r="U35" s="9">
        <f t="shared" si="4"/>
        <v>62153366.850000001</v>
      </c>
      <c r="W35" s="6">
        <f t="shared" si="11"/>
        <v>0.22058212603489877</v>
      </c>
      <c r="X35" s="6">
        <f t="shared" si="12"/>
        <v>0.10175236371768652</v>
      </c>
      <c r="Y35" s="6">
        <f t="shared" si="13"/>
        <v>0.6634003126413095</v>
      </c>
      <c r="Z35" s="6">
        <f t="shared" si="14"/>
        <v>1.4265197606105229E-2</v>
      </c>
      <c r="AA35" s="6">
        <f t="shared" si="15"/>
        <v>1</v>
      </c>
    </row>
    <row r="36" spans="1:27" x14ac:dyDescent="0.3">
      <c r="A36" s="4" t="s">
        <v>50</v>
      </c>
      <c r="B36" s="9">
        <f>+SUM('General Rates'!B36+'Targeted (non-water &amp; wastewate'!B36+'Targeted (water &amp; wastewater)'!B36)</f>
        <v>130528</v>
      </c>
      <c r="C36" s="9">
        <f>+SUM('General Rates'!C36+'Targeted (non-water &amp; wastewate'!C36+'Targeted (water &amp; wastewater)'!C36)</f>
        <v>6991343</v>
      </c>
      <c r="D36" s="9">
        <f>+SUM('General Rates'!D36+'Targeted (non-water &amp; wastewate'!D36+'Targeted (water &amp; wastewater)'!D36)</f>
        <v>224709</v>
      </c>
      <c r="E36" s="9">
        <f>+SUM('General Rates'!E36+'Targeted (non-water &amp; wastewate'!E36+'Targeted (water &amp; wastewater)'!E36)</f>
        <v>277801</v>
      </c>
      <c r="F36" s="9">
        <f>+SUM('General Rates'!F36+'Targeted (non-water &amp; wastewate'!F36+'Targeted (water &amp; wastewater)'!F36)</f>
        <v>5510925</v>
      </c>
      <c r="G36" s="9">
        <f>+SUM('General Rates'!G36+'Targeted (non-water &amp; wastewate'!G36+'Targeted (water &amp; wastewater)'!G36)</f>
        <v>6304353</v>
      </c>
      <c r="H36" s="9">
        <f>+SUM('General Rates'!H36+'Targeted (non-water &amp; wastewate'!H36+'Targeted (water &amp; wastewater)'!H36)</f>
        <v>4808432</v>
      </c>
      <c r="I36" s="9">
        <f>+SUM('General Rates'!I36+'Targeted (non-water &amp; wastewate'!I36+'Targeted (water &amp; wastewater)'!I36)</f>
        <v>29322</v>
      </c>
      <c r="J36" s="9">
        <f>+SUM('General Rates'!J36+'Targeted (non-water &amp; wastewate'!J36+'Targeted (water &amp; wastewater)'!J36)</f>
        <v>2081371</v>
      </c>
      <c r="K36" s="9">
        <f>+SUM('General Rates'!K36+'Targeted (non-water &amp; wastewate'!K36+'Targeted (water &amp; wastewater)'!K36)</f>
        <v>7121919</v>
      </c>
      <c r="L36" s="9">
        <f>+SUM('General Rates'!L36+'Targeted (non-water &amp; wastewate'!L36+'Targeted (water &amp; wastewater)'!L36)</f>
        <v>53727033</v>
      </c>
      <c r="M36" s="9">
        <f>+SUM('General Rates'!M36+'Targeted (non-water &amp; wastewate'!M36+'Targeted (water &amp; wastewater)'!M36)</f>
        <v>188808</v>
      </c>
      <c r="N36" s="9">
        <f>+SUM('General Rates'!N36+'Targeted (non-water &amp; wastewate'!N36+'Targeted (water &amp; wastewater)'!N36)</f>
        <v>199143</v>
      </c>
      <c r="O36" s="9">
        <f>+SUM('General Rates'!O36+'Targeted (non-water &amp; wastewate'!O36+'Targeted (water &amp; wastewater)'!O36)</f>
        <v>87595687</v>
      </c>
      <c r="Q36" s="9">
        <f t="shared" si="10"/>
        <v>13454690</v>
      </c>
      <c r="R36" s="9">
        <f t="shared" si="1"/>
        <v>13524161</v>
      </c>
      <c r="S36" s="9">
        <f t="shared" si="2"/>
        <v>58535465</v>
      </c>
      <c r="T36" s="9">
        <f t="shared" si="3"/>
        <v>2081371</v>
      </c>
      <c r="U36" s="9">
        <f t="shared" si="4"/>
        <v>87595687</v>
      </c>
      <c r="W36" s="6">
        <f t="shared" si="11"/>
        <v>0.15359991411449286</v>
      </c>
      <c r="X36" s="6">
        <f t="shared" si="12"/>
        <v>0.15439300110746321</v>
      </c>
      <c r="Y36" s="6">
        <f t="shared" si="13"/>
        <v>0.66824597197348312</v>
      </c>
      <c r="Z36" s="6">
        <f t="shared" si="14"/>
        <v>2.3761112804560801E-2</v>
      </c>
      <c r="AA36" s="6">
        <f t="shared" si="15"/>
        <v>1</v>
      </c>
    </row>
    <row r="37" spans="1:27" x14ac:dyDescent="0.3">
      <c r="A37" s="4" t="s">
        <v>51</v>
      </c>
      <c r="B37" s="9">
        <f>+SUM('General Rates'!B37+'Targeted (non-water &amp; wastewate'!B37+'Targeted (water &amp; wastewater)'!B37)</f>
        <v>0</v>
      </c>
      <c r="C37" s="9">
        <f>+SUM('General Rates'!C37+'Targeted (non-water &amp; wastewate'!C37+'Targeted (water &amp; wastewater)'!C37)</f>
        <v>23942808.230000004</v>
      </c>
      <c r="D37" s="9">
        <f>+SUM('General Rates'!D37+'Targeted (non-water &amp; wastewate'!D37+'Targeted (water &amp; wastewater)'!D37)</f>
        <v>0</v>
      </c>
      <c r="E37" s="9">
        <f>+SUM('General Rates'!E37+'Targeted (non-water &amp; wastewate'!E37+'Targeted (water &amp; wastewater)'!E37)</f>
        <v>0</v>
      </c>
      <c r="F37" s="9">
        <f>+SUM('General Rates'!F37+'Targeted (non-water &amp; wastewate'!F37+'Targeted (water &amp; wastewater)'!F37)</f>
        <v>0</v>
      </c>
      <c r="G37" s="9">
        <f>+SUM('General Rates'!G37+'Targeted (non-water &amp; wastewate'!G37+'Targeted (water &amp; wastewater)'!G37)</f>
        <v>0</v>
      </c>
      <c r="H37" s="9">
        <f>+SUM('General Rates'!H37+'Targeted (non-water &amp; wastewate'!H37+'Targeted (water &amp; wastewater)'!H37)</f>
        <v>2785957.9399999995</v>
      </c>
      <c r="I37" s="9">
        <f>+SUM('General Rates'!I37+'Targeted (non-water &amp; wastewate'!I37+'Targeted (water &amp; wastewater)'!I37)</f>
        <v>0</v>
      </c>
      <c r="J37" s="9">
        <f>+SUM('General Rates'!J37+'Targeted (non-water &amp; wastewate'!J37+'Targeted (water &amp; wastewater)'!J37)</f>
        <v>0</v>
      </c>
      <c r="K37" s="9">
        <f>+SUM('General Rates'!K37+'Targeted (non-water &amp; wastewate'!K37+'Targeted (water &amp; wastewater)'!K37)</f>
        <v>10670561.619999999</v>
      </c>
      <c r="L37" s="9">
        <f>+SUM('General Rates'!L37+'Targeted (non-water &amp; wastewate'!L37+'Targeted (water &amp; wastewater)'!L37)</f>
        <v>63326802.059999987</v>
      </c>
      <c r="M37" s="9">
        <f>+SUM('General Rates'!M37+'Targeted (non-water &amp; wastewate'!M37+'Targeted (water &amp; wastewater)'!M37)</f>
        <v>0</v>
      </c>
      <c r="N37" s="9">
        <f>+SUM('General Rates'!N37+'Targeted (non-water &amp; wastewate'!N37+'Targeted (water &amp; wastewater)'!N37)</f>
        <v>0</v>
      </c>
      <c r="O37" s="9">
        <f>+SUM('General Rates'!O37+'Targeted (non-water &amp; wastewate'!O37+'Targeted (water &amp; wastewater)'!O37)</f>
        <v>100726129.84999999</v>
      </c>
      <c r="Q37" s="9">
        <f t="shared" si="10"/>
        <v>10670561.619999999</v>
      </c>
      <c r="R37" s="9">
        <f t="shared" si="1"/>
        <v>23942808.230000004</v>
      </c>
      <c r="S37" s="9">
        <f t="shared" si="2"/>
        <v>66112759.999999985</v>
      </c>
      <c r="T37" s="9">
        <f t="shared" si="3"/>
        <v>0</v>
      </c>
      <c r="U37" s="9">
        <f t="shared" si="4"/>
        <v>100726129.84999999</v>
      </c>
      <c r="W37" s="6">
        <f t="shared" si="11"/>
        <v>0.10593638051904165</v>
      </c>
      <c r="X37" s="6">
        <f t="shared" si="12"/>
        <v>0.23770205671214922</v>
      </c>
      <c r="Y37" s="6">
        <f t="shared" si="13"/>
        <v>0.65636156276880908</v>
      </c>
      <c r="Z37" s="6">
        <f t="shared" si="14"/>
        <v>0</v>
      </c>
      <c r="AA37" s="6">
        <f t="shared" si="15"/>
        <v>1</v>
      </c>
    </row>
    <row r="38" spans="1:27" x14ac:dyDescent="0.3">
      <c r="A38" s="4" t="s">
        <v>52</v>
      </c>
      <c r="B38" s="9">
        <f>+SUM('General Rates'!B38+'Targeted (non-water &amp; wastewate'!B38+'Targeted (water &amp; wastewater)'!B38)</f>
        <v>0</v>
      </c>
      <c r="C38" s="9">
        <f>+SUM('General Rates'!C38+'Targeted (non-water &amp; wastewate'!C38+'Targeted (water &amp; wastewater)'!C38)</f>
        <v>678848</v>
      </c>
      <c r="D38" s="9">
        <f>+SUM('General Rates'!D38+'Targeted (non-water &amp; wastewate'!D38+'Targeted (water &amp; wastewater)'!D38)</f>
        <v>9870831</v>
      </c>
      <c r="E38" s="9">
        <f>+SUM('General Rates'!E38+'Targeted (non-water &amp; wastewate'!E38+'Targeted (water &amp; wastewater)'!E38)</f>
        <v>153076</v>
      </c>
      <c r="F38" s="9">
        <f>+SUM('General Rates'!F38+'Targeted (non-water &amp; wastewate'!F38+'Targeted (water &amp; wastewater)'!F38)</f>
        <v>0</v>
      </c>
      <c r="G38" s="9">
        <f>+SUM('General Rates'!G38+'Targeted (non-water &amp; wastewate'!G38+'Targeted (water &amp; wastewater)'!G38)</f>
        <v>667928</v>
      </c>
      <c r="H38" s="9">
        <f>+SUM('General Rates'!H38+'Targeted (non-water &amp; wastewate'!H38+'Targeted (water &amp; wastewater)'!H38)</f>
        <v>1608394</v>
      </c>
      <c r="I38" s="9">
        <f>+SUM('General Rates'!I38+'Targeted (non-water &amp; wastewate'!I38+'Targeted (water &amp; wastewater)'!I38)</f>
        <v>1283</v>
      </c>
      <c r="J38" s="9">
        <f>+SUM('General Rates'!J38+'Targeted (non-water &amp; wastewate'!J38+'Targeted (water &amp; wastewater)'!J38)</f>
        <v>802333</v>
      </c>
      <c r="K38" s="9">
        <f>+SUM('General Rates'!K38+'Targeted (non-water &amp; wastewate'!K38+'Targeted (water &amp; wastewater)'!K38)</f>
        <v>1740163</v>
      </c>
      <c r="L38" s="9">
        <f>+SUM('General Rates'!L38+'Targeted (non-water &amp; wastewate'!L38+'Targeted (water &amp; wastewater)'!L38)</f>
        <v>8426201</v>
      </c>
      <c r="M38" s="9">
        <f>+SUM('General Rates'!M38+'Targeted (non-water &amp; wastewate'!M38+'Targeted (water &amp; wastewater)'!M38)</f>
        <v>28473</v>
      </c>
      <c r="N38" s="9">
        <f>+SUM('General Rates'!N38+'Targeted (non-water &amp; wastewate'!N38+'Targeted (water &amp; wastewater)'!N38)</f>
        <v>723469</v>
      </c>
      <c r="O38" s="9">
        <f>+SUM('General Rates'!O38+'Targeted (non-water &amp; wastewate'!O38+'Targeted (water &amp; wastewater)'!O38)</f>
        <v>24700999</v>
      </c>
      <c r="Q38" s="9">
        <f t="shared" si="10"/>
        <v>11792543</v>
      </c>
      <c r="R38" s="9">
        <f t="shared" si="1"/>
        <v>2071528</v>
      </c>
      <c r="S38" s="9">
        <f t="shared" si="2"/>
        <v>10034595</v>
      </c>
      <c r="T38" s="9">
        <f t="shared" si="3"/>
        <v>802333</v>
      </c>
      <c r="U38" s="9">
        <f t="shared" si="4"/>
        <v>24700999</v>
      </c>
      <c r="W38" s="6">
        <f t="shared" si="11"/>
        <v>0.47741158161254937</v>
      </c>
      <c r="X38" s="6">
        <f t="shared" si="12"/>
        <v>8.386413845043271E-2</v>
      </c>
      <c r="Y38" s="6">
        <f t="shared" si="13"/>
        <v>0.40624247626583848</v>
      </c>
      <c r="Z38" s="6">
        <f t="shared" si="14"/>
        <v>3.2481803671179456E-2</v>
      </c>
      <c r="AA38" s="6">
        <f t="shared" si="15"/>
        <v>1</v>
      </c>
    </row>
    <row r="39" spans="1:27" x14ac:dyDescent="0.3">
      <c r="A39" s="4" t="s">
        <v>53</v>
      </c>
      <c r="B39" s="9">
        <f>+SUM('General Rates'!B39+'Targeted (non-water &amp; wastewate'!B39+'Targeted (water &amp; wastewater)'!B39)</f>
        <v>0</v>
      </c>
      <c r="C39" s="9">
        <f>+SUM('General Rates'!C39+'Targeted (non-water &amp; wastewate'!C39+'Targeted (water &amp; wastewater)'!C39)</f>
        <v>12190679</v>
      </c>
      <c r="D39" s="9">
        <f>+SUM('General Rates'!D39+'Targeted (non-water &amp; wastewate'!D39+'Targeted (water &amp; wastewater)'!D39)</f>
        <v>0</v>
      </c>
      <c r="E39" s="9">
        <f>+SUM('General Rates'!E39+'Targeted (non-water &amp; wastewate'!E39+'Targeted (water &amp; wastewater)'!E39)</f>
        <v>400794</v>
      </c>
      <c r="F39" s="9">
        <f>+SUM('General Rates'!F39+'Targeted (non-water &amp; wastewate'!F39+'Targeted (water &amp; wastewater)'!F39)</f>
        <v>0</v>
      </c>
      <c r="G39" s="9">
        <f>+SUM('General Rates'!G39+'Targeted (non-water &amp; wastewate'!G39+'Targeted (water &amp; wastewater)'!G39)</f>
        <v>0</v>
      </c>
      <c r="H39" s="9">
        <f>+SUM('General Rates'!H39+'Targeted (non-water &amp; wastewate'!H39+'Targeted (water &amp; wastewater)'!H39)</f>
        <v>1058898</v>
      </c>
      <c r="I39" s="9">
        <f>+SUM('General Rates'!I39+'Targeted (non-water &amp; wastewate'!I39+'Targeted (water &amp; wastewater)'!I39)</f>
        <v>0</v>
      </c>
      <c r="J39" s="9">
        <f>+SUM('General Rates'!J39+'Targeted (non-water &amp; wastewate'!J39+'Targeted (water &amp; wastewater)'!J39)</f>
        <v>382444</v>
      </c>
      <c r="K39" s="9">
        <f>+SUM('General Rates'!K39+'Targeted (non-water &amp; wastewate'!K39+'Targeted (water &amp; wastewater)'!K39)</f>
        <v>3743268</v>
      </c>
      <c r="L39" s="9">
        <f>+SUM('General Rates'!L39+'Targeted (non-water &amp; wastewate'!L39+'Targeted (water &amp; wastewater)'!L39)</f>
        <v>44755631</v>
      </c>
      <c r="M39" s="9">
        <f>+SUM('General Rates'!M39+'Targeted (non-water &amp; wastewate'!M39+'Targeted (water &amp; wastewater)'!M39)</f>
        <v>0</v>
      </c>
      <c r="N39" s="9">
        <f>+SUM('General Rates'!N39+'Targeted (non-water &amp; wastewate'!N39+'Targeted (water &amp; wastewater)'!N39)</f>
        <v>0</v>
      </c>
      <c r="O39" s="9">
        <f>+SUM('General Rates'!O39+'Targeted (non-water &amp; wastewate'!O39+'Targeted (water &amp; wastewater)'!O39)</f>
        <v>62531714</v>
      </c>
      <c r="Q39" s="9">
        <f t="shared" si="10"/>
        <v>4144062</v>
      </c>
      <c r="R39" s="9">
        <f t="shared" si="1"/>
        <v>12190679</v>
      </c>
      <c r="S39" s="9">
        <f t="shared" si="2"/>
        <v>45814529</v>
      </c>
      <c r="T39" s="9">
        <f t="shared" si="3"/>
        <v>382444</v>
      </c>
      <c r="U39" s="9">
        <f t="shared" si="4"/>
        <v>62531714</v>
      </c>
      <c r="W39" s="6">
        <f t="shared" si="11"/>
        <v>6.6271364319231682E-2</v>
      </c>
      <c r="X39" s="6">
        <f t="shared" si="12"/>
        <v>0.19495194070643898</v>
      </c>
      <c r="Y39" s="6">
        <f t="shared" si="13"/>
        <v>0.73266069437981507</v>
      </c>
      <c r="Z39" s="6">
        <f t="shared" si="14"/>
        <v>6.1160005945143292E-3</v>
      </c>
      <c r="AA39" s="6">
        <f t="shared" si="15"/>
        <v>1</v>
      </c>
    </row>
    <row r="40" spans="1:27" x14ac:dyDescent="0.3">
      <c r="A40" s="4" t="s">
        <v>54</v>
      </c>
      <c r="B40" s="9">
        <v>208816.89</v>
      </c>
      <c r="C40" s="9">
        <v>2207476.38</v>
      </c>
      <c r="D40" s="9">
        <v>2140910.4300000002</v>
      </c>
      <c r="E40" s="9">
        <v>46550.82</v>
      </c>
      <c r="F40" s="9">
        <v>38275.49</v>
      </c>
      <c r="G40" s="9">
        <v>1266742.8600000001</v>
      </c>
      <c r="H40" s="9">
        <v>4130263.72</v>
      </c>
      <c r="I40" s="9">
        <v>0</v>
      </c>
      <c r="J40" s="9">
        <v>413980.12</v>
      </c>
      <c r="K40" s="9">
        <v>4445511.46</v>
      </c>
      <c r="L40" s="9">
        <v>25018789.719999999</v>
      </c>
      <c r="M40" s="9">
        <v>151903.51999999999</v>
      </c>
      <c r="N40" s="9">
        <v>415571.68</v>
      </c>
      <c r="O40" s="9">
        <v>40484793.090000004</v>
      </c>
      <c r="Q40" s="9">
        <f t="shared" si="10"/>
        <v>7031968.6099999994</v>
      </c>
      <c r="R40" s="9">
        <f t="shared" si="1"/>
        <v>3889790.9200000004</v>
      </c>
      <c r="S40" s="9">
        <f t="shared" si="2"/>
        <v>29149053.439999998</v>
      </c>
      <c r="T40" s="9">
        <f t="shared" si="3"/>
        <v>413980.12</v>
      </c>
      <c r="U40" s="9">
        <f t="shared" si="4"/>
        <v>40484793.090000004</v>
      </c>
      <c r="W40" s="6">
        <f t="shared" si="11"/>
        <v>0.1736940730898027</v>
      </c>
      <c r="X40" s="6">
        <f t="shared" si="12"/>
        <v>9.6080296405437304E-2</v>
      </c>
      <c r="Y40" s="6">
        <f t="shared" si="13"/>
        <v>0.72000005965696778</v>
      </c>
      <c r="Z40" s="6">
        <f t="shared" si="14"/>
        <v>1.0225570847792123E-2</v>
      </c>
      <c r="AA40" s="6">
        <f t="shared" si="15"/>
        <v>1</v>
      </c>
    </row>
    <row r="41" spans="1:27" x14ac:dyDescent="0.3">
      <c r="A41" s="4" t="s">
        <v>55</v>
      </c>
      <c r="B41" s="9">
        <f>+SUM('General Rates'!B41+'Targeted (non-water &amp; wastewate'!B41+'Targeted (water &amp; wastewater)'!B41)</f>
        <v>252936.67</v>
      </c>
      <c r="C41" s="9">
        <f>+SUM('General Rates'!C41+'Targeted (non-water &amp; wastewate'!C41+'Targeted (water &amp; wastewater)'!C41)</f>
        <v>1546047.3599999999</v>
      </c>
      <c r="D41" s="9">
        <f>+SUM('General Rates'!D41+'Targeted (non-water &amp; wastewate'!D41+'Targeted (water &amp; wastewater)'!D41)</f>
        <v>2272056.88</v>
      </c>
      <c r="E41" s="9">
        <f>+SUM('General Rates'!E41+'Targeted (non-water &amp; wastewate'!E41+'Targeted (water &amp; wastewater)'!E41)</f>
        <v>74131.17</v>
      </c>
      <c r="F41" s="9">
        <f>+SUM('General Rates'!F41+'Targeted (non-water &amp; wastewate'!F41+'Targeted (water &amp; wastewater)'!F41)</f>
        <v>344907.37</v>
      </c>
      <c r="G41" s="9">
        <f>+SUM('General Rates'!G41+'Targeted (non-water &amp; wastewate'!G41+'Targeted (water &amp; wastewater)'!G41)</f>
        <v>855567.42999999993</v>
      </c>
      <c r="H41" s="9">
        <f>+SUM('General Rates'!H41+'Targeted (non-water &amp; wastewate'!H41+'Targeted (water &amp; wastewater)'!H41)</f>
        <v>3038304.76</v>
      </c>
      <c r="I41" s="9">
        <f>+SUM('General Rates'!I41+'Targeted (non-water &amp; wastewate'!I41+'Targeted (water &amp; wastewater)'!I41)</f>
        <v>1077.72</v>
      </c>
      <c r="J41" s="9">
        <f>+SUM('General Rates'!J41+'Targeted (non-water &amp; wastewate'!J41+'Targeted (water &amp; wastewater)'!J41)</f>
        <v>585683.4</v>
      </c>
      <c r="K41" s="9">
        <f>+SUM('General Rates'!K41+'Targeted (non-water &amp; wastewate'!K41+'Targeted (water &amp; wastewater)'!K41)</f>
        <v>760130.24</v>
      </c>
      <c r="L41" s="9">
        <f>+SUM('General Rates'!L41+'Targeted (non-water &amp; wastewate'!L41+'Targeted (water &amp; wastewater)'!L41)</f>
        <v>28359742.059999999</v>
      </c>
      <c r="M41" s="9">
        <f>+SUM('General Rates'!M41+'Targeted (non-water &amp; wastewate'!M41+'Targeted (water &amp; wastewater)'!M41)</f>
        <v>189307.5</v>
      </c>
      <c r="N41" s="9">
        <f>+SUM('General Rates'!N41+'Targeted (non-water &amp; wastewate'!N41+'Targeted (water &amp; wastewater)'!N41)</f>
        <v>198883.1</v>
      </c>
      <c r="O41" s="9">
        <f>+SUM('General Rates'!O41+'Targeted (non-water &amp; wastewate'!O41+'Targeted (water &amp; wastewater)'!O41)</f>
        <v>38478775.659999996</v>
      </c>
      <c r="Q41" s="9">
        <f t="shared" si="10"/>
        <v>3893469.83</v>
      </c>
      <c r="R41" s="9">
        <f t="shared" si="1"/>
        <v>2601575.6100000003</v>
      </c>
      <c r="S41" s="9">
        <f t="shared" si="2"/>
        <v>31398046.82</v>
      </c>
      <c r="T41" s="9">
        <f t="shared" si="3"/>
        <v>585683.4</v>
      </c>
      <c r="U41" s="9">
        <f t="shared" si="4"/>
        <v>38478775.659999996</v>
      </c>
      <c r="W41" s="6">
        <f t="shared" si="11"/>
        <v>0.10118486784514288</v>
      </c>
      <c r="X41" s="6">
        <f t="shared" si="12"/>
        <v>6.7610664980290086E-2</v>
      </c>
      <c r="Y41" s="6">
        <f t="shared" si="13"/>
        <v>0.81598352030309906</v>
      </c>
      <c r="Z41" s="6">
        <f t="shared" si="14"/>
        <v>1.5220946871468105E-2</v>
      </c>
      <c r="AA41" s="6">
        <f t="shared" si="15"/>
        <v>1</v>
      </c>
    </row>
    <row r="42" spans="1:27" x14ac:dyDescent="0.3">
      <c r="A42" s="4" t="s">
        <v>56</v>
      </c>
      <c r="B42" s="9">
        <f>+SUM('General Rates'!B42+'Targeted (non-water &amp; wastewate'!B42+'Targeted (water &amp; wastewater)'!B42)</f>
        <v>0</v>
      </c>
      <c r="C42" s="9">
        <f>+SUM('General Rates'!C42+'Targeted (non-water &amp; wastewate'!C42+'Targeted (water &amp; wastewater)'!C42)</f>
        <v>2557000</v>
      </c>
      <c r="D42" s="9">
        <f>+SUM('General Rates'!D42+'Targeted (non-water &amp; wastewate'!D42+'Targeted (water &amp; wastewater)'!D42)</f>
        <v>0</v>
      </c>
      <c r="E42" s="9">
        <f>+SUM('General Rates'!E42+'Targeted (non-water &amp; wastewate'!E42+'Targeted (water &amp; wastewater)'!E42)</f>
        <v>0</v>
      </c>
      <c r="F42" s="9">
        <f>+SUM('General Rates'!F42+'Targeted (non-water &amp; wastewate'!F42+'Targeted (water &amp; wastewater)'!F42)</f>
        <v>0</v>
      </c>
      <c r="G42" s="9">
        <f>+SUM('General Rates'!G42+'Targeted (non-water &amp; wastewate'!G42+'Targeted (water &amp; wastewater)'!G42)</f>
        <v>1220000</v>
      </c>
      <c r="H42" s="9">
        <f>+SUM('General Rates'!H42+'Targeted (non-water &amp; wastewate'!H42+'Targeted (water &amp; wastewater)'!H42)</f>
        <v>4935000</v>
      </c>
      <c r="I42" s="9">
        <f>+SUM('General Rates'!I42+'Targeted (non-water &amp; wastewate'!I42+'Targeted (water &amp; wastewater)'!I42)</f>
        <v>0</v>
      </c>
      <c r="J42" s="9">
        <f>+SUM('General Rates'!J42+'Targeted (non-water &amp; wastewate'!J42+'Targeted (water &amp; wastewater)'!J42)</f>
        <v>1707000</v>
      </c>
      <c r="K42" s="9">
        <f>+SUM('General Rates'!K42+'Targeted (non-water &amp; wastewate'!K42+'Targeted (water &amp; wastewater)'!K42)</f>
        <v>919000</v>
      </c>
      <c r="L42" s="9">
        <f>+SUM('General Rates'!L42+'Targeted (non-water &amp; wastewate'!L42+'Targeted (water &amp; wastewater)'!L42)</f>
        <v>60021000</v>
      </c>
      <c r="M42" s="9">
        <f>+SUM('General Rates'!M42+'Targeted (non-water &amp; wastewate'!M42+'Targeted (water &amp; wastewater)'!M42)</f>
        <v>0</v>
      </c>
      <c r="N42" s="9">
        <f>+SUM('General Rates'!N42+'Targeted (non-water &amp; wastewate'!N42+'Targeted (water &amp; wastewater)'!N42)</f>
        <v>480000</v>
      </c>
      <c r="O42" s="9">
        <f>+SUM('General Rates'!O42+'Targeted (non-water &amp; wastewate'!O42+'Targeted (water &amp; wastewater)'!O42)</f>
        <v>71839000</v>
      </c>
      <c r="Q42" s="9">
        <f t="shared" si="10"/>
        <v>919000</v>
      </c>
      <c r="R42" s="9">
        <f t="shared" si="1"/>
        <v>4257000</v>
      </c>
      <c r="S42" s="9">
        <f t="shared" si="2"/>
        <v>64956000</v>
      </c>
      <c r="T42" s="9">
        <f t="shared" si="3"/>
        <v>1707000</v>
      </c>
      <c r="U42" s="9">
        <f t="shared" si="4"/>
        <v>71839000</v>
      </c>
      <c r="W42" s="6">
        <f t="shared" si="11"/>
        <v>1.2792494327593646E-2</v>
      </c>
      <c r="X42" s="6">
        <f t="shared" si="12"/>
        <v>5.9257506368407133E-2</v>
      </c>
      <c r="Y42" s="6">
        <f t="shared" si="13"/>
        <v>0.90418853269115662</v>
      </c>
      <c r="Z42" s="6">
        <f t="shared" si="14"/>
        <v>2.3761466612842605E-2</v>
      </c>
      <c r="AA42" s="6">
        <f t="shared" si="15"/>
        <v>1</v>
      </c>
    </row>
    <row r="43" spans="1:27" x14ac:dyDescent="0.3">
      <c r="A43" s="4" t="s">
        <v>57</v>
      </c>
      <c r="B43" s="9">
        <f>+SUM('General Rates'!B43+'Targeted (non-water &amp; wastewate'!B43+'Targeted (water &amp; wastewater)'!B43)</f>
        <v>0</v>
      </c>
      <c r="C43" s="9">
        <f>+SUM('General Rates'!C43+'Targeted (non-water &amp; wastewate'!C43+'Targeted (water &amp; wastewater)'!C43)</f>
        <v>4593405</v>
      </c>
      <c r="D43" s="9">
        <f>+SUM('General Rates'!D43+'Targeted (non-water &amp; wastewate'!D43+'Targeted (water &amp; wastewater)'!D43)</f>
        <v>0</v>
      </c>
      <c r="E43" s="9">
        <f>+SUM('General Rates'!E43+'Targeted (non-water &amp; wastewate'!E43+'Targeted (water &amp; wastewater)'!E43)</f>
        <v>0</v>
      </c>
      <c r="F43" s="9">
        <f>+SUM('General Rates'!F43+'Targeted (non-water &amp; wastewate'!F43+'Targeted (water &amp; wastewater)'!F43)</f>
        <v>0</v>
      </c>
      <c r="G43" s="9">
        <f>+SUM('General Rates'!G43+'Targeted (non-water &amp; wastewate'!G43+'Targeted (water &amp; wastewater)'!G43)</f>
        <v>0</v>
      </c>
      <c r="H43" s="9">
        <f>+SUM('General Rates'!H43+'Targeted (non-water &amp; wastewate'!H43+'Targeted (water &amp; wastewater)'!H43)</f>
        <v>0</v>
      </c>
      <c r="I43" s="9">
        <f>+SUM('General Rates'!I43+'Targeted (non-water &amp; wastewate'!I43+'Targeted (water &amp; wastewater)'!I43)</f>
        <v>0</v>
      </c>
      <c r="J43" s="9">
        <f>+SUM('General Rates'!J43+'Targeted (non-water &amp; wastewate'!J43+'Targeted (water &amp; wastewater)'!J43)</f>
        <v>0</v>
      </c>
      <c r="K43" s="9">
        <f>+SUM('General Rates'!K43+'Targeted (non-water &amp; wastewate'!K43+'Targeted (water &amp; wastewater)'!K43)</f>
        <v>7846012</v>
      </c>
      <c r="L43" s="9">
        <f>+SUM('General Rates'!L43+'Targeted (non-water &amp; wastewate'!L43+'Targeted (water &amp; wastewater)'!L43)</f>
        <v>20142913</v>
      </c>
      <c r="M43" s="9">
        <f>+SUM('General Rates'!M43+'Targeted (non-water &amp; wastewate'!M43+'Targeted (water &amp; wastewater)'!M43)</f>
        <v>0</v>
      </c>
      <c r="N43" s="9">
        <f>+SUM('General Rates'!N43+'Targeted (non-water &amp; wastewate'!N43+'Targeted (water &amp; wastewater)'!N43)</f>
        <v>0</v>
      </c>
      <c r="O43" s="9">
        <f>+SUM('General Rates'!O43+'Targeted (non-water &amp; wastewate'!O43+'Targeted (water &amp; wastewater)'!O43)</f>
        <v>32582330</v>
      </c>
      <c r="Q43" s="9">
        <f t="shared" si="10"/>
        <v>7846012</v>
      </c>
      <c r="R43" s="9">
        <f t="shared" si="1"/>
        <v>4593405</v>
      </c>
      <c r="S43" s="9">
        <f t="shared" si="2"/>
        <v>20142913</v>
      </c>
      <c r="T43" s="9">
        <f t="shared" si="3"/>
        <v>0</v>
      </c>
      <c r="U43" s="9">
        <f t="shared" si="4"/>
        <v>32582330</v>
      </c>
      <c r="W43" s="6">
        <f t="shared" si="11"/>
        <v>0.2408057373429095</v>
      </c>
      <c r="X43" s="6">
        <f t="shared" si="12"/>
        <v>0.14097840762155439</v>
      </c>
      <c r="Y43" s="6">
        <f t="shared" si="13"/>
        <v>0.61821585503553611</v>
      </c>
      <c r="Z43" s="6">
        <f t="shared" si="14"/>
        <v>0</v>
      </c>
      <c r="AA43" s="6">
        <f t="shared" si="15"/>
        <v>1</v>
      </c>
    </row>
    <row r="44" spans="1:27" x14ac:dyDescent="0.3">
      <c r="A44" s="4" t="s">
        <v>58</v>
      </c>
      <c r="B44" s="9">
        <f>+SUM('General Rates'!B44+'Targeted (non-water &amp; wastewate'!B44+'Targeted (water &amp; wastewater)'!B44)</f>
        <v>0</v>
      </c>
      <c r="C44" s="9">
        <f>+SUM('General Rates'!C44+'Targeted (non-water &amp; wastewate'!C44+'Targeted (water &amp; wastewater)'!C44)</f>
        <v>4124798</v>
      </c>
      <c r="D44" s="9">
        <f>+SUM('General Rates'!D44+'Targeted (non-water &amp; wastewate'!D44+'Targeted (water &amp; wastewater)'!D44)</f>
        <v>1408256</v>
      </c>
      <c r="E44" s="9">
        <f>+SUM('General Rates'!E44+'Targeted (non-water &amp; wastewate'!E44+'Targeted (water &amp; wastewater)'!E44)</f>
        <v>552240</v>
      </c>
      <c r="F44" s="9">
        <f>+SUM('General Rates'!F44+'Targeted (non-water &amp; wastewate'!F44+'Targeted (water &amp; wastewater)'!F44)</f>
        <v>3101747</v>
      </c>
      <c r="G44" s="9">
        <f>+SUM('General Rates'!G44+'Targeted (non-water &amp; wastewate'!G44+'Targeted (water &amp; wastewater)'!G44)</f>
        <v>2159736</v>
      </c>
      <c r="H44" s="9">
        <f>+SUM('General Rates'!H44+'Targeted (non-water &amp; wastewate'!H44+'Targeted (water &amp; wastewater)'!H44)</f>
        <v>13957380</v>
      </c>
      <c r="I44" s="9">
        <f>+SUM('General Rates'!I44+'Targeted (non-water &amp; wastewate'!I44+'Targeted (water &amp; wastewater)'!I44)</f>
        <v>3426</v>
      </c>
      <c r="J44" s="9">
        <f>+SUM('General Rates'!J44+'Targeted (non-water &amp; wastewate'!J44+'Targeted (water &amp; wastewater)'!J44)</f>
        <v>883378</v>
      </c>
      <c r="K44" s="9">
        <f>+SUM('General Rates'!K44+'Targeted (non-water &amp; wastewate'!K44+'Targeted (water &amp; wastewater)'!K44)</f>
        <v>2647456</v>
      </c>
      <c r="L44" s="9">
        <f>+SUM('General Rates'!L44+'Targeted (non-water &amp; wastewate'!L44+'Targeted (water &amp; wastewater)'!L44)</f>
        <v>42691400</v>
      </c>
      <c r="M44" s="9">
        <f>+SUM('General Rates'!M44+'Targeted (non-water &amp; wastewate'!M44+'Targeted (water &amp; wastewater)'!M44)</f>
        <v>208759</v>
      </c>
      <c r="N44" s="9">
        <f>+SUM('General Rates'!N44+'Targeted (non-water &amp; wastewate'!N44+'Targeted (water &amp; wastewater)'!N44)</f>
        <v>1058963</v>
      </c>
      <c r="O44" s="9">
        <f>+SUM('General Rates'!O44+'Targeted (non-water &amp; wastewate'!O44+'Targeted (water &amp; wastewater)'!O44)</f>
        <v>72797539</v>
      </c>
      <c r="Q44" s="9">
        <f t="shared" si="10"/>
        <v>7918458</v>
      </c>
      <c r="R44" s="9">
        <f t="shared" si="1"/>
        <v>7346923</v>
      </c>
      <c r="S44" s="9">
        <f t="shared" si="2"/>
        <v>56648780</v>
      </c>
      <c r="T44" s="9">
        <f t="shared" si="3"/>
        <v>883378</v>
      </c>
      <c r="U44" s="9">
        <f t="shared" si="4"/>
        <v>72797539</v>
      </c>
      <c r="W44" s="6">
        <f t="shared" si="11"/>
        <v>0.1087737045616336</v>
      </c>
      <c r="X44" s="6">
        <f t="shared" si="12"/>
        <v>0.10092268366379803</v>
      </c>
      <c r="Y44" s="6">
        <f t="shared" si="13"/>
        <v>0.77816888837409737</v>
      </c>
      <c r="Z44" s="6">
        <f t="shared" si="14"/>
        <v>1.2134723400470997E-2</v>
      </c>
      <c r="AA44" s="6">
        <f t="shared" si="15"/>
        <v>1</v>
      </c>
    </row>
    <row r="45" spans="1:27" x14ac:dyDescent="0.3">
      <c r="A45" s="4" t="s">
        <v>59</v>
      </c>
      <c r="B45" s="9">
        <f>+SUM('General Rates'!B45+'Targeted (non-water &amp; wastewate'!B45+'Targeted (water &amp; wastewater)'!B45)</f>
        <v>0</v>
      </c>
      <c r="C45" s="9">
        <f>+SUM('General Rates'!C45+'Targeted (non-water &amp; wastewate'!C45+'Targeted (water &amp; wastewater)'!C45)</f>
        <v>0</v>
      </c>
      <c r="D45" s="9">
        <f>+SUM('General Rates'!D45+'Targeted (non-water &amp; wastewate'!D45+'Targeted (water &amp; wastewater)'!D45)</f>
        <v>0</v>
      </c>
      <c r="E45" s="9">
        <f>+SUM('General Rates'!E45+'Targeted (non-water &amp; wastewate'!E45+'Targeted (water &amp; wastewater)'!E45)</f>
        <v>0</v>
      </c>
      <c r="F45" s="9">
        <f>+SUM('General Rates'!F45+'Targeted (non-water &amp; wastewate'!F45+'Targeted (water &amp; wastewater)'!F45)</f>
        <v>0</v>
      </c>
      <c r="G45" s="9">
        <f>+SUM('General Rates'!G45+'Targeted (non-water &amp; wastewate'!G45+'Targeted (water &amp; wastewater)'!G45)</f>
        <v>0</v>
      </c>
      <c r="H45" s="9">
        <f>+SUM('General Rates'!H45+'Targeted (non-water &amp; wastewate'!H45+'Targeted (water &amp; wastewater)'!H45)</f>
        <v>0</v>
      </c>
      <c r="I45" s="9">
        <f>+SUM('General Rates'!I45+'Targeted (non-water &amp; wastewate'!I45+'Targeted (water &amp; wastewater)'!I45)</f>
        <v>0</v>
      </c>
      <c r="J45" s="9">
        <f>+SUM('General Rates'!J45+'Targeted (non-water &amp; wastewate'!J45+'Targeted (water &amp; wastewater)'!J45)</f>
        <v>0</v>
      </c>
      <c r="K45" s="9">
        <f>+SUM('General Rates'!K45+'Targeted (non-water &amp; wastewate'!K45+'Targeted (water &amp; wastewater)'!K45)</f>
        <v>0</v>
      </c>
      <c r="L45" s="9">
        <f>+SUM('General Rates'!L45+'Targeted (non-water &amp; wastewate'!L45+'Targeted (water &amp; wastewater)'!L45)</f>
        <v>0</v>
      </c>
      <c r="M45" s="9">
        <f>+SUM('General Rates'!M45+'Targeted (non-water &amp; wastewate'!M45+'Targeted (water &amp; wastewater)'!M45)</f>
        <v>0</v>
      </c>
      <c r="N45" s="9">
        <f>+SUM('General Rates'!N45+'Targeted (non-water &amp; wastewate'!N45+'Targeted (water &amp; wastewater)'!N45)</f>
        <v>0</v>
      </c>
      <c r="O45" s="9">
        <f>+SUM('General Rates'!O45+'Targeted (non-water &amp; wastewate'!O45+'Targeted (water &amp; wastewater)'!O45)</f>
        <v>0</v>
      </c>
      <c r="Q45" s="9">
        <f t="shared" si="10"/>
        <v>0</v>
      </c>
      <c r="R45" s="9">
        <f t="shared" si="1"/>
        <v>0</v>
      </c>
      <c r="S45" s="9">
        <f t="shared" si="2"/>
        <v>0</v>
      </c>
      <c r="T45" s="9">
        <f t="shared" si="3"/>
        <v>0</v>
      </c>
      <c r="U45" s="9">
        <f t="shared" si="4"/>
        <v>0</v>
      </c>
      <c r="W45" s="6" t="e">
        <f t="shared" si="11"/>
        <v>#DIV/0!</v>
      </c>
      <c r="X45" s="6" t="e">
        <f t="shared" si="12"/>
        <v>#DIV/0!</v>
      </c>
      <c r="Y45" s="6" t="e">
        <f t="shared" si="13"/>
        <v>#DIV/0!</v>
      </c>
      <c r="Z45" s="6" t="e">
        <f t="shared" si="14"/>
        <v>#DIV/0!</v>
      </c>
      <c r="AA45" s="6" t="e">
        <f t="shared" si="15"/>
        <v>#DIV/0!</v>
      </c>
    </row>
    <row r="46" spans="1:27" x14ac:dyDescent="0.3">
      <c r="A46" s="4" t="s">
        <v>60</v>
      </c>
      <c r="B46" s="9">
        <f>+SUM('General Rates'!B46+'Targeted (non-water &amp; wastewate'!B46+'Targeted (water &amp; wastewater)'!B46)</f>
        <v>351796</v>
      </c>
      <c r="C46" s="9">
        <f>+SUM('General Rates'!C46+'Targeted (non-water &amp; wastewate'!C46+'Targeted (water &amp; wastewater)'!C46)</f>
        <v>1870507</v>
      </c>
      <c r="D46" s="9">
        <f>+SUM('General Rates'!D46+'Targeted (non-water &amp; wastewate'!D46+'Targeted (water &amp; wastewater)'!D46)</f>
        <v>1693157</v>
      </c>
      <c r="E46" s="9">
        <f>+SUM('General Rates'!E46+'Targeted (non-water &amp; wastewate'!E46+'Targeted (water &amp; wastewater)'!E46)</f>
        <v>69572</v>
      </c>
      <c r="F46" s="9">
        <f>+SUM('General Rates'!F46+'Targeted (non-water &amp; wastewate'!F46+'Targeted (water &amp; wastewater)'!F46)</f>
        <v>104911</v>
      </c>
      <c r="G46" s="9">
        <f>+SUM('General Rates'!G46+'Targeted (non-water &amp; wastewate'!G46+'Targeted (water &amp; wastewater)'!G46)</f>
        <v>1341907</v>
      </c>
      <c r="H46" s="9">
        <f>+SUM('General Rates'!H46+'Targeted (non-water &amp; wastewate'!H46+'Targeted (water &amp; wastewater)'!H46)</f>
        <v>13572875</v>
      </c>
      <c r="I46" s="9">
        <f>+SUM('General Rates'!I46+'Targeted (non-water &amp; wastewate'!I46+'Targeted (water &amp; wastewater)'!I46)</f>
        <v>5196</v>
      </c>
      <c r="J46" s="9">
        <f>+SUM('General Rates'!J46+'Targeted (non-water &amp; wastewate'!J46+'Targeted (water &amp; wastewater)'!J46)</f>
        <v>3112733</v>
      </c>
      <c r="K46" s="9">
        <f>+SUM('General Rates'!K46+'Targeted (non-water &amp; wastewate'!K46+'Targeted (water &amp; wastewater)'!K46)</f>
        <v>96858</v>
      </c>
      <c r="L46" s="9">
        <f>+SUM('General Rates'!L46+'Targeted (non-water &amp; wastewate'!L46+'Targeted (water &amp; wastewater)'!L46)</f>
        <v>45553000</v>
      </c>
      <c r="M46" s="9">
        <f>+SUM('General Rates'!M46+'Targeted (non-water &amp; wastewate'!M46+'Targeted (water &amp; wastewater)'!M46)</f>
        <v>466139</v>
      </c>
      <c r="N46" s="9">
        <f>+SUM('General Rates'!N46+'Targeted (non-water &amp; wastewate'!N46+'Targeted (water &amp; wastewater)'!N46)</f>
        <v>689532</v>
      </c>
      <c r="O46" s="9">
        <f>+SUM('General Rates'!O46+'Targeted (non-water &amp; wastewate'!O46+'Targeted (water &amp; wastewater)'!O46)</f>
        <v>68928183</v>
      </c>
      <c r="Q46" s="9">
        <f t="shared" si="10"/>
        <v>2782433</v>
      </c>
      <c r="R46" s="9">
        <f t="shared" si="1"/>
        <v>3907142</v>
      </c>
      <c r="S46" s="9">
        <f t="shared" si="2"/>
        <v>59125875</v>
      </c>
      <c r="T46" s="9">
        <f t="shared" si="3"/>
        <v>3112733</v>
      </c>
      <c r="U46" s="9">
        <f t="shared" si="4"/>
        <v>68928183</v>
      </c>
      <c r="W46" s="6">
        <f t="shared" si="11"/>
        <v>4.0367131105138808E-2</v>
      </c>
      <c r="X46" s="6">
        <f t="shared" si="12"/>
        <v>5.6684244817537116E-2</v>
      </c>
      <c r="Y46" s="6">
        <f t="shared" si="13"/>
        <v>0.85778954887001735</v>
      </c>
      <c r="Z46" s="6">
        <f t="shared" si="14"/>
        <v>4.5159075207306713E-2</v>
      </c>
      <c r="AA46" s="6">
        <f t="shared" si="15"/>
        <v>1</v>
      </c>
    </row>
    <row r="47" spans="1:27" x14ac:dyDescent="0.3">
      <c r="A47" s="4" t="s">
        <v>61</v>
      </c>
      <c r="B47" s="9">
        <f>+SUM('General Rates'!B47+'Targeted (non-water &amp; wastewate'!B47+'Targeted (water &amp; wastewater)'!B47)</f>
        <v>2029000</v>
      </c>
      <c r="C47" s="9">
        <f>+SUM('General Rates'!C47+'Targeted (non-water &amp; wastewate'!C47+'Targeted (water &amp; wastewater)'!C47)</f>
        <v>915000</v>
      </c>
      <c r="D47" s="9">
        <f>+SUM('General Rates'!D47+'Targeted (non-water &amp; wastewate'!D47+'Targeted (water &amp; wastewater)'!D47)</f>
        <v>3104000</v>
      </c>
      <c r="E47" s="9">
        <f>+SUM('General Rates'!E47+'Targeted (non-water &amp; wastewate'!E47+'Targeted (water &amp; wastewater)'!E47)</f>
        <v>39000</v>
      </c>
      <c r="F47" s="9">
        <f>+SUM('General Rates'!F47+'Targeted (non-water &amp; wastewate'!F47+'Targeted (water &amp; wastewater)'!F47)</f>
        <v>147000</v>
      </c>
      <c r="G47" s="9">
        <f>+SUM('General Rates'!G47+'Targeted (non-water &amp; wastewate'!G47+'Targeted (water &amp; wastewater)'!G47)</f>
        <v>1585000</v>
      </c>
      <c r="H47" s="9">
        <f>+SUM('General Rates'!H47+'Targeted (non-water &amp; wastewate'!H47+'Targeted (water &amp; wastewater)'!H47)</f>
        <v>11665000</v>
      </c>
      <c r="I47" s="9">
        <f>+SUM('General Rates'!I47+'Targeted (non-water &amp; wastewate'!I47+'Targeted (water &amp; wastewater)'!I47)</f>
        <v>56000</v>
      </c>
      <c r="J47" s="9">
        <f>+SUM('General Rates'!J47+'Targeted (non-water &amp; wastewate'!J47+'Targeted (water &amp; wastewater)'!J47)</f>
        <v>5015000</v>
      </c>
      <c r="K47" s="9">
        <f>+SUM('General Rates'!K47+'Targeted (non-water &amp; wastewate'!K47+'Targeted (water &amp; wastewater)'!K47)</f>
        <v>2589000</v>
      </c>
      <c r="L47" s="9">
        <f>+SUM('General Rates'!L47+'Targeted (non-water &amp; wastewate'!L47+'Targeted (water &amp; wastewater)'!L47)</f>
        <v>37613000</v>
      </c>
      <c r="M47" s="9">
        <f>+SUM('General Rates'!M47+'Targeted (non-water &amp; wastewate'!M47+'Targeted (water &amp; wastewater)'!M47)</f>
        <v>555000</v>
      </c>
      <c r="N47" s="9">
        <f>+SUM('General Rates'!N47+'Targeted (non-water &amp; wastewate'!N47+'Targeted (water &amp; wastewater)'!N47)</f>
        <v>832000</v>
      </c>
      <c r="O47" s="9">
        <f>+SUM('General Rates'!O47+'Targeted (non-water &amp; wastewate'!O47+'Targeted (water &amp; wastewater)'!O47)</f>
        <v>66144000</v>
      </c>
      <c r="Q47" s="9">
        <f t="shared" si="10"/>
        <v>8463000</v>
      </c>
      <c r="R47" s="9">
        <f t="shared" si="1"/>
        <v>3388000</v>
      </c>
      <c r="S47" s="9">
        <f t="shared" si="2"/>
        <v>49278000</v>
      </c>
      <c r="T47" s="9">
        <f t="shared" si="3"/>
        <v>5015000</v>
      </c>
      <c r="U47" s="9">
        <f t="shared" si="4"/>
        <v>66144000</v>
      </c>
      <c r="W47" s="6">
        <f t="shared" si="11"/>
        <v>0.12794811320754718</v>
      </c>
      <c r="X47" s="6">
        <f t="shared" si="12"/>
        <v>5.1221577164973393E-2</v>
      </c>
      <c r="Y47" s="6">
        <f t="shared" si="13"/>
        <v>0.74501088534107407</v>
      </c>
      <c r="Z47" s="6">
        <f t="shared" si="14"/>
        <v>7.5819424286405424E-2</v>
      </c>
      <c r="AA47" s="6">
        <f t="shared" si="15"/>
        <v>1</v>
      </c>
    </row>
    <row r="48" spans="1:27" x14ac:dyDescent="0.3">
      <c r="A48" s="4" t="s">
        <v>62</v>
      </c>
      <c r="B48" s="9">
        <f>+SUM('General Rates'!B48+'Targeted (non-water &amp; wastewate'!B48+'Targeted (water &amp; wastewater)'!B48)</f>
        <v>2331326.16</v>
      </c>
      <c r="C48" s="9">
        <f>+SUM('General Rates'!C48+'Targeted (non-water &amp; wastewate'!C48+'Targeted (water &amp; wastewater)'!C48)</f>
        <v>1143868.3500000001</v>
      </c>
      <c r="D48" s="9">
        <f>+SUM('General Rates'!D48+'Targeted (non-water &amp; wastewate'!D48+'Targeted (water &amp; wastewater)'!D48)</f>
        <v>2664130.77</v>
      </c>
      <c r="E48" s="9">
        <f>+SUM('General Rates'!E48+'Targeted (non-water &amp; wastewate'!E48+'Targeted (water &amp; wastewater)'!E48)</f>
        <v>63466.559999999998</v>
      </c>
      <c r="F48" s="9">
        <f>+SUM('General Rates'!F48+'Targeted (non-water &amp; wastewate'!F48+'Targeted (water &amp; wastewater)'!F48)</f>
        <v>10315.51</v>
      </c>
      <c r="G48" s="9">
        <f>+SUM('General Rates'!G48+'Targeted (non-water &amp; wastewate'!G48+'Targeted (water &amp; wastewater)'!G48)</f>
        <v>1307568.1599999999</v>
      </c>
      <c r="H48" s="9">
        <f>+SUM('General Rates'!H48+'Targeted (non-water &amp; wastewate'!H48+'Targeted (water &amp; wastewater)'!H48)</f>
        <v>4107152.25</v>
      </c>
      <c r="I48" s="9">
        <f>+SUM('General Rates'!I48+'Targeted (non-water &amp; wastewate'!I48+'Targeted (water &amp; wastewater)'!I48)</f>
        <v>20059.45</v>
      </c>
      <c r="J48" s="9">
        <f>+SUM('General Rates'!J48+'Targeted (non-water &amp; wastewate'!J48+'Targeted (water &amp; wastewater)'!J48)</f>
        <v>729890.23</v>
      </c>
      <c r="K48" s="9">
        <f>+SUM('General Rates'!K48+'Targeted (non-water &amp; wastewate'!K48+'Targeted (water &amp; wastewater)'!K48)</f>
        <v>2366985.04</v>
      </c>
      <c r="L48" s="9">
        <f>+SUM('General Rates'!L48+'Targeted (non-water &amp; wastewate'!L48+'Targeted (water &amp; wastewater)'!L48)</f>
        <v>16550675.43</v>
      </c>
      <c r="M48" s="9">
        <f>+SUM('General Rates'!M48+'Targeted (non-water &amp; wastewate'!M48+'Targeted (water &amp; wastewater)'!M48)</f>
        <v>126419.89</v>
      </c>
      <c r="N48" s="9">
        <f>+SUM('General Rates'!N48+'Targeted (non-water &amp; wastewate'!N48+'Targeted (water &amp; wastewater)'!N48)</f>
        <v>330593.33</v>
      </c>
      <c r="O48" s="9">
        <f>+SUM('General Rates'!O48+'Targeted (non-water &amp; wastewate'!O48+'Targeted (water &amp; wastewater)'!O48)</f>
        <v>31752451.130000003</v>
      </c>
      <c r="Q48" s="9">
        <f t="shared" si="10"/>
        <v>7562643.9299999988</v>
      </c>
      <c r="R48" s="9">
        <f t="shared" si="1"/>
        <v>2802089.29</v>
      </c>
      <c r="S48" s="9">
        <f t="shared" si="2"/>
        <v>20657827.68</v>
      </c>
      <c r="T48" s="9">
        <f t="shared" si="3"/>
        <v>729890.23</v>
      </c>
      <c r="U48" s="9">
        <f t="shared" si="4"/>
        <v>31752451.130000003</v>
      </c>
      <c r="W48" s="6">
        <f t="shared" si="11"/>
        <v>0.23817512226181317</v>
      </c>
      <c r="X48" s="6">
        <f t="shared" si="12"/>
        <v>8.8247967960891086E-2</v>
      </c>
      <c r="Y48" s="6">
        <f t="shared" si="13"/>
        <v>0.65059001572581898</v>
      </c>
      <c r="Z48" s="6">
        <f t="shared" si="14"/>
        <v>2.2986894051476647E-2</v>
      </c>
      <c r="AA48" s="6">
        <f t="shared" si="15"/>
        <v>1</v>
      </c>
    </row>
    <row r="49" spans="1:27" x14ac:dyDescent="0.3">
      <c r="A49" s="4" t="s">
        <v>63</v>
      </c>
      <c r="B49" s="9">
        <f>+SUM('General Rates'!B49+'Targeted (non-water &amp; wastewate'!B49+'Targeted (water &amp; wastewater)'!B49)</f>
        <v>0</v>
      </c>
      <c r="C49" s="9">
        <f>+SUM('General Rates'!C49+'Targeted (non-water &amp; wastewate'!C49+'Targeted (water &amp; wastewater)'!C49)</f>
        <v>3547956.3599999994</v>
      </c>
      <c r="D49" s="9">
        <f>+SUM('General Rates'!D49+'Targeted (non-water &amp; wastewate'!D49+'Targeted (water &amp; wastewater)'!D49)</f>
        <v>0</v>
      </c>
      <c r="E49" s="9">
        <f>+SUM('General Rates'!E49+'Targeted (non-water &amp; wastewate'!E49+'Targeted (water &amp; wastewater)'!E49)</f>
        <v>0</v>
      </c>
      <c r="F49" s="9">
        <f>+SUM('General Rates'!F49+'Targeted (non-water &amp; wastewate'!F49+'Targeted (water &amp; wastewater)'!F49)</f>
        <v>0</v>
      </c>
      <c r="G49" s="9">
        <f>+SUM('General Rates'!G49+'Targeted (non-water &amp; wastewate'!G49+'Targeted (water &amp; wastewater)'!G49)</f>
        <v>3594999.63</v>
      </c>
      <c r="H49" s="9">
        <f>+SUM('General Rates'!H49+'Targeted (non-water &amp; wastewate'!H49+'Targeted (water &amp; wastewater)'!H49)</f>
        <v>0</v>
      </c>
      <c r="I49" s="9">
        <f>+SUM('General Rates'!I49+'Targeted (non-water &amp; wastewate'!I49+'Targeted (water &amp; wastewater)'!I49)</f>
        <v>0</v>
      </c>
      <c r="J49" s="9">
        <f>+SUM('General Rates'!J49+'Targeted (non-water &amp; wastewate'!J49+'Targeted (water &amp; wastewater)'!J49)</f>
        <v>260555.16999999998</v>
      </c>
      <c r="K49" s="9">
        <f>+SUM('General Rates'!K49+'Targeted (non-water &amp; wastewate'!K49+'Targeted (water &amp; wastewater)'!K49)</f>
        <v>6884337.5300000003</v>
      </c>
      <c r="L49" s="9">
        <f>+SUM('General Rates'!L49+'Targeted (non-water &amp; wastewate'!L49+'Targeted (water &amp; wastewater)'!L49)</f>
        <v>28447840.939999998</v>
      </c>
      <c r="M49" s="9">
        <f>+SUM('General Rates'!M49+'Targeted (non-water &amp; wastewate'!M49+'Targeted (water &amp; wastewater)'!M49)</f>
        <v>0</v>
      </c>
      <c r="N49" s="9">
        <f>+SUM('General Rates'!N49+'Targeted (non-water &amp; wastewate'!N49+'Targeted (water &amp; wastewater)'!N49)</f>
        <v>0</v>
      </c>
      <c r="O49" s="9">
        <f>+SUM('General Rates'!O49+'Targeted (non-water &amp; wastewate'!O49+'Targeted (water &amp; wastewater)'!O49)</f>
        <v>42735689.630000003</v>
      </c>
      <c r="Q49" s="9">
        <f t="shared" si="10"/>
        <v>6884337.5300000003</v>
      </c>
      <c r="R49" s="9">
        <f t="shared" si="1"/>
        <v>7142955.9899999993</v>
      </c>
      <c r="S49" s="9">
        <f t="shared" si="2"/>
        <v>28447840.939999998</v>
      </c>
      <c r="T49" s="9">
        <f t="shared" si="3"/>
        <v>260555.16999999998</v>
      </c>
      <c r="U49" s="9">
        <f t="shared" si="4"/>
        <v>42735689.630000003</v>
      </c>
      <c r="W49" s="6">
        <f t="shared" si="11"/>
        <v>0.16109105971153601</v>
      </c>
      <c r="X49" s="6">
        <f t="shared" si="12"/>
        <v>0.16714264007069443</v>
      </c>
      <c r="Y49" s="6">
        <f t="shared" si="13"/>
        <v>0.66566940153061005</v>
      </c>
      <c r="Z49" s="6">
        <f t="shared" si="14"/>
        <v>6.0968986871594326E-3</v>
      </c>
      <c r="AA49" s="6">
        <f t="shared" si="15"/>
        <v>1</v>
      </c>
    </row>
    <row r="50" spans="1:27" x14ac:dyDescent="0.3">
      <c r="A50" s="4" t="s">
        <v>64</v>
      </c>
      <c r="B50" s="9">
        <f>+SUM('General Rates'!B50+'Targeted (non-water &amp; wastewate'!B50+'Targeted (water &amp; wastewater)'!B50)</f>
        <v>0</v>
      </c>
      <c r="C50" s="9">
        <f>+SUM('General Rates'!C50+'Targeted (non-water &amp; wastewate'!C50+'Targeted (water &amp; wastewater)'!C50)</f>
        <v>0</v>
      </c>
      <c r="D50" s="9">
        <f>+SUM('General Rates'!D50+'Targeted (non-water &amp; wastewate'!D50+'Targeted (water &amp; wastewater)'!D50)</f>
        <v>0</v>
      </c>
      <c r="E50" s="9">
        <f>+SUM('General Rates'!E50+'Targeted (non-water &amp; wastewate'!E50+'Targeted (water &amp; wastewater)'!E50)</f>
        <v>0</v>
      </c>
      <c r="F50" s="9">
        <f>+SUM('General Rates'!F50+'Targeted (non-water &amp; wastewate'!F50+'Targeted (water &amp; wastewater)'!F50)</f>
        <v>0</v>
      </c>
      <c r="G50" s="9">
        <f>+SUM('General Rates'!G50+'Targeted (non-water &amp; wastewate'!G50+'Targeted (water &amp; wastewater)'!G50)</f>
        <v>0</v>
      </c>
      <c r="H50" s="9">
        <f>+SUM('General Rates'!H50+'Targeted (non-water &amp; wastewate'!H50+'Targeted (water &amp; wastewater)'!H50)</f>
        <v>0</v>
      </c>
      <c r="I50" s="9">
        <f>+SUM('General Rates'!I50+'Targeted (non-water &amp; wastewate'!I50+'Targeted (water &amp; wastewater)'!I50)</f>
        <v>0</v>
      </c>
      <c r="J50" s="9">
        <f>+SUM('General Rates'!J50+'Targeted (non-water &amp; wastewate'!J50+'Targeted (water &amp; wastewater)'!J50)</f>
        <v>0</v>
      </c>
      <c r="K50" s="9">
        <f>+SUM('General Rates'!K50+'Targeted (non-water &amp; wastewate'!K50+'Targeted (water &amp; wastewater)'!K50)</f>
        <v>0</v>
      </c>
      <c r="L50" s="9">
        <f>+SUM('General Rates'!L50+'Targeted (non-water &amp; wastewate'!L50+'Targeted (water &amp; wastewater)'!L50)</f>
        <v>0</v>
      </c>
      <c r="M50" s="9">
        <f>+SUM('General Rates'!M50+'Targeted (non-water &amp; wastewate'!M50+'Targeted (water &amp; wastewater)'!M50)</f>
        <v>0</v>
      </c>
      <c r="N50" s="9">
        <f>+SUM('General Rates'!N50+'Targeted (non-water &amp; wastewate'!N50+'Targeted (water &amp; wastewater)'!N50)</f>
        <v>0</v>
      </c>
      <c r="O50" s="9">
        <f>+SUM('General Rates'!O50+'Targeted (non-water &amp; wastewate'!O50+'Targeted (water &amp; wastewater)'!O50)</f>
        <v>0</v>
      </c>
      <c r="Q50" s="9">
        <f t="shared" si="10"/>
        <v>0</v>
      </c>
      <c r="R50" s="9">
        <f t="shared" si="1"/>
        <v>0</v>
      </c>
      <c r="S50" s="9">
        <f t="shared" si="2"/>
        <v>0</v>
      </c>
      <c r="T50" s="9">
        <f t="shared" si="3"/>
        <v>0</v>
      </c>
      <c r="U50" s="9">
        <f t="shared" si="4"/>
        <v>0</v>
      </c>
      <c r="W50" s="6" t="e">
        <f t="shared" si="11"/>
        <v>#DIV/0!</v>
      </c>
      <c r="X50" s="6" t="e">
        <f t="shared" si="12"/>
        <v>#DIV/0!</v>
      </c>
      <c r="Y50" s="6" t="e">
        <f t="shared" si="13"/>
        <v>#DIV/0!</v>
      </c>
      <c r="Z50" s="6" t="e">
        <f t="shared" si="14"/>
        <v>#DIV/0!</v>
      </c>
      <c r="AA50" s="6" t="e">
        <f t="shared" si="15"/>
        <v>#DIV/0!</v>
      </c>
    </row>
    <row r="51" spans="1:27" x14ac:dyDescent="0.3">
      <c r="A51" s="4" t="s">
        <v>65</v>
      </c>
      <c r="B51" s="9">
        <f>+SUM('General Rates'!B51+'Targeted (non-water &amp; wastewate'!B51+'Targeted (water &amp; wastewater)'!B51)</f>
        <v>0</v>
      </c>
      <c r="C51" s="9">
        <f>+SUM('General Rates'!C51+'Targeted (non-water &amp; wastewate'!C51+'Targeted (water &amp; wastewater)'!C51)</f>
        <v>38243508</v>
      </c>
      <c r="D51" s="9">
        <f>+SUM('General Rates'!D51+'Targeted (non-water &amp; wastewate'!D51+'Targeted (water &amp; wastewater)'!D51)</f>
        <v>0</v>
      </c>
      <c r="E51" s="9">
        <f>+SUM('General Rates'!E51+'Targeted (non-water &amp; wastewate'!E51+'Targeted (water &amp; wastewater)'!E51)</f>
        <v>0</v>
      </c>
      <c r="F51" s="9">
        <f>+SUM('General Rates'!F51+'Targeted (non-water &amp; wastewate'!F51+'Targeted (water &amp; wastewater)'!F51)</f>
        <v>0</v>
      </c>
      <c r="G51" s="9">
        <f>+SUM('General Rates'!G51+'Targeted (non-water &amp; wastewate'!G51+'Targeted (water &amp; wastewater)'!G51)</f>
        <v>0</v>
      </c>
      <c r="H51" s="9">
        <f>+SUM('General Rates'!H51+'Targeted (non-water &amp; wastewate'!H51+'Targeted (water &amp; wastewater)'!H51)</f>
        <v>6457603</v>
      </c>
      <c r="I51" s="9">
        <f>+SUM('General Rates'!I51+'Targeted (non-water &amp; wastewate'!I51+'Targeted (water &amp; wastewater)'!I51)</f>
        <v>0</v>
      </c>
      <c r="J51" s="9">
        <f>+SUM('General Rates'!J51+'Targeted (non-water &amp; wastewate'!J51+'Targeted (water &amp; wastewater)'!J51)</f>
        <v>333725</v>
      </c>
      <c r="K51" s="9">
        <f>+SUM('General Rates'!K51+'Targeted (non-water &amp; wastewate'!K51+'Targeted (water &amp; wastewater)'!K51)</f>
        <v>2254545</v>
      </c>
      <c r="L51" s="9">
        <f>+SUM('General Rates'!L51+'Targeted (non-water &amp; wastewate'!L51+'Targeted (water &amp; wastewater)'!L51)</f>
        <v>41288912</v>
      </c>
      <c r="M51" s="9">
        <f>+SUM('General Rates'!M51+'Targeted (non-water &amp; wastewate'!M51+'Targeted (water &amp; wastewater)'!M51)</f>
        <v>0</v>
      </c>
      <c r="N51" s="9">
        <f>+SUM('General Rates'!N51+'Targeted (non-water &amp; wastewate'!N51+'Targeted (water &amp; wastewater)'!N51)</f>
        <v>0</v>
      </c>
      <c r="O51" s="9">
        <f>+SUM('General Rates'!O51+'Targeted (non-water &amp; wastewate'!O51+'Targeted (water &amp; wastewater)'!O51)</f>
        <v>88578293</v>
      </c>
      <c r="Q51" s="9">
        <f t="shared" si="10"/>
        <v>2254545</v>
      </c>
      <c r="R51" s="9">
        <f t="shared" si="1"/>
        <v>38243508</v>
      </c>
      <c r="S51" s="9">
        <f t="shared" si="2"/>
        <v>47746515</v>
      </c>
      <c r="T51" s="9">
        <f t="shared" si="3"/>
        <v>333725</v>
      </c>
      <c r="U51" s="9">
        <f t="shared" si="4"/>
        <v>88578293</v>
      </c>
      <c r="W51" s="6">
        <f t="shared" si="11"/>
        <v>2.5452567707530783E-2</v>
      </c>
      <c r="X51" s="6">
        <f t="shared" si="12"/>
        <v>0.43174808076285687</v>
      </c>
      <c r="Y51" s="6">
        <f t="shared" si="13"/>
        <v>0.53903178061920887</v>
      </c>
      <c r="Z51" s="6">
        <f t="shared" si="14"/>
        <v>3.767570910403523E-3</v>
      </c>
      <c r="AA51" s="6">
        <f t="shared" si="15"/>
        <v>1</v>
      </c>
    </row>
    <row r="52" spans="1:27" x14ac:dyDescent="0.3">
      <c r="A52" s="4" t="s">
        <v>66</v>
      </c>
      <c r="B52" s="9">
        <f>+SUM('General Rates'!B52+'Targeted (non-water &amp; wastewate'!B52+'Targeted (water &amp; wastewater)'!B52)</f>
        <v>47670</v>
      </c>
      <c r="C52" s="9">
        <f>+SUM('General Rates'!C52+'Targeted (non-water &amp; wastewate'!C52+'Targeted (water &amp; wastewater)'!C52)</f>
        <v>2185338</v>
      </c>
      <c r="D52" s="9">
        <f>+SUM('General Rates'!D52+'Targeted (non-water &amp; wastewate'!D52+'Targeted (water &amp; wastewater)'!D52)</f>
        <v>9095235</v>
      </c>
      <c r="E52" s="9">
        <f>+SUM('General Rates'!E52+'Targeted (non-water &amp; wastewate'!E52+'Targeted (water &amp; wastewater)'!E52)</f>
        <v>978806</v>
      </c>
      <c r="F52" s="9">
        <f>+SUM('General Rates'!F52+'Targeted (non-water &amp; wastewate'!F52+'Targeted (water &amp; wastewater)'!F52)</f>
        <v>29218</v>
      </c>
      <c r="G52" s="9">
        <f>+SUM('General Rates'!G52+'Targeted (non-water &amp; wastewate'!G52+'Targeted (water &amp; wastewater)'!G52)</f>
        <v>1196297</v>
      </c>
      <c r="H52" s="9">
        <f>+SUM('General Rates'!H52+'Targeted (non-water &amp; wastewate'!H52+'Targeted (water &amp; wastewater)'!H52)</f>
        <v>3952608</v>
      </c>
      <c r="I52" s="9">
        <f>+SUM('General Rates'!I52+'Targeted (non-water &amp; wastewate'!I52+'Targeted (water &amp; wastewater)'!I52)</f>
        <v>284465</v>
      </c>
      <c r="J52" s="9">
        <f>+SUM('General Rates'!J52+'Targeted (non-water &amp; wastewate'!J52+'Targeted (water &amp; wastewater)'!J52)</f>
        <v>579893</v>
      </c>
      <c r="K52" s="9">
        <f>+SUM('General Rates'!K52+'Targeted (non-water &amp; wastewate'!K52+'Targeted (water &amp; wastewater)'!K52)</f>
        <v>11681710</v>
      </c>
      <c r="L52" s="9">
        <f>+SUM('General Rates'!L52+'Targeted (non-water &amp; wastewate'!L52+'Targeted (water &amp; wastewater)'!L52)</f>
        <v>17547175</v>
      </c>
      <c r="M52" s="9">
        <f>+SUM('General Rates'!M52+'Targeted (non-water &amp; wastewate'!M52+'Targeted (water &amp; wastewater)'!M52)</f>
        <v>718635</v>
      </c>
      <c r="N52" s="9">
        <f>+SUM('General Rates'!N52+'Targeted (non-water &amp; wastewate'!N52+'Targeted (water &amp; wastewater)'!N52)</f>
        <v>949324</v>
      </c>
      <c r="O52" s="9">
        <f>+SUM('General Rates'!O52+'Targeted (non-water &amp; wastewate'!O52+'Targeted (water &amp; wastewater)'!O52)</f>
        <v>49246374</v>
      </c>
      <c r="Q52" s="9">
        <f t="shared" si="10"/>
        <v>22551274</v>
      </c>
      <c r="R52" s="9">
        <f t="shared" si="1"/>
        <v>4615424</v>
      </c>
      <c r="S52" s="9">
        <f t="shared" si="2"/>
        <v>21499783</v>
      </c>
      <c r="T52" s="9">
        <f t="shared" si="3"/>
        <v>579893</v>
      </c>
      <c r="U52" s="9">
        <f t="shared" si="4"/>
        <v>49246374</v>
      </c>
      <c r="W52" s="6">
        <f t="shared" si="11"/>
        <v>0.45792760295407742</v>
      </c>
      <c r="X52" s="6">
        <f t="shared" si="12"/>
        <v>9.3721093049409079E-2</v>
      </c>
      <c r="Y52" s="6">
        <f t="shared" si="13"/>
        <v>0.43657595988691472</v>
      </c>
      <c r="Z52" s="6">
        <f t="shared" si="14"/>
        <v>1.1775344109598811E-2</v>
      </c>
      <c r="AA52" s="6">
        <f t="shared" si="15"/>
        <v>1</v>
      </c>
    </row>
    <row r="53" spans="1:27" x14ac:dyDescent="0.3">
      <c r="A53" s="4"/>
      <c r="B53" s="8">
        <f>+SUM('General Rates'!B53+'Targeted (non-water &amp; wastewate'!B53+'Targeted (water &amp; wastewater)'!B53)</f>
        <v>5497321.9000000004</v>
      </c>
      <c r="C53" s="8">
        <f>+SUM('General Rates'!C53+'Targeted (non-water &amp; wastewate'!C53+'Targeted (water &amp; wastewater)'!C53)</f>
        <v>168856839.50999999</v>
      </c>
      <c r="D53" s="8">
        <f>+SUM('General Rates'!D53+'Targeted (non-water &amp; wastewate'!D53+'Targeted (water &amp; wastewater)'!D53)</f>
        <v>61717613.249999993</v>
      </c>
      <c r="E53" s="8">
        <f>+SUM('General Rates'!E53+'Targeted (non-water &amp; wastewate'!E53+'Targeted (water &amp; wastewater)'!E53)</f>
        <v>9947258.2800000012</v>
      </c>
      <c r="F53" s="8">
        <f>+SUM('General Rates'!F53+'Targeted (non-water &amp; wastewate'!F53+'Targeted (water &amp; wastewater)'!F53)</f>
        <v>23306950.849999998</v>
      </c>
      <c r="G53" s="8">
        <f>+SUM('General Rates'!G53+'Targeted (non-water &amp; wastewate'!G53+'Targeted (water &amp; wastewater)'!G53)</f>
        <v>48618258.100000001</v>
      </c>
      <c r="H53" s="8">
        <f>+SUM('General Rates'!H53+'Targeted (non-water &amp; wastewate'!H53+'Targeted (water &amp; wastewater)'!H53)</f>
        <v>208983465.22999999</v>
      </c>
      <c r="I53" s="8">
        <f>+SUM('General Rates'!I53+'Targeted (non-water &amp; wastewate'!I53+'Targeted (water &amp; wastewater)'!I53)</f>
        <v>863224.6</v>
      </c>
      <c r="J53" s="8">
        <f>+SUM('General Rates'!J53+'Targeted (non-water &amp; wastewate'!J53+'Targeted (water &amp; wastewater)'!J53)</f>
        <v>30616569.759999998</v>
      </c>
      <c r="K53" s="8">
        <f>+SUM('General Rates'!K53+'Targeted (non-water &amp; wastewate'!K53+'Targeted (water &amp; wastewater)'!K53)</f>
        <v>128647416.90000001</v>
      </c>
      <c r="L53" s="8">
        <f>+SUM('General Rates'!L53+'Targeted (non-water &amp; wastewate'!L53+'Targeted (water &amp; wastewater)'!L53)</f>
        <v>924241963.60000002</v>
      </c>
      <c r="M53" s="8">
        <f>+SUM('General Rates'!M53+'Targeted (non-water &amp; wastewate'!M53+'Targeted (water &amp; wastewater)'!M53)</f>
        <v>3504141.5000000005</v>
      </c>
      <c r="N53" s="8">
        <f>+SUM('General Rates'!N53+'Targeted (non-water &amp; wastewate'!N53+'Targeted (water &amp; wastewater)'!N53)</f>
        <v>16004765.980000002</v>
      </c>
      <c r="O53" s="8">
        <f>+SUM('General Rates'!O53+'Targeted (non-water &amp; wastewate'!O53+'Targeted (water &amp; wastewater)'!O53)</f>
        <v>1630805789.46</v>
      </c>
      <c r="Q53" s="8">
        <f t="shared" si="10"/>
        <v>232620702.68000001</v>
      </c>
      <c r="R53" s="8">
        <f t="shared" si="1"/>
        <v>234343088.18999997</v>
      </c>
      <c r="S53" s="8">
        <f t="shared" si="2"/>
        <v>1133225428.8299999</v>
      </c>
      <c r="T53" s="8">
        <f t="shared" si="3"/>
        <v>30616569.759999998</v>
      </c>
      <c r="U53" s="8">
        <f t="shared" si="4"/>
        <v>1630805789.46</v>
      </c>
      <c r="W53" s="15">
        <f t="shared" si="11"/>
        <v>0.1426415727632574</v>
      </c>
      <c r="X53" s="15">
        <f t="shared" si="12"/>
        <v>0.1436977288801487</v>
      </c>
      <c r="Y53" s="15">
        <f t="shared" si="13"/>
        <v>0.69488680758561616</v>
      </c>
      <c r="Z53" s="15">
        <f t="shared" si="14"/>
        <v>1.8773890770977641E-2</v>
      </c>
      <c r="AA53" s="15">
        <f t="shared" si="15"/>
        <v>1</v>
      </c>
    </row>
    <row r="54" spans="1:27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Q54" s="8"/>
      <c r="R54" s="8"/>
      <c r="S54" s="8"/>
      <c r="T54" s="8"/>
      <c r="U54" s="8"/>
      <c r="W54" s="15"/>
      <c r="X54" s="15"/>
      <c r="Y54" s="15"/>
      <c r="Z54" s="15"/>
      <c r="AA54" s="15"/>
    </row>
    <row r="55" spans="1:27" x14ac:dyDescent="0.3">
      <c r="A55" s="3" t="s">
        <v>67</v>
      </c>
      <c r="B55" s="8" t="s">
        <v>2</v>
      </c>
      <c r="C55" s="8" t="s">
        <v>3</v>
      </c>
      <c r="D55" s="8" t="s">
        <v>4</v>
      </c>
      <c r="E55" s="8" t="s">
        <v>5</v>
      </c>
      <c r="F55" s="8" t="s">
        <v>6</v>
      </c>
      <c r="G55" s="8" t="s">
        <v>7</v>
      </c>
      <c r="H55" s="8" t="s">
        <v>8</v>
      </c>
      <c r="I55" s="8" t="s">
        <v>9</v>
      </c>
      <c r="J55" s="8" t="s">
        <v>10</v>
      </c>
      <c r="K55" s="8" t="s">
        <v>11</v>
      </c>
      <c r="L55" s="8" t="s">
        <v>12</v>
      </c>
      <c r="M55" s="8" t="s">
        <v>110</v>
      </c>
      <c r="N55" s="8" t="s">
        <v>14</v>
      </c>
      <c r="O55" s="8" t="s">
        <v>15</v>
      </c>
      <c r="Q55" s="8" t="s">
        <v>105</v>
      </c>
      <c r="R55" s="8" t="s">
        <v>103</v>
      </c>
      <c r="S55" s="8" t="s">
        <v>12</v>
      </c>
      <c r="T55" s="8" t="s">
        <v>104</v>
      </c>
      <c r="U55" s="3" t="s">
        <v>15</v>
      </c>
      <c r="W55" s="8" t="s">
        <v>105</v>
      </c>
      <c r="X55" s="8" t="s">
        <v>103</v>
      </c>
      <c r="Y55" s="8" t="s">
        <v>12</v>
      </c>
      <c r="Z55" s="8" t="s">
        <v>104</v>
      </c>
      <c r="AA55" s="3" t="s">
        <v>15</v>
      </c>
    </row>
    <row r="56" spans="1:27" x14ac:dyDescent="0.3">
      <c r="A56" s="4" t="s">
        <v>68</v>
      </c>
      <c r="B56" s="9">
        <f>+SUM('General Rates'!B56+'Targeted (non-water &amp; wastewate'!B56+'Targeted (water &amp; wastewater)'!B56)</f>
        <v>0</v>
      </c>
      <c r="C56" s="9">
        <f>+SUM('General Rates'!C56+'Targeted (non-water &amp; wastewate'!C56+'Targeted (water &amp; wastewater)'!C56)</f>
        <v>0</v>
      </c>
      <c r="D56" s="9">
        <f>+SUM('General Rates'!D56+'Targeted (non-water &amp; wastewate'!D56+'Targeted (water &amp; wastewater)'!D56)</f>
        <v>0</v>
      </c>
      <c r="E56" s="9">
        <f>+SUM('General Rates'!E56+'Targeted (non-water &amp; wastewate'!E56+'Targeted (water &amp; wastewater)'!E56)</f>
        <v>0</v>
      </c>
      <c r="F56" s="9">
        <f>+SUM('General Rates'!F56+'Targeted (non-water &amp; wastewate'!F56+'Targeted (water &amp; wastewater)'!F56)</f>
        <v>0</v>
      </c>
      <c r="G56" s="9">
        <f>+SUM('General Rates'!G56+'Targeted (non-water &amp; wastewate'!G56+'Targeted (water &amp; wastewater)'!G56)</f>
        <v>0</v>
      </c>
      <c r="H56" s="9">
        <f>+SUM('General Rates'!H56+'Targeted (non-water &amp; wastewate'!H56+'Targeted (water &amp; wastewater)'!H56)</f>
        <v>0</v>
      </c>
      <c r="I56" s="9">
        <f>+SUM('General Rates'!I56+'Targeted (non-water &amp; wastewate'!I56+'Targeted (water &amp; wastewater)'!I56)</f>
        <v>0</v>
      </c>
      <c r="J56" s="9">
        <f>+SUM('General Rates'!J56+'Targeted (non-water &amp; wastewate'!J56+'Targeted (water &amp; wastewater)'!J56)</f>
        <v>0</v>
      </c>
      <c r="K56" s="9">
        <f>+SUM('General Rates'!K56+'Targeted (non-water &amp; wastewate'!K56+'Targeted (water &amp; wastewater)'!K56)</f>
        <v>0</v>
      </c>
      <c r="L56" s="9">
        <f>+SUM('General Rates'!L56+'Targeted (non-water &amp; wastewate'!L56+'Targeted (water &amp; wastewater)'!L56)</f>
        <v>0</v>
      </c>
      <c r="M56" s="9">
        <f>+SUM('General Rates'!M56+'Targeted (non-water &amp; wastewate'!M56+'Targeted (water &amp; wastewater)'!M56)</f>
        <v>0</v>
      </c>
      <c r="N56" s="9">
        <f>+SUM('General Rates'!N56+'Targeted (non-water &amp; wastewate'!N56+'Targeted (water &amp; wastewater)'!N56)</f>
        <v>0</v>
      </c>
      <c r="O56" s="9">
        <f>+SUM('General Rates'!O56+'Targeted (non-water &amp; wastewate'!O56+'Targeted (water &amp; wastewater)'!O56)</f>
        <v>0</v>
      </c>
      <c r="Q56" s="9">
        <f>+SUM(B56+D56+E56+F56+K56+M56)</f>
        <v>0</v>
      </c>
      <c r="R56" s="9">
        <f t="shared" si="1"/>
        <v>0</v>
      </c>
      <c r="S56" s="9">
        <f t="shared" si="2"/>
        <v>0</v>
      </c>
      <c r="T56" s="9">
        <f t="shared" si="3"/>
        <v>0</v>
      </c>
      <c r="U56" s="9">
        <f t="shared" si="4"/>
        <v>0</v>
      </c>
      <c r="W56" s="6" t="e">
        <f t="shared" ref="W56:W80" si="16">+SUM(Q56/U56)</f>
        <v>#DIV/0!</v>
      </c>
      <c r="X56" s="6" t="e">
        <f t="shared" ref="X56:X80" si="17">+SUM(R56/U56)</f>
        <v>#DIV/0!</v>
      </c>
      <c r="Y56" s="6" t="e">
        <f t="shared" ref="Y56:Y80" si="18">+SUM(S56/U56)</f>
        <v>#DIV/0!</v>
      </c>
      <c r="Z56" s="6" t="e">
        <f t="shared" ref="Z56:Z80" si="19">+SUM(T56/U56)</f>
        <v>#DIV/0!</v>
      </c>
      <c r="AA56" s="6" t="e">
        <f t="shared" ref="AA56:AA80" si="20">+SUM(U56/U56)</f>
        <v>#DIV/0!</v>
      </c>
    </row>
    <row r="57" spans="1:27" x14ac:dyDescent="0.3">
      <c r="A57" s="4" t="s">
        <v>69</v>
      </c>
      <c r="B57" s="9">
        <f>+SUM('General Rates'!B57+'Targeted (non-water &amp; wastewate'!B57+'Targeted (water &amp; wastewater)'!B57)</f>
        <v>5454.25</v>
      </c>
      <c r="C57" s="9">
        <f>+SUM('General Rates'!C57+'Targeted (non-water &amp; wastewate'!C57+'Targeted (water &amp; wastewater)'!C57)</f>
        <v>467342.47</v>
      </c>
      <c r="D57" s="9">
        <f>+SUM('General Rates'!D57+'Targeted (non-water &amp; wastewate'!D57+'Targeted (water &amp; wastewater)'!D57)</f>
        <v>4761543.4799999995</v>
      </c>
      <c r="E57" s="9">
        <f>+SUM('General Rates'!E57+'Targeted (non-water &amp; wastewate'!E57+'Targeted (water &amp; wastewater)'!E57)</f>
        <v>49168.85</v>
      </c>
      <c r="F57" s="9">
        <f>+SUM('General Rates'!F57+'Targeted (non-water &amp; wastewate'!F57+'Targeted (water &amp; wastewater)'!F57)</f>
        <v>30241.1</v>
      </c>
      <c r="G57" s="9">
        <f>+SUM('General Rates'!G57+'Targeted (non-water &amp; wastewate'!G57+'Targeted (water &amp; wastewater)'!G57)</f>
        <v>339162.64</v>
      </c>
      <c r="H57" s="9">
        <f>+SUM('General Rates'!H57+'Targeted (non-water &amp; wastewate'!H57+'Targeted (water &amp; wastewater)'!H57)</f>
        <v>2822983.28</v>
      </c>
      <c r="I57" s="9">
        <f>+SUM('General Rates'!I57+'Targeted (non-water &amp; wastewate'!I57+'Targeted (water &amp; wastewater)'!I57)</f>
        <v>9901.2999999999993</v>
      </c>
      <c r="J57" s="9">
        <f>+SUM('General Rates'!J57+'Targeted (non-water &amp; wastewate'!J57+'Targeted (water &amp; wastewater)'!J57)</f>
        <v>175456.5</v>
      </c>
      <c r="K57" s="9">
        <f>+SUM('General Rates'!K57+'Targeted (non-water &amp; wastewate'!K57+'Targeted (water &amp; wastewater)'!K57)</f>
        <v>1600529.05</v>
      </c>
      <c r="L57" s="9">
        <f>+SUM('General Rates'!L57+'Targeted (non-water &amp; wastewate'!L57+'Targeted (water &amp; wastewater)'!L57)</f>
        <v>4406402.88</v>
      </c>
      <c r="M57" s="9">
        <f>+SUM('General Rates'!M57+'Targeted (non-water &amp; wastewate'!M57+'Targeted (water &amp; wastewater)'!M57)</f>
        <v>33670.800000000003</v>
      </c>
      <c r="N57" s="9">
        <f>+SUM('General Rates'!N57+'Targeted (non-water &amp; wastewate'!N57+'Targeted (water &amp; wastewater)'!N57)</f>
        <v>248407.75</v>
      </c>
      <c r="O57" s="9">
        <f>+SUM('General Rates'!O57+'Targeted (non-water &amp; wastewate'!O57+'Targeted (water &amp; wastewater)'!O57)</f>
        <v>14950264.35</v>
      </c>
      <c r="Q57" s="9">
        <f t="shared" ref="Q57:Q80" si="21">+SUM(B57+D57+E57+F57+K57+M57)</f>
        <v>6480607.5299999984</v>
      </c>
      <c r="R57" s="9">
        <f t="shared" si="1"/>
        <v>1064814.1599999999</v>
      </c>
      <c r="S57" s="9">
        <f t="shared" si="2"/>
        <v>7229386.1600000001</v>
      </c>
      <c r="T57" s="9">
        <f t="shared" si="3"/>
        <v>175456.5</v>
      </c>
      <c r="U57" s="9">
        <f t="shared" si="4"/>
        <v>14950264.35</v>
      </c>
      <c r="W57" s="6">
        <f t="shared" si="16"/>
        <v>0.43347778863856667</v>
      </c>
      <c r="X57" s="6">
        <f t="shared" si="17"/>
        <v>7.1223768026549977E-2</v>
      </c>
      <c r="Y57" s="6">
        <f t="shared" si="18"/>
        <v>0.48356243011850158</v>
      </c>
      <c r="Z57" s="6">
        <f t="shared" si="19"/>
        <v>1.1736013216381689E-2</v>
      </c>
      <c r="AA57" s="6">
        <f t="shared" si="20"/>
        <v>1</v>
      </c>
    </row>
    <row r="58" spans="1:27" x14ac:dyDescent="0.3">
      <c r="A58" s="4" t="s">
        <v>70</v>
      </c>
      <c r="B58" s="9">
        <f>+SUM('General Rates'!B58+'Targeted (non-water &amp; wastewate'!B58+'Targeted (water &amp; wastewater)'!B58)</f>
        <v>0</v>
      </c>
      <c r="C58" s="9">
        <f>+SUM('General Rates'!C58+'Targeted (non-water &amp; wastewate'!C58+'Targeted (water &amp; wastewater)'!C58)</f>
        <v>256577.47</v>
      </c>
      <c r="D58" s="9">
        <f>+SUM('General Rates'!D58+'Targeted (non-water &amp; wastewate'!D58+'Targeted (water &amp; wastewater)'!D58)</f>
        <v>843026.53</v>
      </c>
      <c r="E58" s="9">
        <f>+SUM('General Rates'!E58+'Targeted (non-water &amp; wastewate'!E58+'Targeted (water &amp; wastewater)'!E58)</f>
        <v>91156.28</v>
      </c>
      <c r="F58" s="9">
        <f>+SUM('General Rates'!F58+'Targeted (non-water &amp; wastewate'!F58+'Targeted (water &amp; wastewater)'!F58)</f>
        <v>1264.04</v>
      </c>
      <c r="G58" s="9">
        <f>+SUM('General Rates'!G58+'Targeted (non-water &amp; wastewate'!G58+'Targeted (water &amp; wastewater)'!G58)</f>
        <v>87364.43</v>
      </c>
      <c r="H58" s="9">
        <f>+SUM('General Rates'!H58+'Targeted (non-water &amp; wastewate'!H58+'Targeted (water &amp; wastewater)'!H58)</f>
        <v>696062.91</v>
      </c>
      <c r="I58" s="9">
        <f>+SUM('General Rates'!I58+'Targeted (non-water &amp; wastewate'!I58+'Targeted (water &amp; wastewater)'!I58)</f>
        <v>35642.370000000003</v>
      </c>
      <c r="J58" s="9">
        <f>+SUM('General Rates'!J58+'Targeted (non-water &amp; wastewate'!J58+'Targeted (water &amp; wastewater)'!J58)</f>
        <v>35566.879999999997</v>
      </c>
      <c r="K58" s="9">
        <f>+SUM('General Rates'!K58+'Targeted (non-water &amp; wastewate'!K58+'Targeted (water &amp; wastewater)'!K58)</f>
        <v>2867140.68</v>
      </c>
      <c r="L58" s="9">
        <f>+SUM('General Rates'!L58+'Targeted (non-water &amp; wastewate'!L58+'Targeted (water &amp; wastewater)'!L58)</f>
        <v>837808.59</v>
      </c>
      <c r="M58" s="9">
        <f>+SUM('General Rates'!M58+'Targeted (non-water &amp; wastewate'!M58+'Targeted (water &amp; wastewater)'!M58)</f>
        <v>4794.63</v>
      </c>
      <c r="N58" s="9">
        <f>+SUM('General Rates'!N58+'Targeted (non-water &amp; wastewate'!N58+'Targeted (water &amp; wastewater)'!N58)</f>
        <v>327338.2</v>
      </c>
      <c r="O58" s="9">
        <f>+SUM('General Rates'!O58+'Targeted (non-water &amp; wastewate'!O58+'Targeted (water &amp; wastewater)'!O58)</f>
        <v>6083743.0099999998</v>
      </c>
      <c r="Q58" s="9">
        <f t="shared" si="21"/>
        <v>3807382.16</v>
      </c>
      <c r="R58" s="9">
        <f t="shared" si="1"/>
        <v>706922.47000000009</v>
      </c>
      <c r="S58" s="9">
        <f t="shared" si="2"/>
        <v>1533871.5</v>
      </c>
      <c r="T58" s="9">
        <f t="shared" si="3"/>
        <v>35566.879999999997</v>
      </c>
      <c r="U58" s="9">
        <f t="shared" si="4"/>
        <v>6083743.0099999998</v>
      </c>
      <c r="W58" s="6">
        <f t="shared" si="16"/>
        <v>0.62582889411037113</v>
      </c>
      <c r="X58" s="6">
        <f t="shared" si="17"/>
        <v>0.11619860813285736</v>
      </c>
      <c r="Y58" s="6">
        <f t="shared" si="18"/>
        <v>0.25212628105407103</v>
      </c>
      <c r="Z58" s="6">
        <f t="shared" si="19"/>
        <v>5.8462167027005961E-3</v>
      </c>
      <c r="AA58" s="6">
        <f t="shared" si="20"/>
        <v>1</v>
      </c>
    </row>
    <row r="59" spans="1:27" x14ac:dyDescent="0.3">
      <c r="A59" s="4" t="s">
        <v>71</v>
      </c>
      <c r="B59" s="9">
        <f>+SUM('General Rates'!B59+'Targeted (non-water &amp; wastewate'!B59+'Targeted (water &amp; wastewater)'!B59)</f>
        <v>0</v>
      </c>
      <c r="C59" s="9">
        <f>+SUM('General Rates'!C59+'Targeted (non-water &amp; wastewate'!C59+'Targeted (water &amp; wastewater)'!C59)</f>
        <v>0</v>
      </c>
      <c r="D59" s="9">
        <f>+SUM('General Rates'!D59+'Targeted (non-water &amp; wastewate'!D59+'Targeted (water &amp; wastewater)'!D59)</f>
        <v>0</v>
      </c>
      <c r="E59" s="9">
        <f>+SUM('General Rates'!E59+'Targeted (non-water &amp; wastewate'!E59+'Targeted (water &amp; wastewater)'!E59)</f>
        <v>0</v>
      </c>
      <c r="F59" s="9">
        <f>+SUM('General Rates'!F59+'Targeted (non-water &amp; wastewate'!F59+'Targeted (water &amp; wastewater)'!F59)</f>
        <v>0</v>
      </c>
      <c r="G59" s="9">
        <f>+SUM('General Rates'!G59+'Targeted (non-water &amp; wastewate'!G59+'Targeted (water &amp; wastewater)'!G59)</f>
        <v>5304090</v>
      </c>
      <c r="H59" s="9">
        <f>+SUM('General Rates'!H59+'Targeted (non-water &amp; wastewate'!H59+'Targeted (water &amp; wastewater)'!H59)</f>
        <v>0</v>
      </c>
      <c r="I59" s="9">
        <f>+SUM('General Rates'!I59+'Targeted (non-water &amp; wastewate'!I59+'Targeted (water &amp; wastewater)'!I59)</f>
        <v>0</v>
      </c>
      <c r="J59" s="9">
        <f>+SUM('General Rates'!J59+'Targeted (non-water &amp; wastewate'!J59+'Targeted (water &amp; wastewater)'!J59)</f>
        <v>0</v>
      </c>
      <c r="K59" s="9">
        <f>+SUM('General Rates'!K59+'Targeted (non-water &amp; wastewate'!K59+'Targeted (water &amp; wastewater)'!K59)</f>
        <v>33730</v>
      </c>
      <c r="L59" s="9">
        <f>+SUM('General Rates'!L59+'Targeted (non-water &amp; wastewate'!L59+'Targeted (water &amp; wastewater)'!L59)</f>
        <v>4868270</v>
      </c>
      <c r="M59" s="9">
        <f>+SUM('General Rates'!M59+'Targeted (non-water &amp; wastewate'!M59+'Targeted (water &amp; wastewater)'!M59)</f>
        <v>0</v>
      </c>
      <c r="N59" s="9">
        <f>+SUM('General Rates'!N59+'Targeted (non-water &amp; wastewate'!N59+'Targeted (water &amp; wastewater)'!N59)</f>
        <v>0</v>
      </c>
      <c r="O59" s="9">
        <f>+SUM('General Rates'!O59+'Targeted (non-water &amp; wastewate'!O59+'Targeted (water &amp; wastewater)'!O59)</f>
        <v>10206090</v>
      </c>
      <c r="Q59" s="9">
        <f t="shared" si="21"/>
        <v>33730</v>
      </c>
      <c r="R59" s="9">
        <f t="shared" si="1"/>
        <v>5304090</v>
      </c>
      <c r="S59" s="9">
        <f t="shared" si="2"/>
        <v>4868270</v>
      </c>
      <c r="T59" s="9">
        <f t="shared" si="3"/>
        <v>0</v>
      </c>
      <c r="U59" s="9">
        <f t="shared" si="4"/>
        <v>10206090</v>
      </c>
      <c r="W59" s="6">
        <f t="shared" si="16"/>
        <v>3.3048895316423821E-3</v>
      </c>
      <c r="X59" s="6">
        <f t="shared" si="17"/>
        <v>0.51969853293474777</v>
      </c>
      <c r="Y59" s="6">
        <f t="shared" si="18"/>
        <v>0.47699657753360986</v>
      </c>
      <c r="Z59" s="6">
        <f t="shared" si="19"/>
        <v>0</v>
      </c>
      <c r="AA59" s="6">
        <f t="shared" si="20"/>
        <v>1</v>
      </c>
    </row>
    <row r="60" spans="1:27" x14ac:dyDescent="0.3">
      <c r="A60" s="4" t="s">
        <v>72</v>
      </c>
      <c r="B60" s="9">
        <f>+SUM('General Rates'!B60+'Targeted (non-water &amp; wastewate'!B60+'Targeted (water &amp; wastewater)'!B60)</f>
        <v>0</v>
      </c>
      <c r="C60" s="9">
        <f>+SUM('General Rates'!C60+'Targeted (non-water &amp; wastewate'!C60+'Targeted (water &amp; wastewater)'!C60)</f>
        <v>552140.41999999993</v>
      </c>
      <c r="D60" s="9">
        <f>+SUM('General Rates'!D60+'Targeted (non-water &amp; wastewate'!D60+'Targeted (water &amp; wastewater)'!D60)</f>
        <v>867396.16</v>
      </c>
      <c r="E60" s="9">
        <f>+SUM('General Rates'!E60+'Targeted (non-water &amp; wastewate'!E60+'Targeted (water &amp; wastewater)'!E60)</f>
        <v>114329.05</v>
      </c>
      <c r="F60" s="9">
        <f>+SUM('General Rates'!F60+'Targeted (non-water &amp; wastewate'!F60+'Targeted (water &amp; wastewater)'!F60)</f>
        <v>1418772.42</v>
      </c>
      <c r="G60" s="9">
        <f>+SUM('General Rates'!G60+'Targeted (non-water &amp; wastewate'!G60+'Targeted (water &amp; wastewater)'!G60)</f>
        <v>279853.40999999997</v>
      </c>
      <c r="H60" s="9">
        <f>+SUM('General Rates'!H60+'Targeted (non-water &amp; wastewate'!H60+'Targeted (water &amp; wastewater)'!H60)</f>
        <v>2150953.41</v>
      </c>
      <c r="I60" s="9">
        <f>+SUM('General Rates'!I60+'Targeted (non-water &amp; wastewate'!I60+'Targeted (water &amp; wastewater)'!I60)</f>
        <v>0</v>
      </c>
      <c r="J60" s="9">
        <f>+SUM('General Rates'!J60+'Targeted (non-water &amp; wastewate'!J60+'Targeted (water &amp; wastewater)'!J60)</f>
        <v>119963.44</v>
      </c>
      <c r="K60" s="9">
        <f>+SUM('General Rates'!K60+'Targeted (non-water &amp; wastewate'!K60+'Targeted (water &amp; wastewater)'!K60)</f>
        <v>280693.65000000002</v>
      </c>
      <c r="L60" s="9">
        <f>+SUM('General Rates'!L60+'Targeted (non-water &amp; wastewate'!L60+'Targeted (water &amp; wastewater)'!L60)</f>
        <v>5397194.8399999999</v>
      </c>
      <c r="M60" s="9">
        <f>+SUM('General Rates'!M60+'Targeted (non-water &amp; wastewate'!M60+'Targeted (water &amp; wastewater)'!M60)</f>
        <v>34811.839999999997</v>
      </c>
      <c r="N60" s="9">
        <f>+SUM('General Rates'!N60+'Targeted (non-water &amp; wastewate'!N60+'Targeted (water &amp; wastewater)'!N60)</f>
        <v>153815.29999999999</v>
      </c>
      <c r="O60" s="9">
        <f>+SUM('General Rates'!O60+'Targeted (non-water &amp; wastewate'!O60+'Targeted (water &amp; wastewater)'!O60)</f>
        <v>11369923.939999999</v>
      </c>
      <c r="Q60" s="9">
        <f t="shared" si="21"/>
        <v>2716003.1199999996</v>
      </c>
      <c r="R60" s="9">
        <f t="shared" si="1"/>
        <v>985809.12999999989</v>
      </c>
      <c r="S60" s="9">
        <f t="shared" si="2"/>
        <v>7548148.25</v>
      </c>
      <c r="T60" s="9">
        <f t="shared" si="3"/>
        <v>119963.44</v>
      </c>
      <c r="U60" s="9">
        <f t="shared" si="4"/>
        <v>11369923.939999999</v>
      </c>
      <c r="W60" s="6">
        <f t="shared" si="16"/>
        <v>0.23887610280706942</v>
      </c>
      <c r="X60" s="6">
        <f t="shared" si="17"/>
        <v>8.6703229960217301E-2</v>
      </c>
      <c r="Y60" s="6">
        <f t="shared" si="18"/>
        <v>0.66386972242137976</v>
      </c>
      <c r="Z60" s="6">
        <f t="shared" si="19"/>
        <v>1.055094481133354E-2</v>
      </c>
      <c r="AA60" s="6">
        <f t="shared" si="20"/>
        <v>1</v>
      </c>
    </row>
    <row r="61" spans="1:27" x14ac:dyDescent="0.3">
      <c r="A61" s="4" t="s">
        <v>73</v>
      </c>
      <c r="B61" s="9">
        <f>+SUM('General Rates'!B61+'Targeted (non-water &amp; wastewate'!B61+'Targeted (water &amp; wastewater)'!B61)</f>
        <v>0</v>
      </c>
      <c r="C61" s="9">
        <f>+SUM('General Rates'!C61+'Targeted (non-water &amp; wastewate'!C61+'Targeted (water &amp; wastewater)'!C61)</f>
        <v>691342</v>
      </c>
      <c r="D61" s="9">
        <f>+SUM('General Rates'!D61+'Targeted (non-water &amp; wastewate'!D61+'Targeted (water &amp; wastewater)'!D61)</f>
        <v>58263</v>
      </c>
      <c r="E61" s="9">
        <f>+SUM('General Rates'!E61+'Targeted (non-water &amp; wastewate'!E61+'Targeted (water &amp; wastewater)'!E61)</f>
        <v>1408266</v>
      </c>
      <c r="F61" s="9">
        <f>+SUM('General Rates'!F61+'Targeted (non-water &amp; wastewate'!F61+'Targeted (water &amp; wastewater)'!F61)</f>
        <v>56230</v>
      </c>
      <c r="G61" s="9">
        <f>+SUM('General Rates'!G61+'Targeted (non-water &amp; wastewate'!G61+'Targeted (water &amp; wastewater)'!G61)</f>
        <v>322767</v>
      </c>
      <c r="H61" s="9">
        <f>+SUM('General Rates'!H61+'Targeted (non-water &amp; wastewate'!H61+'Targeted (water &amp; wastewater)'!H61)</f>
        <v>1136497</v>
      </c>
      <c r="I61" s="9">
        <f>+SUM('General Rates'!I61+'Targeted (non-water &amp; wastewate'!I61+'Targeted (water &amp; wastewater)'!I61)</f>
        <v>2766</v>
      </c>
      <c r="J61" s="9">
        <f>+SUM('General Rates'!J61+'Targeted (non-water &amp; wastewate'!J61+'Targeted (water &amp; wastewater)'!J61)</f>
        <v>170098</v>
      </c>
      <c r="K61" s="9">
        <f>+SUM('General Rates'!K61+'Targeted (non-water &amp; wastewate'!K61+'Targeted (water &amp; wastewater)'!K61)</f>
        <v>2853478</v>
      </c>
      <c r="L61" s="9">
        <f>+SUM('General Rates'!L61+'Targeted (non-water &amp; wastewate'!L61+'Targeted (water &amp; wastewater)'!L61)</f>
        <v>7064267</v>
      </c>
      <c r="M61" s="9">
        <f>+SUM('General Rates'!M61+'Targeted (non-water &amp; wastewate'!M61+'Targeted (water &amp; wastewater)'!M61)</f>
        <v>15628</v>
      </c>
      <c r="N61" s="9">
        <f>+SUM('General Rates'!N61+'Targeted (non-water &amp; wastewate'!N61+'Targeted (water &amp; wastewater)'!N61)</f>
        <v>263910</v>
      </c>
      <c r="O61" s="9">
        <f>+SUM('General Rates'!O61+'Targeted (non-water &amp; wastewate'!O61+'Targeted (water &amp; wastewater)'!O61)</f>
        <v>14043512</v>
      </c>
      <c r="Q61" s="9">
        <f t="shared" si="21"/>
        <v>4391865</v>
      </c>
      <c r="R61" s="9">
        <f t="shared" si="1"/>
        <v>1280785</v>
      </c>
      <c r="S61" s="9">
        <f t="shared" si="2"/>
        <v>8200764</v>
      </c>
      <c r="T61" s="9">
        <f t="shared" si="3"/>
        <v>170098</v>
      </c>
      <c r="U61" s="9">
        <f t="shared" si="4"/>
        <v>14043512</v>
      </c>
      <c r="W61" s="6">
        <f t="shared" si="16"/>
        <v>0.31273266971965419</v>
      </c>
      <c r="X61" s="6">
        <f t="shared" si="17"/>
        <v>9.1201189559990403E-2</v>
      </c>
      <c r="Y61" s="6">
        <f t="shared" si="18"/>
        <v>0.58395392833359627</v>
      </c>
      <c r="Z61" s="6">
        <f t="shared" si="19"/>
        <v>1.2112212386759096E-2</v>
      </c>
      <c r="AA61" s="6">
        <f t="shared" si="20"/>
        <v>1</v>
      </c>
    </row>
    <row r="62" spans="1:27" x14ac:dyDescent="0.3">
      <c r="A62" s="4" t="s">
        <v>74</v>
      </c>
      <c r="B62" s="9">
        <f>+SUM('General Rates'!B62+'Targeted (non-water &amp; wastewate'!B62+'Targeted (water &amp; wastewater)'!B62)</f>
        <v>0</v>
      </c>
      <c r="C62" s="9">
        <f>+SUM('General Rates'!C62+'Targeted (non-water &amp; wastewate'!C62+'Targeted (water &amp; wastewater)'!C62)</f>
        <v>624884</v>
      </c>
      <c r="D62" s="9">
        <f>+SUM('General Rates'!D62+'Targeted (non-water &amp; wastewate'!D62+'Targeted (water &amp; wastewater)'!D62)</f>
        <v>759279</v>
      </c>
      <c r="E62" s="9">
        <f>+SUM('General Rates'!E62+'Targeted (non-water &amp; wastewate'!E62+'Targeted (water &amp; wastewater)'!E62)</f>
        <v>62358</v>
      </c>
      <c r="F62" s="9">
        <f>+SUM('General Rates'!F62+'Targeted (non-water &amp; wastewate'!F62+'Targeted (water &amp; wastewater)'!F62)</f>
        <v>59824</v>
      </c>
      <c r="G62" s="9">
        <f>+SUM('General Rates'!G62+'Targeted (non-water &amp; wastewate'!G62+'Targeted (water &amp; wastewater)'!G62)</f>
        <v>433701</v>
      </c>
      <c r="H62" s="9">
        <f>+SUM('General Rates'!H62+'Targeted (non-water &amp; wastewate'!H62+'Targeted (water &amp; wastewater)'!H62)</f>
        <v>1483871</v>
      </c>
      <c r="I62" s="9">
        <f>+SUM('General Rates'!I62+'Targeted (non-water &amp; wastewate'!I62+'Targeted (water &amp; wastewater)'!I62)</f>
        <v>5337</v>
      </c>
      <c r="J62" s="9">
        <f>+SUM('General Rates'!J62+'Targeted (non-water &amp; wastewate'!J62+'Targeted (water &amp; wastewater)'!J62)</f>
        <v>338350</v>
      </c>
      <c r="K62" s="9">
        <f>+SUM('General Rates'!K62+'Targeted (non-water &amp; wastewate'!K62+'Targeted (water &amp; wastewater)'!K62)</f>
        <v>8104009</v>
      </c>
      <c r="L62" s="9">
        <f>+SUM('General Rates'!L62+'Targeted (non-water &amp; wastewate'!L62+'Targeted (water &amp; wastewater)'!L62)</f>
        <v>8868030</v>
      </c>
      <c r="M62" s="9">
        <f>+SUM('General Rates'!M62+'Targeted (non-water &amp; wastewate'!M62+'Targeted (water &amp; wastewater)'!M62)</f>
        <v>45452</v>
      </c>
      <c r="N62" s="9">
        <f>+SUM('General Rates'!N62+'Targeted (non-water &amp; wastewate'!N62+'Targeted (water &amp; wastewater)'!N62)</f>
        <v>143612</v>
      </c>
      <c r="O62" s="9">
        <f>+SUM('General Rates'!O62+'Targeted (non-water &amp; wastewate'!O62+'Targeted (water &amp; wastewater)'!O62)</f>
        <v>20928707</v>
      </c>
      <c r="Q62" s="9">
        <f t="shared" si="21"/>
        <v>9030922</v>
      </c>
      <c r="R62" s="9">
        <f t="shared" si="1"/>
        <v>1207534</v>
      </c>
      <c r="S62" s="9">
        <f t="shared" si="2"/>
        <v>10351901</v>
      </c>
      <c r="T62" s="9">
        <f t="shared" si="3"/>
        <v>338350</v>
      </c>
      <c r="U62" s="9">
        <f t="shared" si="4"/>
        <v>20928707</v>
      </c>
      <c r="W62" s="6">
        <f t="shared" si="16"/>
        <v>0.43150883616460395</v>
      </c>
      <c r="X62" s="6">
        <f t="shared" si="17"/>
        <v>5.7697496553418229E-2</v>
      </c>
      <c r="Y62" s="6">
        <f t="shared" si="18"/>
        <v>0.49462687780950826</v>
      </c>
      <c r="Z62" s="6">
        <f t="shared" si="19"/>
        <v>1.6166789472469561E-2</v>
      </c>
      <c r="AA62" s="6">
        <f t="shared" si="20"/>
        <v>1</v>
      </c>
    </row>
    <row r="63" spans="1:27" x14ac:dyDescent="0.3">
      <c r="A63" s="4" t="s">
        <v>75</v>
      </c>
      <c r="B63" s="9">
        <f>+SUM('General Rates'!B63+'Targeted (non-water &amp; wastewate'!B63+'Targeted (water &amp; wastewater)'!B63)</f>
        <v>0</v>
      </c>
      <c r="C63" s="9">
        <f>+SUM('General Rates'!C63+'Targeted (non-water &amp; wastewate'!C63+'Targeted (water &amp; wastewater)'!C63)</f>
        <v>461389.11</v>
      </c>
      <c r="D63" s="9">
        <f>+SUM('General Rates'!D63+'Targeted (non-water &amp; wastewate'!D63+'Targeted (water &amp; wastewater)'!D63)</f>
        <v>0</v>
      </c>
      <c r="E63" s="9">
        <f>+SUM('General Rates'!E63+'Targeted (non-water &amp; wastewate'!E63+'Targeted (water &amp; wastewater)'!E63)</f>
        <v>0</v>
      </c>
      <c r="F63" s="9">
        <f>+SUM('General Rates'!F63+'Targeted (non-water &amp; wastewate'!F63+'Targeted (water &amp; wastewater)'!F63)</f>
        <v>0</v>
      </c>
      <c r="G63" s="9">
        <f>+SUM('General Rates'!G63+'Targeted (non-water &amp; wastewate'!G63+'Targeted (water &amp; wastewater)'!G63)</f>
        <v>445166.86</v>
      </c>
      <c r="H63" s="9">
        <f>+SUM('General Rates'!H63+'Targeted (non-water &amp; wastewate'!H63+'Targeted (water &amp; wastewater)'!H63)</f>
        <v>0</v>
      </c>
      <c r="I63" s="9">
        <f>+SUM('General Rates'!I63+'Targeted (non-water &amp; wastewate'!I63+'Targeted (water &amp; wastewater)'!I63)</f>
        <v>0</v>
      </c>
      <c r="J63" s="9">
        <f>+SUM('General Rates'!J63+'Targeted (non-water &amp; wastewate'!J63+'Targeted (water &amp; wastewater)'!J63)</f>
        <v>45191.3</v>
      </c>
      <c r="K63" s="9">
        <f>+SUM('General Rates'!K63+'Targeted (non-water &amp; wastewate'!K63+'Targeted (water &amp; wastewater)'!K63)</f>
        <v>3966316.3099999996</v>
      </c>
      <c r="L63" s="9">
        <f>+SUM('General Rates'!L63+'Targeted (non-water &amp; wastewate'!L63+'Targeted (water &amp; wastewater)'!L63)</f>
        <v>8377038.5700000003</v>
      </c>
      <c r="M63" s="9">
        <f>+SUM('General Rates'!M63+'Targeted (non-water &amp; wastewate'!M63+'Targeted (water &amp; wastewater)'!M63)</f>
        <v>3775.65</v>
      </c>
      <c r="N63" s="9">
        <f>+SUM('General Rates'!N63+'Targeted (non-water &amp; wastewate'!N63+'Targeted (water &amp; wastewater)'!N63)</f>
        <v>193141.74</v>
      </c>
      <c r="O63" s="9">
        <f>+SUM('General Rates'!O63+'Targeted (non-water &amp; wastewate'!O63+'Targeted (water &amp; wastewater)'!O63)</f>
        <v>13492019.539999999</v>
      </c>
      <c r="Q63" s="9">
        <f t="shared" si="21"/>
        <v>3970091.9599999995</v>
      </c>
      <c r="R63" s="9">
        <f t="shared" si="1"/>
        <v>1099697.71</v>
      </c>
      <c r="S63" s="9">
        <f t="shared" si="2"/>
        <v>8377038.5700000003</v>
      </c>
      <c r="T63" s="9">
        <f t="shared" si="3"/>
        <v>45191.3</v>
      </c>
      <c r="U63" s="9">
        <f t="shared" si="4"/>
        <v>13492019.539999999</v>
      </c>
      <c r="W63" s="6">
        <f t="shared" si="16"/>
        <v>0.2942548332538214</v>
      </c>
      <c r="X63" s="6">
        <f t="shared" si="17"/>
        <v>8.1507272261184413E-2</v>
      </c>
      <c r="Y63" s="6">
        <f t="shared" si="18"/>
        <v>0.62088841075010781</v>
      </c>
      <c r="Z63" s="6">
        <f t="shared" si="19"/>
        <v>3.3494837348864385E-3</v>
      </c>
      <c r="AA63" s="6">
        <f t="shared" si="20"/>
        <v>1</v>
      </c>
    </row>
    <row r="64" spans="1:27" x14ac:dyDescent="0.3">
      <c r="A64" s="4" t="s">
        <v>76</v>
      </c>
      <c r="B64" s="9">
        <f>+SUM('General Rates'!B64+'Targeted (non-water &amp; wastewate'!B64+'Targeted (water &amp; wastewater)'!B64)</f>
        <v>0</v>
      </c>
      <c r="C64" s="9">
        <f>+SUM('General Rates'!C64+'Targeted (non-water &amp; wastewate'!C64+'Targeted (water &amp; wastewater)'!C64)</f>
        <v>1899298</v>
      </c>
      <c r="D64" s="9">
        <f>+SUM('General Rates'!D64+'Targeted (non-water &amp; wastewate'!D64+'Targeted (water &amp; wastewater)'!D64)</f>
        <v>568190</v>
      </c>
      <c r="E64" s="9">
        <f>+SUM('General Rates'!E64+'Targeted (non-water &amp; wastewate'!E64+'Targeted (water &amp; wastewater)'!E64)</f>
        <v>455136</v>
      </c>
      <c r="F64" s="9">
        <f>+SUM('General Rates'!F64+'Targeted (non-water &amp; wastewate'!F64+'Targeted (water &amp; wastewater)'!F64)</f>
        <v>6515</v>
      </c>
      <c r="G64" s="9">
        <f>+SUM('General Rates'!G64+'Targeted (non-water &amp; wastewate'!G64+'Targeted (water &amp; wastewater)'!G64)</f>
        <v>448890</v>
      </c>
      <c r="H64" s="9">
        <f>+SUM('General Rates'!H64+'Targeted (non-water &amp; wastewate'!H64+'Targeted (water &amp; wastewater)'!H64)</f>
        <v>2003606</v>
      </c>
      <c r="I64" s="9">
        <f>+SUM('General Rates'!I64+'Targeted (non-water &amp; wastewate'!I64+'Targeted (water &amp; wastewater)'!I64)</f>
        <v>0</v>
      </c>
      <c r="J64" s="9">
        <f>+SUM('General Rates'!J64+'Targeted (non-water &amp; wastewate'!J64+'Targeted (water &amp; wastewater)'!J64)</f>
        <v>431867</v>
      </c>
      <c r="K64" s="9">
        <f>+SUM('General Rates'!K64+'Targeted (non-water &amp; wastewate'!K64+'Targeted (water &amp; wastewater)'!K64)</f>
        <v>5919084</v>
      </c>
      <c r="L64" s="9">
        <f>+SUM('General Rates'!L64+'Targeted (non-water &amp; wastewate'!L64+'Targeted (water &amp; wastewater)'!L64)</f>
        <v>11656835</v>
      </c>
      <c r="M64" s="9">
        <f>+SUM('General Rates'!M64+'Targeted (non-water &amp; wastewate'!M64+'Targeted (water &amp; wastewater)'!M64)</f>
        <v>78143</v>
      </c>
      <c r="N64" s="9">
        <f>+SUM('General Rates'!N64+'Targeted (non-water &amp; wastewate'!N64+'Targeted (water &amp; wastewater)'!N64)</f>
        <v>816515</v>
      </c>
      <c r="O64" s="9">
        <f>+SUM('General Rates'!O64+'Targeted (non-water &amp; wastewate'!O64+'Targeted (water &amp; wastewater)'!O64)</f>
        <v>24284079</v>
      </c>
      <c r="Q64" s="9">
        <f t="shared" si="21"/>
        <v>7027068</v>
      </c>
      <c r="R64" s="9">
        <f t="shared" si="1"/>
        <v>3164703</v>
      </c>
      <c r="S64" s="9">
        <f t="shared" si="2"/>
        <v>13660441</v>
      </c>
      <c r="T64" s="9">
        <f t="shared" si="3"/>
        <v>431867</v>
      </c>
      <c r="U64" s="9">
        <f t="shared" si="4"/>
        <v>24284079</v>
      </c>
      <c r="W64" s="6">
        <f t="shared" si="16"/>
        <v>0.28936934359338889</v>
      </c>
      <c r="X64" s="6">
        <f t="shared" si="17"/>
        <v>0.13032007514058902</v>
      </c>
      <c r="Y64" s="6">
        <f t="shared" si="18"/>
        <v>0.56252662495456385</v>
      </c>
      <c r="Z64" s="6">
        <f t="shared" si="19"/>
        <v>1.778395631145822E-2</v>
      </c>
      <c r="AA64" s="6">
        <f t="shared" si="20"/>
        <v>1</v>
      </c>
    </row>
    <row r="65" spans="1:27" x14ac:dyDescent="0.3">
      <c r="A65" s="4" t="s">
        <v>77</v>
      </c>
      <c r="B65" s="9">
        <f>+SUM('General Rates'!B65+'Targeted (non-water &amp; wastewate'!B65+'Targeted (water &amp; wastewater)'!B65)</f>
        <v>0</v>
      </c>
      <c r="C65" s="9">
        <f>+SUM('General Rates'!C65+'Targeted (non-water &amp; wastewate'!C65+'Targeted (water &amp; wastewater)'!C65)</f>
        <v>0</v>
      </c>
      <c r="D65" s="9">
        <f>+SUM('General Rates'!D65+'Targeted (non-water &amp; wastewate'!D65+'Targeted (water &amp; wastewater)'!D65)</f>
        <v>0</v>
      </c>
      <c r="E65" s="9">
        <f>+SUM('General Rates'!E65+'Targeted (non-water &amp; wastewate'!E65+'Targeted (water &amp; wastewater)'!E65)</f>
        <v>0</v>
      </c>
      <c r="F65" s="9">
        <f>+SUM('General Rates'!F65+'Targeted (non-water &amp; wastewate'!F65+'Targeted (water &amp; wastewater)'!F65)</f>
        <v>0</v>
      </c>
      <c r="G65" s="9">
        <f>+SUM('General Rates'!G65+'Targeted (non-water &amp; wastewate'!G65+'Targeted (water &amp; wastewater)'!G65)</f>
        <v>0</v>
      </c>
      <c r="H65" s="9">
        <f>+SUM('General Rates'!H65+'Targeted (non-water &amp; wastewate'!H65+'Targeted (water &amp; wastewater)'!H65)</f>
        <v>0</v>
      </c>
      <c r="I65" s="9">
        <f>+SUM('General Rates'!I65+'Targeted (non-water &amp; wastewate'!I65+'Targeted (water &amp; wastewater)'!I65)</f>
        <v>0</v>
      </c>
      <c r="J65" s="9">
        <f>+SUM('General Rates'!J65+'Targeted (non-water &amp; wastewate'!J65+'Targeted (water &amp; wastewater)'!J65)</f>
        <v>0</v>
      </c>
      <c r="K65" s="9">
        <f>+SUM('General Rates'!K65+'Targeted (non-water &amp; wastewate'!K65+'Targeted (water &amp; wastewater)'!K65)</f>
        <v>0</v>
      </c>
      <c r="L65" s="9">
        <f>+SUM('General Rates'!L65+'Targeted (non-water &amp; wastewate'!L65+'Targeted (water &amp; wastewater)'!L65)</f>
        <v>0</v>
      </c>
      <c r="M65" s="9">
        <f>+SUM('General Rates'!M65+'Targeted (non-water &amp; wastewate'!M65+'Targeted (water &amp; wastewater)'!M65)</f>
        <v>0</v>
      </c>
      <c r="N65" s="9">
        <f>+SUM('General Rates'!N65+'Targeted (non-water &amp; wastewate'!N65+'Targeted (water &amp; wastewater)'!N65)</f>
        <v>0</v>
      </c>
      <c r="O65" s="9">
        <f>+SUM('General Rates'!O65+'Targeted (non-water &amp; wastewate'!O65+'Targeted (water &amp; wastewater)'!O65)</f>
        <v>0</v>
      </c>
      <c r="Q65" s="9">
        <f t="shared" si="21"/>
        <v>0</v>
      </c>
      <c r="R65" s="9">
        <f t="shared" si="1"/>
        <v>0</v>
      </c>
      <c r="S65" s="9">
        <f t="shared" si="2"/>
        <v>0</v>
      </c>
      <c r="T65" s="9">
        <f t="shared" si="3"/>
        <v>0</v>
      </c>
      <c r="U65" s="9">
        <f t="shared" si="4"/>
        <v>0</v>
      </c>
      <c r="W65" s="6" t="e">
        <f t="shared" si="16"/>
        <v>#DIV/0!</v>
      </c>
      <c r="X65" s="6" t="e">
        <f t="shared" si="17"/>
        <v>#DIV/0!</v>
      </c>
      <c r="Y65" s="6" t="e">
        <f t="shared" si="18"/>
        <v>#DIV/0!</v>
      </c>
      <c r="Z65" s="6" t="e">
        <f t="shared" si="19"/>
        <v>#DIV/0!</v>
      </c>
      <c r="AA65" s="6" t="e">
        <f t="shared" si="20"/>
        <v>#DIV/0!</v>
      </c>
    </row>
    <row r="66" spans="1:27" x14ac:dyDescent="0.3">
      <c r="A66" s="4" t="s">
        <v>78</v>
      </c>
      <c r="B66" s="9">
        <f>+SUM('General Rates'!B66+'Targeted (non-water &amp; wastewate'!B66+'Targeted (water &amp; wastewater)'!B66)</f>
        <v>0</v>
      </c>
      <c r="C66" s="9">
        <f>+SUM('General Rates'!C66+'Targeted (non-water &amp; wastewate'!C66+'Targeted (water &amp; wastewater)'!C66)</f>
        <v>861157.23</v>
      </c>
      <c r="D66" s="9">
        <f>+SUM('General Rates'!D66+'Targeted (non-water &amp; wastewate'!D66+'Targeted (water &amp; wastewater)'!D66)</f>
        <v>2947799.0700000003</v>
      </c>
      <c r="E66" s="9">
        <f>+SUM('General Rates'!E66+'Targeted (non-water &amp; wastewate'!E66+'Targeted (water &amp; wastewater)'!E66)</f>
        <v>320421.08</v>
      </c>
      <c r="F66" s="9">
        <f>+SUM('General Rates'!F66+'Targeted (non-water &amp; wastewate'!F66+'Targeted (water &amp; wastewater)'!F66)</f>
        <v>10163.84</v>
      </c>
      <c r="G66" s="9">
        <f>+SUM('General Rates'!G66+'Targeted (non-water &amp; wastewate'!G66+'Targeted (water &amp; wastewater)'!G66)</f>
        <v>519242.78</v>
      </c>
      <c r="H66" s="9">
        <f>+SUM('General Rates'!H66+'Targeted (non-water &amp; wastewate'!H66+'Targeted (water &amp; wastewater)'!H66)</f>
        <v>1784514.74</v>
      </c>
      <c r="I66" s="9">
        <f>+SUM('General Rates'!I66+'Targeted (non-water &amp; wastewate'!I66+'Targeted (water &amp; wastewater)'!I66)</f>
        <v>5546.6100000000006</v>
      </c>
      <c r="J66" s="9">
        <f>+SUM('General Rates'!J66+'Targeted (non-water &amp; wastewate'!J66+'Targeted (water &amp; wastewater)'!J66)</f>
        <v>448502.83999999997</v>
      </c>
      <c r="K66" s="9">
        <f>+SUM('General Rates'!K66+'Targeted (non-water &amp; wastewate'!K66+'Targeted (water &amp; wastewater)'!K66)</f>
        <v>6297272.4399999995</v>
      </c>
      <c r="L66" s="9">
        <f>+SUM('General Rates'!L66+'Targeted (non-water &amp; wastewate'!L66+'Targeted (water &amp; wastewater)'!L66)</f>
        <v>10168907.35</v>
      </c>
      <c r="M66" s="9">
        <f>+SUM('General Rates'!M66+'Targeted (non-water &amp; wastewate'!M66+'Targeted (water &amp; wastewater)'!M66)</f>
        <v>80812.69</v>
      </c>
      <c r="N66" s="9">
        <f>+SUM('General Rates'!N66+'Targeted (non-water &amp; wastewate'!N66+'Targeted (water &amp; wastewater)'!N66)</f>
        <v>499343.45</v>
      </c>
      <c r="O66" s="9">
        <f>+SUM('General Rates'!O66+'Targeted (non-water &amp; wastewate'!O66+'Targeted (water &amp; wastewater)'!O66)</f>
        <v>23943684.120000005</v>
      </c>
      <c r="Q66" s="9">
        <f t="shared" si="21"/>
        <v>9656469.1199999992</v>
      </c>
      <c r="R66" s="9">
        <f t="shared" si="1"/>
        <v>1885290.07</v>
      </c>
      <c r="S66" s="9">
        <f t="shared" si="2"/>
        <v>11953422.09</v>
      </c>
      <c r="T66" s="9">
        <f t="shared" si="3"/>
        <v>448502.83999999997</v>
      </c>
      <c r="U66" s="9">
        <f t="shared" si="4"/>
        <v>23943684.120000005</v>
      </c>
      <c r="W66" s="6">
        <f t="shared" si="16"/>
        <v>0.40329921960230058</v>
      </c>
      <c r="X66" s="6">
        <f t="shared" si="17"/>
        <v>7.8738512442420236E-2</v>
      </c>
      <c r="Y66" s="6">
        <f t="shared" si="18"/>
        <v>0.49923069608220333</v>
      </c>
      <c r="Z66" s="6">
        <f t="shared" si="19"/>
        <v>1.8731571873075642E-2</v>
      </c>
      <c r="AA66" s="6">
        <f t="shared" si="20"/>
        <v>1</v>
      </c>
    </row>
    <row r="67" spans="1:27" x14ac:dyDescent="0.3">
      <c r="A67" s="4" t="s">
        <v>79</v>
      </c>
      <c r="B67" s="9">
        <f>+SUM('General Rates'!B67+'Targeted (non-water &amp; wastewate'!B67+'Targeted (water &amp; wastewater)'!B67)</f>
        <v>0</v>
      </c>
      <c r="C67" s="9">
        <f>+SUM('General Rates'!C67+'Targeted (non-water &amp; wastewate'!C67+'Targeted (water &amp; wastewater)'!C67)</f>
        <v>486074.52</v>
      </c>
      <c r="D67" s="9">
        <f>+SUM('General Rates'!D67+'Targeted (non-water &amp; wastewate'!D67+'Targeted (water &amp; wastewater)'!D67)</f>
        <v>734607.63000000012</v>
      </c>
      <c r="E67" s="9">
        <f>+SUM('General Rates'!E67+'Targeted (non-water &amp; wastewate'!E67+'Targeted (water &amp; wastewater)'!E67)</f>
        <v>74514.69</v>
      </c>
      <c r="F67" s="9">
        <f>+SUM('General Rates'!F67+'Targeted (non-water &amp; wastewate'!F67+'Targeted (water &amp; wastewater)'!F67)</f>
        <v>60221.33</v>
      </c>
      <c r="G67" s="9">
        <f>+SUM('General Rates'!G67+'Targeted (non-water &amp; wastewate'!G67+'Targeted (water &amp; wastewater)'!G67)</f>
        <v>550543.5</v>
      </c>
      <c r="H67" s="9">
        <f>+SUM('General Rates'!H67+'Targeted (non-water &amp; wastewate'!H67+'Targeted (water &amp; wastewater)'!H67)</f>
        <v>2208109.06</v>
      </c>
      <c r="I67" s="9">
        <f>+SUM('General Rates'!I67+'Targeted (non-water &amp; wastewate'!I67+'Targeted (water &amp; wastewater)'!I67)</f>
        <v>3916.51</v>
      </c>
      <c r="J67" s="9">
        <f>+SUM('General Rates'!J67+'Targeted (non-water &amp; wastewate'!J67+'Targeted (water &amp; wastewater)'!J67)</f>
        <v>130244.61</v>
      </c>
      <c r="K67" s="9">
        <f>+SUM('General Rates'!K67+'Targeted (non-water &amp; wastewate'!K67+'Targeted (water &amp; wastewater)'!K67)</f>
        <v>1339854.47</v>
      </c>
      <c r="L67" s="9">
        <f>+SUM('General Rates'!L67+'Targeted (non-water &amp; wastewate'!L67+'Targeted (water &amp; wastewater)'!L67)</f>
        <v>8186561.7699999996</v>
      </c>
      <c r="M67" s="9">
        <f>+SUM('General Rates'!M67+'Targeted (non-water &amp; wastewate'!M67+'Targeted (water &amp; wastewater)'!M67)</f>
        <v>39317.620000000003</v>
      </c>
      <c r="N67" s="9">
        <f>+SUM('General Rates'!N67+'Targeted (non-water &amp; wastewate'!N67+'Targeted (water &amp; wastewater)'!N67)</f>
        <v>69707.260000000009</v>
      </c>
      <c r="O67" s="9">
        <f>+SUM('General Rates'!O67+'Targeted (non-water &amp; wastewate'!O67+'Targeted (water &amp; wastewater)'!O67)</f>
        <v>13883672.969999999</v>
      </c>
      <c r="Q67" s="9">
        <f t="shared" si="21"/>
        <v>2248515.7400000002</v>
      </c>
      <c r="R67" s="9">
        <f t="shared" si="1"/>
        <v>1110241.79</v>
      </c>
      <c r="S67" s="9">
        <f t="shared" si="2"/>
        <v>10394670.83</v>
      </c>
      <c r="T67" s="9">
        <f t="shared" si="3"/>
        <v>130244.61</v>
      </c>
      <c r="U67" s="9">
        <f t="shared" si="4"/>
        <v>13883672.969999999</v>
      </c>
      <c r="W67" s="6">
        <f t="shared" si="16"/>
        <v>0.16195395446569644</v>
      </c>
      <c r="X67" s="6">
        <f t="shared" si="17"/>
        <v>7.9967440345146662E-2</v>
      </c>
      <c r="Y67" s="6">
        <f t="shared" si="18"/>
        <v>0.74869747021994293</v>
      </c>
      <c r="Z67" s="6">
        <f t="shared" si="19"/>
        <v>9.3811349692141301E-3</v>
      </c>
      <c r="AA67" s="6">
        <f t="shared" si="20"/>
        <v>1</v>
      </c>
    </row>
    <row r="68" spans="1:27" x14ac:dyDescent="0.3">
      <c r="A68" s="4" t="s">
        <v>80</v>
      </c>
      <c r="B68" s="9">
        <f>+SUM('General Rates'!B68+'Targeted (non-water &amp; wastewate'!B68+'Targeted (water &amp; wastewater)'!B68)</f>
        <v>0</v>
      </c>
      <c r="C68" s="9">
        <f>+SUM('General Rates'!C68+'Targeted (non-water &amp; wastewate'!C68+'Targeted (water &amp; wastewater)'!C68)</f>
        <v>797257</v>
      </c>
      <c r="D68" s="9">
        <f>+SUM('General Rates'!D68+'Targeted (non-water &amp; wastewate'!D68+'Targeted (water &amp; wastewater)'!D68)</f>
        <v>868266</v>
      </c>
      <c r="E68" s="9">
        <f>+SUM('General Rates'!E68+'Targeted (non-water &amp; wastewate'!E68+'Targeted (water &amp; wastewater)'!E68)</f>
        <v>89304</v>
      </c>
      <c r="F68" s="9">
        <f>+SUM('General Rates'!F68+'Targeted (non-water &amp; wastewate'!F68+'Targeted (water &amp; wastewater)'!F68)</f>
        <v>351174</v>
      </c>
      <c r="G68" s="9">
        <f>+SUM('General Rates'!G68+'Targeted (non-water &amp; wastewate'!G68+'Targeted (water &amp; wastewater)'!G68)</f>
        <v>340490</v>
      </c>
      <c r="H68" s="9">
        <f>+SUM('General Rates'!H68+'Targeted (non-water &amp; wastewate'!H68+'Targeted (water &amp; wastewater)'!H68)</f>
        <v>2362025</v>
      </c>
      <c r="I68" s="9">
        <f>+SUM('General Rates'!I68+'Targeted (non-water &amp; wastewate'!I68+'Targeted (water &amp; wastewater)'!I68)</f>
        <v>3909</v>
      </c>
      <c r="J68" s="9">
        <f>+SUM('General Rates'!J68+'Targeted (non-water &amp; wastewate'!J68+'Targeted (water &amp; wastewater)'!J68)</f>
        <v>313648</v>
      </c>
      <c r="K68" s="9">
        <f>+SUM('General Rates'!K68+'Targeted (non-water &amp; wastewate'!K68+'Targeted (water &amp; wastewater)'!K68)</f>
        <v>2451414</v>
      </c>
      <c r="L68" s="9">
        <f>+SUM('General Rates'!L68+'Targeted (non-water &amp; wastewate'!L68+'Targeted (water &amp; wastewater)'!L68)</f>
        <v>12031791</v>
      </c>
      <c r="M68" s="9">
        <f>+SUM('General Rates'!M68+'Targeted (non-water &amp; wastewate'!M68+'Targeted (water &amp; wastewater)'!M68)</f>
        <v>24204</v>
      </c>
      <c r="N68" s="9">
        <f>+SUM('General Rates'!N68+'Targeted (non-water &amp; wastewate'!N68+'Targeted (water &amp; wastewater)'!N68)</f>
        <v>33796</v>
      </c>
      <c r="O68" s="9">
        <f>+SUM('General Rates'!O68+'Targeted (non-water &amp; wastewate'!O68+'Targeted (water &amp; wastewater)'!O68)</f>
        <v>19667278</v>
      </c>
      <c r="Q68" s="9">
        <f t="shared" si="21"/>
        <v>3784362</v>
      </c>
      <c r="R68" s="9">
        <f t="shared" si="1"/>
        <v>1175452</v>
      </c>
      <c r="S68" s="9">
        <f t="shared" si="2"/>
        <v>14393816</v>
      </c>
      <c r="T68" s="9">
        <f t="shared" si="3"/>
        <v>313648</v>
      </c>
      <c r="U68" s="9">
        <f t="shared" si="4"/>
        <v>19667278</v>
      </c>
      <c r="W68" s="6">
        <f t="shared" si="16"/>
        <v>0.19241920513860636</v>
      </c>
      <c r="X68" s="6">
        <f t="shared" si="17"/>
        <v>5.9766887924195711E-2</v>
      </c>
      <c r="Y68" s="6">
        <f t="shared" si="18"/>
        <v>0.7318661992778055</v>
      </c>
      <c r="Z68" s="6">
        <f t="shared" si="19"/>
        <v>1.5947707659392418E-2</v>
      </c>
      <c r="AA68" s="6">
        <f t="shared" si="20"/>
        <v>1</v>
      </c>
    </row>
    <row r="69" spans="1:27" x14ac:dyDescent="0.3">
      <c r="A69" s="4" t="s">
        <v>81</v>
      </c>
      <c r="B69" s="9">
        <f>+SUM('General Rates'!B69+'Targeted (non-water &amp; wastewate'!B69+'Targeted (water &amp; wastewater)'!B69)</f>
        <v>0</v>
      </c>
      <c r="C69" s="9">
        <f>+SUM('General Rates'!C69+'Targeted (non-water &amp; wastewate'!C69+'Targeted (water &amp; wastewater)'!C69)</f>
        <v>1037501.46</v>
      </c>
      <c r="D69" s="9">
        <f>+SUM('General Rates'!D69+'Targeted (non-water &amp; wastewate'!D69+'Targeted (water &amp; wastewater)'!D69)</f>
        <v>307779.38999999996</v>
      </c>
      <c r="E69" s="9">
        <f>+SUM('General Rates'!E69+'Targeted (non-water &amp; wastewate'!E69+'Targeted (water &amp; wastewater)'!E69)</f>
        <v>6856.03</v>
      </c>
      <c r="F69" s="9">
        <f>+SUM('General Rates'!F69+'Targeted (non-water &amp; wastewate'!F69+'Targeted (water &amp; wastewater)'!F69)</f>
        <v>4020.8100000000004</v>
      </c>
      <c r="G69" s="9">
        <f>+SUM('General Rates'!G69+'Targeted (non-water &amp; wastewate'!G69+'Targeted (water &amp; wastewater)'!G69)</f>
        <v>172092.68</v>
      </c>
      <c r="H69" s="9">
        <f>+SUM('General Rates'!H69+'Targeted (non-water &amp; wastewate'!H69+'Targeted (water &amp; wastewater)'!H69)</f>
        <v>1190136.68</v>
      </c>
      <c r="I69" s="9">
        <f>+SUM('General Rates'!I69+'Targeted (non-water &amp; wastewate'!I69+'Targeted (water &amp; wastewater)'!I69)</f>
        <v>1420.72</v>
      </c>
      <c r="J69" s="9">
        <f>+SUM('General Rates'!J69+'Targeted (non-water &amp; wastewate'!J69+'Targeted (water &amp; wastewater)'!J69)</f>
        <v>166405.76000000001</v>
      </c>
      <c r="K69" s="9">
        <f>+SUM('General Rates'!K69+'Targeted (non-water &amp; wastewate'!K69+'Targeted (water &amp; wastewater)'!K69)</f>
        <v>731840.45000000007</v>
      </c>
      <c r="L69" s="9">
        <f>+SUM('General Rates'!L69+'Targeted (non-water &amp; wastewate'!L69+'Targeted (water &amp; wastewater)'!L69)</f>
        <v>4224984.8600000003</v>
      </c>
      <c r="M69" s="9">
        <f>+SUM('General Rates'!M69+'Targeted (non-water &amp; wastewate'!M69+'Targeted (water &amp; wastewater)'!M69)</f>
        <v>64765.760000000002</v>
      </c>
      <c r="N69" s="9">
        <f>+SUM('General Rates'!N69+'Targeted (non-water &amp; wastewate'!N69+'Targeted (water &amp; wastewater)'!N69)</f>
        <v>146690.20000000001</v>
      </c>
      <c r="O69" s="9">
        <f>+SUM('General Rates'!O69+'Targeted (non-water &amp; wastewate'!O69+'Targeted (water &amp; wastewater)'!O69)</f>
        <v>8054494.7999999998</v>
      </c>
      <c r="Q69" s="9">
        <f t="shared" si="21"/>
        <v>1115262.4400000002</v>
      </c>
      <c r="R69" s="9">
        <f t="shared" si="1"/>
        <v>1357705.0599999998</v>
      </c>
      <c r="S69" s="9">
        <f t="shared" si="2"/>
        <v>5415121.54</v>
      </c>
      <c r="T69" s="9">
        <f t="shared" si="3"/>
        <v>166405.76000000001</v>
      </c>
      <c r="U69" s="9">
        <f t="shared" si="4"/>
        <v>8054494.7999999998</v>
      </c>
      <c r="W69" s="6">
        <f t="shared" si="16"/>
        <v>0.13846460488123974</v>
      </c>
      <c r="X69" s="6">
        <f t="shared" si="17"/>
        <v>0.16856489372865444</v>
      </c>
      <c r="Y69" s="6">
        <f t="shared" si="18"/>
        <v>0.67231051412436194</v>
      </c>
      <c r="Z69" s="6">
        <f t="shared" si="19"/>
        <v>2.0659987265743845E-2</v>
      </c>
      <c r="AA69" s="6">
        <f t="shared" si="20"/>
        <v>1</v>
      </c>
    </row>
    <row r="70" spans="1:27" x14ac:dyDescent="0.3">
      <c r="A70" s="4" t="s">
        <v>82</v>
      </c>
      <c r="B70" s="9">
        <f>+SUM('General Rates'!B70+'Targeted (non-water &amp; wastewate'!B70+'Targeted (water &amp; wastewater)'!B70)</f>
        <v>0</v>
      </c>
      <c r="C70" s="9">
        <f>+SUM('General Rates'!C70+'Targeted (non-water &amp; wastewate'!C70+'Targeted (water &amp; wastewater)'!C70)</f>
        <v>2788854</v>
      </c>
      <c r="D70" s="9">
        <f>+SUM('General Rates'!D70+'Targeted (non-water &amp; wastewate'!D70+'Targeted (water &amp; wastewater)'!D70)</f>
        <v>0</v>
      </c>
      <c r="E70" s="9">
        <f>+SUM('General Rates'!E70+'Targeted (non-water &amp; wastewate'!E70+'Targeted (water &amp; wastewater)'!E70)</f>
        <v>0</v>
      </c>
      <c r="F70" s="9">
        <f>+SUM('General Rates'!F70+'Targeted (non-water &amp; wastewate'!F70+'Targeted (water &amp; wastewater)'!F70)</f>
        <v>0</v>
      </c>
      <c r="G70" s="9">
        <f>+SUM('General Rates'!G70+'Targeted (non-water &amp; wastewate'!G70+'Targeted (water &amp; wastewater)'!G70)</f>
        <v>0</v>
      </c>
      <c r="H70" s="9">
        <f>+SUM('General Rates'!H70+'Targeted (non-water &amp; wastewate'!H70+'Targeted (water &amp; wastewater)'!H70)</f>
        <v>0</v>
      </c>
      <c r="I70" s="9">
        <f>+SUM('General Rates'!I70+'Targeted (non-water &amp; wastewate'!I70+'Targeted (water &amp; wastewater)'!I70)</f>
        <v>0</v>
      </c>
      <c r="J70" s="9">
        <f>+SUM('General Rates'!J70+'Targeted (non-water &amp; wastewate'!J70+'Targeted (water &amp; wastewater)'!J70)</f>
        <v>0</v>
      </c>
      <c r="K70" s="9">
        <f>+SUM('General Rates'!K70+'Targeted (non-water &amp; wastewate'!K70+'Targeted (water &amp; wastewater)'!K70)</f>
        <v>2464067</v>
      </c>
      <c r="L70" s="9">
        <f>+SUM('General Rates'!L70+'Targeted (non-water &amp; wastewate'!L70+'Targeted (water &amp; wastewater)'!L70)</f>
        <v>12439055</v>
      </c>
      <c r="M70" s="9">
        <f>+SUM('General Rates'!M70+'Targeted (non-water &amp; wastewate'!M70+'Targeted (water &amp; wastewater)'!M70)</f>
        <v>0</v>
      </c>
      <c r="N70" s="9">
        <f>+SUM('General Rates'!N70+'Targeted (non-water &amp; wastewate'!N70+'Targeted (water &amp; wastewater)'!N70)</f>
        <v>0</v>
      </c>
      <c r="O70" s="9">
        <f>+SUM('General Rates'!O70+'Targeted (non-water &amp; wastewate'!O70+'Targeted (water &amp; wastewater)'!O70)</f>
        <v>17691976</v>
      </c>
      <c r="Q70" s="9">
        <f t="shared" si="21"/>
        <v>2464067</v>
      </c>
      <c r="R70" s="9">
        <f t="shared" si="1"/>
        <v>2788854</v>
      </c>
      <c r="S70" s="9">
        <f t="shared" si="2"/>
        <v>12439055</v>
      </c>
      <c r="T70" s="9">
        <f t="shared" si="3"/>
        <v>0</v>
      </c>
      <c r="U70" s="9">
        <f t="shared" si="4"/>
        <v>17691976</v>
      </c>
      <c r="W70" s="6">
        <f t="shared" si="16"/>
        <v>0.139275963295451</v>
      </c>
      <c r="X70" s="6">
        <f t="shared" si="17"/>
        <v>0.15763383355256644</v>
      </c>
      <c r="Y70" s="6">
        <f t="shared" si="18"/>
        <v>0.70309020315198256</v>
      </c>
      <c r="Z70" s="6">
        <f t="shared" si="19"/>
        <v>0</v>
      </c>
      <c r="AA70" s="6">
        <f t="shared" si="20"/>
        <v>1</v>
      </c>
    </row>
    <row r="71" spans="1:27" x14ac:dyDescent="0.3">
      <c r="A71" s="4" t="s">
        <v>83</v>
      </c>
      <c r="B71" s="9">
        <f>+SUM('General Rates'!B71+'Targeted (non-water &amp; wastewate'!B71+'Targeted (water &amp; wastewater)'!B71)</f>
        <v>0</v>
      </c>
      <c r="C71" s="9">
        <f>+SUM('General Rates'!C71+'Targeted (non-water &amp; wastewate'!C71+'Targeted (water &amp; wastewater)'!C71)</f>
        <v>3057092</v>
      </c>
      <c r="D71" s="9">
        <f>+SUM('General Rates'!D71+'Targeted (non-water &amp; wastewate'!D71+'Targeted (water &amp; wastewater)'!D71)</f>
        <v>0</v>
      </c>
      <c r="E71" s="9">
        <f>+SUM('General Rates'!E71+'Targeted (non-water &amp; wastewate'!E71+'Targeted (water &amp; wastewater)'!E71)</f>
        <v>0</v>
      </c>
      <c r="F71" s="9">
        <f>+SUM('General Rates'!F71+'Targeted (non-water &amp; wastewate'!F71+'Targeted (water &amp; wastewater)'!F71)</f>
        <v>0</v>
      </c>
      <c r="G71" s="9">
        <f>+SUM('General Rates'!G71+'Targeted (non-water &amp; wastewate'!G71+'Targeted (water &amp; wastewater)'!G71)</f>
        <v>0</v>
      </c>
      <c r="H71" s="9">
        <f>+SUM('General Rates'!H71+'Targeted (non-water &amp; wastewate'!H71+'Targeted (water &amp; wastewater)'!H71)</f>
        <v>1532232</v>
      </c>
      <c r="I71" s="9">
        <f>+SUM('General Rates'!I71+'Targeted (non-water &amp; wastewate'!I71+'Targeted (water &amp; wastewater)'!I71)</f>
        <v>0</v>
      </c>
      <c r="J71" s="9">
        <f>+SUM('General Rates'!J71+'Targeted (non-water &amp; wastewate'!J71+'Targeted (water &amp; wastewater)'!J71)</f>
        <v>0</v>
      </c>
      <c r="K71" s="9">
        <f>+SUM('General Rates'!K71+'Targeted (non-water &amp; wastewate'!K71+'Targeted (water &amp; wastewater)'!K71)</f>
        <v>1452239</v>
      </c>
      <c r="L71" s="9">
        <f>+SUM('General Rates'!L71+'Targeted (non-water &amp; wastewate'!L71+'Targeted (water &amp; wastewater)'!L71)</f>
        <v>11377877</v>
      </c>
      <c r="M71" s="9">
        <f>+SUM('General Rates'!M71+'Targeted (non-water &amp; wastewate'!M71+'Targeted (water &amp; wastewater)'!M71)</f>
        <v>0</v>
      </c>
      <c r="N71" s="9">
        <f>+SUM('General Rates'!N71+'Targeted (non-water &amp; wastewate'!N71+'Targeted (water &amp; wastewater)'!N71)</f>
        <v>0</v>
      </c>
      <c r="O71" s="9">
        <f>+SUM('General Rates'!O71+'Targeted (non-water &amp; wastewate'!O71+'Targeted (water &amp; wastewater)'!O71)</f>
        <v>17419440</v>
      </c>
      <c r="Q71" s="9">
        <f t="shared" si="21"/>
        <v>1452239</v>
      </c>
      <c r="R71" s="9">
        <f t="shared" si="1"/>
        <v>3057092</v>
      </c>
      <c r="S71" s="9">
        <f t="shared" si="2"/>
        <v>12910109</v>
      </c>
      <c r="T71" s="9">
        <f t="shared" si="3"/>
        <v>0</v>
      </c>
      <c r="U71" s="9">
        <f t="shared" si="4"/>
        <v>17419440</v>
      </c>
      <c r="W71" s="6">
        <f t="shared" si="16"/>
        <v>8.3368868344791791E-2</v>
      </c>
      <c r="X71" s="6">
        <f t="shared" si="17"/>
        <v>0.17549886793146049</v>
      </c>
      <c r="Y71" s="6">
        <f t="shared" si="18"/>
        <v>0.74113226372374774</v>
      </c>
      <c r="Z71" s="6">
        <f t="shared" si="19"/>
        <v>0</v>
      </c>
      <c r="AA71" s="6">
        <f t="shared" si="20"/>
        <v>1</v>
      </c>
    </row>
    <row r="72" spans="1:27" x14ac:dyDescent="0.3">
      <c r="A72" s="4" t="s">
        <v>84</v>
      </c>
      <c r="B72" s="9">
        <f>+SUM('General Rates'!B72+'Targeted (non-water &amp; wastewate'!B72+'Targeted (water &amp; wastewater)'!B72)</f>
        <v>0</v>
      </c>
      <c r="C72" s="9">
        <f>+SUM('General Rates'!C72+'Targeted (non-water &amp; wastewate'!C72+'Targeted (water &amp; wastewater)'!C72)</f>
        <v>5868867</v>
      </c>
      <c r="D72" s="9">
        <f>+SUM('General Rates'!D72+'Targeted (non-water &amp; wastewate'!D72+'Targeted (water &amp; wastewater)'!D72)</f>
        <v>0</v>
      </c>
      <c r="E72" s="9">
        <f>+SUM('General Rates'!E72+'Targeted (non-water &amp; wastewate'!E72+'Targeted (water &amp; wastewater)'!E72)</f>
        <v>0</v>
      </c>
      <c r="F72" s="9">
        <f>+SUM('General Rates'!F72+'Targeted (non-water &amp; wastewate'!F72+'Targeted (water &amp; wastewater)'!F72)</f>
        <v>0</v>
      </c>
      <c r="G72" s="9">
        <f>+SUM('General Rates'!G72+'Targeted (non-water &amp; wastewate'!G72+'Targeted (water &amp; wastewater)'!G72)</f>
        <v>0</v>
      </c>
      <c r="H72" s="9">
        <f>+SUM('General Rates'!H72+'Targeted (non-water &amp; wastewate'!H72+'Targeted (water &amp; wastewater)'!H72)</f>
        <v>1778455</v>
      </c>
      <c r="I72" s="9">
        <f>+SUM('General Rates'!I72+'Targeted (non-water &amp; wastewate'!I72+'Targeted (water &amp; wastewater)'!I72)</f>
        <v>0</v>
      </c>
      <c r="J72" s="9">
        <f>+SUM('General Rates'!J72+'Targeted (non-water &amp; wastewate'!J72+'Targeted (water &amp; wastewater)'!J72)</f>
        <v>0</v>
      </c>
      <c r="K72" s="9">
        <f>+SUM('General Rates'!K72+'Targeted (non-water &amp; wastewate'!K72+'Targeted (water &amp; wastewater)'!K72)</f>
        <v>2883672</v>
      </c>
      <c r="L72" s="9">
        <f>+SUM('General Rates'!L72+'Targeted (non-water &amp; wastewate'!L72+'Targeted (water &amp; wastewater)'!L72)</f>
        <v>4944391</v>
      </c>
      <c r="M72" s="9">
        <f>+SUM('General Rates'!M72+'Targeted (non-water &amp; wastewate'!M72+'Targeted (water &amp; wastewater)'!M72)</f>
        <v>0</v>
      </c>
      <c r="N72" s="9">
        <f>+SUM('General Rates'!N72+'Targeted (non-water &amp; wastewate'!N72+'Targeted (water &amp; wastewater)'!N72)</f>
        <v>0</v>
      </c>
      <c r="O72" s="9">
        <f>+SUM('General Rates'!O72+'Targeted (non-water &amp; wastewate'!O72+'Targeted (water &amp; wastewater)'!O72)</f>
        <v>15475385</v>
      </c>
      <c r="Q72" s="9">
        <f t="shared" si="21"/>
        <v>2883672</v>
      </c>
      <c r="R72" s="9">
        <f t="shared" si="1"/>
        <v>5868867</v>
      </c>
      <c r="S72" s="9">
        <f t="shared" ref="S72:S83" si="22">+SUM(H72+L72)</f>
        <v>6722846</v>
      </c>
      <c r="T72" s="9">
        <f t="shared" ref="T72:T83" si="23">+SUM(J72)</f>
        <v>0</v>
      </c>
      <c r="U72" s="9">
        <f t="shared" si="4"/>
        <v>15475385</v>
      </c>
      <c r="W72" s="6">
        <f t="shared" si="16"/>
        <v>0.18633927362711816</v>
      </c>
      <c r="X72" s="6">
        <f t="shared" si="17"/>
        <v>0.37923883638436134</v>
      </c>
      <c r="Y72" s="6">
        <f t="shared" si="18"/>
        <v>0.43442188998852049</v>
      </c>
      <c r="Z72" s="6">
        <f t="shared" si="19"/>
        <v>0</v>
      </c>
      <c r="AA72" s="6">
        <f t="shared" si="20"/>
        <v>1</v>
      </c>
    </row>
    <row r="73" spans="1:27" x14ac:dyDescent="0.3">
      <c r="A73" s="4" t="s">
        <v>85</v>
      </c>
      <c r="B73" s="9">
        <f>+SUM('General Rates'!B73+'Targeted (non-water &amp; wastewate'!B73+'Targeted (water &amp; wastewater)'!B73)</f>
        <v>39164.43</v>
      </c>
      <c r="C73" s="9">
        <f>+SUM('General Rates'!C73+'Targeted (non-water &amp; wastewate'!C73+'Targeted (water &amp; wastewater)'!C73)</f>
        <v>947363.37999999989</v>
      </c>
      <c r="D73" s="9">
        <f>+SUM('General Rates'!D73+'Targeted (non-water &amp; wastewate'!D73+'Targeted (water &amp; wastewater)'!D73)</f>
        <v>1766381.57</v>
      </c>
      <c r="E73" s="9">
        <f>+SUM('General Rates'!E73+'Targeted (non-water &amp; wastewate'!E73+'Targeted (water &amp; wastewater)'!E73)</f>
        <v>98053.650000000009</v>
      </c>
      <c r="F73" s="9">
        <f>+SUM('General Rates'!F73+'Targeted (non-water &amp; wastewate'!F73+'Targeted (water &amp; wastewater)'!F73)</f>
        <v>262104.34999999998</v>
      </c>
      <c r="G73" s="9">
        <f>+SUM('General Rates'!G73+'Targeted (non-water &amp; wastewate'!G73+'Targeted (water &amp; wastewater)'!G73)</f>
        <v>138617.04</v>
      </c>
      <c r="H73" s="9">
        <f>+SUM('General Rates'!H73+'Targeted (non-water &amp; wastewate'!H73+'Targeted (water &amp; wastewater)'!H73)</f>
        <v>2528915.8200000003</v>
      </c>
      <c r="I73" s="9">
        <f>+SUM('General Rates'!I73+'Targeted (non-water &amp; wastewate'!I73+'Targeted (water &amp; wastewater)'!I73)</f>
        <v>4320.3500000000004</v>
      </c>
      <c r="J73" s="9">
        <f>+SUM('General Rates'!J73+'Targeted (non-water &amp; wastewate'!J73+'Targeted (water &amp; wastewater)'!J73)</f>
        <v>1508298.87</v>
      </c>
      <c r="K73" s="9">
        <f>+SUM('General Rates'!K73+'Targeted (non-water &amp; wastewate'!K73+'Targeted (water &amp; wastewater)'!K73)</f>
        <v>5262091.3999999994</v>
      </c>
      <c r="L73" s="9">
        <f>+SUM('General Rates'!L73+'Targeted (non-water &amp; wastewate'!L73+'Targeted (water &amp; wastewater)'!L73)</f>
        <v>8531272.870000001</v>
      </c>
      <c r="M73" s="9">
        <f>+SUM('General Rates'!M73+'Targeted (non-water &amp; wastewate'!M73+'Targeted (water &amp; wastewater)'!M73)</f>
        <v>188530.87</v>
      </c>
      <c r="N73" s="9">
        <f>+SUM('General Rates'!N73+'Targeted (non-water &amp; wastewate'!N73+'Targeted (water &amp; wastewater)'!N73)</f>
        <v>222434.53</v>
      </c>
      <c r="O73" s="9">
        <f>+SUM('General Rates'!O73+'Targeted (non-water &amp; wastewate'!O73+'Targeted (water &amp; wastewater)'!O73)</f>
        <v>21497549.130000003</v>
      </c>
      <c r="Q73" s="9">
        <f t="shared" si="21"/>
        <v>7616326.2699999996</v>
      </c>
      <c r="R73" s="9">
        <f t="shared" si="1"/>
        <v>1312735.3</v>
      </c>
      <c r="S73" s="9">
        <f t="shared" si="22"/>
        <v>11060188.690000001</v>
      </c>
      <c r="T73" s="9">
        <f t="shared" si="23"/>
        <v>1508298.87</v>
      </c>
      <c r="U73" s="9">
        <f t="shared" si="4"/>
        <v>21497549.130000003</v>
      </c>
      <c r="W73" s="6">
        <f t="shared" si="16"/>
        <v>0.35428812019186667</v>
      </c>
      <c r="X73" s="6">
        <f t="shared" si="17"/>
        <v>6.1064416788240636E-2</v>
      </c>
      <c r="Y73" s="6">
        <f t="shared" si="18"/>
        <v>0.5144860292267186</v>
      </c>
      <c r="Z73" s="6">
        <f t="shared" si="19"/>
        <v>7.016143379317398E-2</v>
      </c>
      <c r="AA73" s="6">
        <f t="shared" si="20"/>
        <v>1</v>
      </c>
    </row>
    <row r="74" spans="1:27" x14ac:dyDescent="0.3">
      <c r="A74" s="4" t="s">
        <v>86</v>
      </c>
      <c r="B74" s="9">
        <f>+SUM('General Rates'!B74+'Targeted (non-water &amp; wastewate'!B74+'Targeted (water &amp; wastewater)'!B74)</f>
        <v>61765.94</v>
      </c>
      <c r="C74" s="9">
        <f>+SUM('General Rates'!C74+'Targeted (non-water &amp; wastewate'!C74+'Targeted (water &amp; wastewater)'!C74)</f>
        <v>591135.85</v>
      </c>
      <c r="D74" s="9">
        <f>+SUM('General Rates'!D74+'Targeted (non-water &amp; wastewate'!D74+'Targeted (water &amp; wastewater)'!D74)</f>
        <v>207014.9</v>
      </c>
      <c r="E74" s="9">
        <f>+SUM('General Rates'!E74+'Targeted (non-water &amp; wastewate'!E74+'Targeted (water &amp; wastewater)'!E74)</f>
        <v>12481.1</v>
      </c>
      <c r="F74" s="9">
        <f>+SUM('General Rates'!F74+'Targeted (non-water &amp; wastewate'!F74+'Targeted (water &amp; wastewater)'!F74)</f>
        <v>0</v>
      </c>
      <c r="G74" s="9">
        <f>+SUM('General Rates'!G74+'Targeted (non-water &amp; wastewate'!G74+'Targeted (water &amp; wastewater)'!G74)</f>
        <v>178327.66999999998</v>
      </c>
      <c r="H74" s="9">
        <f>+SUM('General Rates'!H74+'Targeted (non-water &amp; wastewate'!H74+'Targeted (water &amp; wastewater)'!H74)</f>
        <v>1130230.54</v>
      </c>
      <c r="I74" s="9">
        <f>+SUM('General Rates'!I74+'Targeted (non-water &amp; wastewate'!I74+'Targeted (water &amp; wastewater)'!I74)</f>
        <v>4.6399999999999997</v>
      </c>
      <c r="J74" s="9">
        <f>+SUM('General Rates'!J74+'Targeted (non-water &amp; wastewate'!J74+'Targeted (water &amp; wastewater)'!J74)</f>
        <v>166171.03999999998</v>
      </c>
      <c r="K74" s="9">
        <f>+SUM('General Rates'!K74+'Targeted (non-water &amp; wastewate'!K74+'Targeted (water &amp; wastewater)'!K74)</f>
        <v>1549830.5</v>
      </c>
      <c r="L74" s="9">
        <f>+SUM('General Rates'!L74+'Targeted (non-water &amp; wastewate'!L74+'Targeted (water &amp; wastewater)'!L74)</f>
        <v>5144381.9300000006</v>
      </c>
      <c r="M74" s="9">
        <f>+SUM('General Rates'!M74+'Targeted (non-water &amp; wastewate'!M74+'Targeted (water &amp; wastewater)'!M74)</f>
        <v>84406.64</v>
      </c>
      <c r="N74" s="9">
        <f>+SUM('General Rates'!N74+'Targeted (non-water &amp; wastewate'!N74+'Targeted (water &amp; wastewater)'!N74)</f>
        <v>1813337.19</v>
      </c>
      <c r="O74" s="9">
        <f>+SUM('General Rates'!O74+'Targeted (non-water &amp; wastewate'!O74+'Targeted (water &amp; wastewater)'!O74)</f>
        <v>10939087.939999999</v>
      </c>
      <c r="Q74" s="9">
        <f t="shared" si="21"/>
        <v>1915499.0799999998</v>
      </c>
      <c r="R74" s="9">
        <f t="shared" ref="R74:R80" si="24">+SUM(C74+G74+N74+I74)</f>
        <v>2582805.35</v>
      </c>
      <c r="S74" s="9">
        <f t="shared" si="22"/>
        <v>6274612.4700000007</v>
      </c>
      <c r="T74" s="9">
        <f t="shared" si="23"/>
        <v>166171.03999999998</v>
      </c>
      <c r="U74" s="9">
        <f t="shared" ref="U74:U83" si="25">+SUM(O74)</f>
        <v>10939087.939999999</v>
      </c>
      <c r="W74" s="6">
        <f t="shared" si="16"/>
        <v>0.17510592203905437</v>
      </c>
      <c r="X74" s="6">
        <f t="shared" si="17"/>
        <v>0.23610792455152346</v>
      </c>
      <c r="Y74" s="6">
        <f t="shared" si="18"/>
        <v>0.57359557802403049</v>
      </c>
      <c r="Z74" s="6">
        <f t="shared" si="19"/>
        <v>1.5190575385391772E-2</v>
      </c>
      <c r="AA74" s="6">
        <f t="shared" si="20"/>
        <v>1</v>
      </c>
    </row>
    <row r="75" spans="1:27" x14ac:dyDescent="0.3">
      <c r="A75" s="4" t="s">
        <v>87</v>
      </c>
      <c r="B75" s="9">
        <f>+SUM('General Rates'!B75+'Targeted (non-water &amp; wastewate'!B75+'Targeted (water &amp; wastewater)'!B75)</f>
        <v>662625</v>
      </c>
      <c r="C75" s="9">
        <f>+SUM('General Rates'!C75+'Targeted (non-water &amp; wastewate'!C75+'Targeted (water &amp; wastewater)'!C75)</f>
        <v>193615</v>
      </c>
      <c r="D75" s="9">
        <f>+SUM('General Rates'!D75+'Targeted (non-water &amp; wastewate'!D75+'Targeted (water &amp; wastewater)'!D75)</f>
        <v>1562120</v>
      </c>
      <c r="E75" s="9">
        <f>+SUM('General Rates'!E75+'Targeted (non-water &amp; wastewate'!E75+'Targeted (water &amp; wastewater)'!E75)</f>
        <v>147577</v>
      </c>
      <c r="F75" s="9">
        <f>+SUM('General Rates'!F75+'Targeted (non-water &amp; wastewate'!F75+'Targeted (water &amp; wastewater)'!F75)</f>
        <v>10676</v>
      </c>
      <c r="G75" s="9">
        <f>+SUM('General Rates'!G75+'Targeted (non-water &amp; wastewate'!G75+'Targeted (water &amp; wastewater)'!G75)</f>
        <v>168567</v>
      </c>
      <c r="H75" s="9">
        <f>+SUM('General Rates'!H75+'Targeted (non-water &amp; wastewate'!H75+'Targeted (water &amp; wastewater)'!H75)</f>
        <v>1079794</v>
      </c>
      <c r="I75" s="9">
        <f>+SUM('General Rates'!I75+'Targeted (non-water &amp; wastewate'!I75+'Targeted (water &amp; wastewater)'!I75)</f>
        <v>119</v>
      </c>
      <c r="J75" s="9">
        <f>+SUM('General Rates'!J75+'Targeted (non-water &amp; wastewate'!J75+'Targeted (water &amp; wastewater)'!J75)</f>
        <v>124354</v>
      </c>
      <c r="K75" s="9">
        <f>+SUM('General Rates'!K75+'Targeted (non-water &amp; wastewate'!K75+'Targeted (water &amp; wastewater)'!K75)</f>
        <v>2262880</v>
      </c>
      <c r="L75" s="9">
        <f>+SUM('General Rates'!L75+'Targeted (non-water &amp; wastewate'!L75+'Targeted (water &amp; wastewater)'!L75)</f>
        <v>3773745</v>
      </c>
      <c r="M75" s="9">
        <f>+SUM('General Rates'!M75+'Targeted (non-water &amp; wastewate'!M75+'Targeted (water &amp; wastewater)'!M75)</f>
        <v>112065</v>
      </c>
      <c r="N75" s="9">
        <f>+SUM('General Rates'!N75+'Targeted (non-water &amp; wastewate'!N75+'Targeted (water &amp; wastewater)'!N75)</f>
        <v>471628</v>
      </c>
      <c r="O75" s="9">
        <f>+SUM('General Rates'!O75+'Targeted (non-water &amp; wastewate'!O75+'Targeted (water &amp; wastewater)'!O75)</f>
        <v>10569765</v>
      </c>
      <c r="Q75" s="9">
        <f t="shared" si="21"/>
        <v>4757943</v>
      </c>
      <c r="R75" s="9">
        <f t="shared" si="24"/>
        <v>833929</v>
      </c>
      <c r="S75" s="9">
        <f t="shared" si="22"/>
        <v>4853539</v>
      </c>
      <c r="T75" s="9">
        <f t="shared" si="23"/>
        <v>124354</v>
      </c>
      <c r="U75" s="9">
        <f t="shared" si="25"/>
        <v>10569765</v>
      </c>
      <c r="W75" s="6">
        <f t="shared" si="16"/>
        <v>0.45014652643649128</v>
      </c>
      <c r="X75" s="6">
        <f t="shared" si="17"/>
        <v>7.889759138448206E-2</v>
      </c>
      <c r="Y75" s="6">
        <f t="shared" si="18"/>
        <v>0.45919081455453359</v>
      </c>
      <c r="Z75" s="6">
        <f t="shared" si="19"/>
        <v>1.1765067624493071E-2</v>
      </c>
      <c r="AA75" s="6">
        <f t="shared" si="20"/>
        <v>1</v>
      </c>
    </row>
    <row r="76" spans="1:27" x14ac:dyDescent="0.3">
      <c r="A76" s="4" t="s">
        <v>88</v>
      </c>
      <c r="B76" s="9">
        <f>+SUM('General Rates'!B76+'Targeted (non-water &amp; wastewate'!B76+'Targeted (water &amp; wastewater)'!B76)</f>
        <v>0</v>
      </c>
      <c r="C76" s="9">
        <f>+SUM('General Rates'!C76+'Targeted (non-water &amp; wastewate'!C76+'Targeted (water &amp; wastewater)'!C76)</f>
        <v>1454512.27</v>
      </c>
      <c r="D76" s="9">
        <f>+SUM('General Rates'!D76+'Targeted (non-water &amp; wastewate'!D76+'Targeted (water &amp; wastewater)'!D76)</f>
        <v>259480</v>
      </c>
      <c r="E76" s="9">
        <f>+SUM('General Rates'!E76+'Targeted (non-water &amp; wastewate'!E76+'Targeted (water &amp; wastewater)'!E76)</f>
        <v>10319.129999999999</v>
      </c>
      <c r="F76" s="9">
        <f>+SUM('General Rates'!F76+'Targeted (non-water &amp; wastewate'!F76+'Targeted (water &amp; wastewater)'!F76)</f>
        <v>867507.82000000007</v>
      </c>
      <c r="G76" s="9">
        <f>+SUM('General Rates'!G76+'Targeted (non-water &amp; wastewate'!G76+'Targeted (water &amp; wastewater)'!G76)</f>
        <v>1301956.52</v>
      </c>
      <c r="H76" s="9">
        <f>+SUM('General Rates'!H76+'Targeted (non-water &amp; wastewate'!H76+'Targeted (water &amp; wastewater)'!H76)</f>
        <v>3034366.09</v>
      </c>
      <c r="I76" s="9">
        <f>+SUM('General Rates'!I76+'Targeted (non-water &amp; wastewate'!I76+'Targeted (water &amp; wastewater)'!I76)</f>
        <v>20493.91</v>
      </c>
      <c r="J76" s="9">
        <f>+SUM('General Rates'!J76+'Targeted (non-water &amp; wastewate'!J76+'Targeted (water &amp; wastewater)'!J76)</f>
        <v>484734.78</v>
      </c>
      <c r="K76" s="9">
        <f>+SUM('General Rates'!K76+'Targeted (non-water &amp; wastewate'!K76+'Targeted (water &amp; wastewater)'!K76)</f>
        <v>2475414.7799999998</v>
      </c>
      <c r="L76" s="9">
        <f>+SUM('General Rates'!L76+'Targeted (non-water &amp; wastewate'!L76+'Targeted (water &amp; wastewater)'!L76)</f>
        <v>19245834.780000001</v>
      </c>
      <c r="M76" s="9">
        <f>+SUM('General Rates'!M76+'Targeted (non-water &amp; wastewate'!M76+'Targeted (water &amp; wastewater)'!M76)</f>
        <v>57253.91</v>
      </c>
      <c r="N76" s="9">
        <f>+SUM('General Rates'!N76+'Targeted (non-water &amp; wastewate'!N76+'Targeted (water &amp; wastewater)'!N76)</f>
        <v>1149878.26</v>
      </c>
      <c r="O76" s="9">
        <f>+SUM('General Rates'!O76+'Targeted (non-water &amp; wastewate'!O76+'Targeted (water &amp; wastewater)'!O76)</f>
        <v>30361752.25</v>
      </c>
      <c r="Q76" s="9">
        <f t="shared" si="21"/>
        <v>3669975.64</v>
      </c>
      <c r="R76" s="9">
        <f t="shared" si="24"/>
        <v>3926840.96</v>
      </c>
      <c r="S76" s="9">
        <f t="shared" si="22"/>
        <v>22280200.870000001</v>
      </c>
      <c r="T76" s="9">
        <f t="shared" si="23"/>
        <v>484734.78</v>
      </c>
      <c r="U76" s="9">
        <f t="shared" si="25"/>
        <v>30361752.25</v>
      </c>
      <c r="W76" s="6">
        <f t="shared" si="16"/>
        <v>0.12087496168802313</v>
      </c>
      <c r="X76" s="6">
        <f t="shared" si="17"/>
        <v>0.1293351229423855</v>
      </c>
      <c r="Y76" s="6">
        <f t="shared" si="18"/>
        <v>0.73382460559403329</v>
      </c>
      <c r="Z76" s="6">
        <f t="shared" si="19"/>
        <v>1.5965309775558163E-2</v>
      </c>
      <c r="AA76" s="6">
        <f t="shared" si="20"/>
        <v>1</v>
      </c>
    </row>
    <row r="77" spans="1:27" x14ac:dyDescent="0.3">
      <c r="A77" s="4" t="s">
        <v>89</v>
      </c>
      <c r="B77" s="9">
        <f>+SUM('General Rates'!B77+'Targeted (non-water &amp; wastewate'!B77+'Targeted (water &amp; wastewater)'!B77)</f>
        <v>30875.040000000001</v>
      </c>
      <c r="C77" s="9">
        <f>+SUM('General Rates'!C77+'Targeted (non-water &amp; wastewate'!C77+'Targeted (water &amp; wastewater)'!C77)</f>
        <v>1361706.28</v>
      </c>
      <c r="D77" s="9">
        <f>+SUM('General Rates'!D77+'Targeted (non-water &amp; wastewate'!D77+'Targeted (water &amp; wastewater)'!D77)</f>
        <v>7924292.3600000013</v>
      </c>
      <c r="E77" s="9">
        <f>+SUM('General Rates'!E77+'Targeted (non-water &amp; wastewate'!E77+'Targeted (water &amp; wastewater)'!E77)</f>
        <v>351732.72</v>
      </c>
      <c r="F77" s="9">
        <f>+SUM('General Rates'!F77+'Targeted (non-water &amp; wastewate'!F77+'Targeted (water &amp; wastewater)'!F77)</f>
        <v>17326.900000000001</v>
      </c>
      <c r="G77" s="9">
        <f>+SUM('General Rates'!G77+'Targeted (non-water &amp; wastewate'!G77+'Targeted (water &amp; wastewater)'!G77)</f>
        <v>805894.64</v>
      </c>
      <c r="H77" s="9">
        <f>+SUM('General Rates'!H77+'Targeted (non-water &amp; wastewate'!H77+'Targeted (water &amp; wastewater)'!H77)</f>
        <v>2524367.6799999997</v>
      </c>
      <c r="I77" s="9">
        <f>+SUM('General Rates'!I77+'Targeted (non-water &amp; wastewate'!I77+'Targeted (water &amp; wastewater)'!I77)</f>
        <v>22918</v>
      </c>
      <c r="J77" s="9">
        <f>+SUM('General Rates'!J77+'Targeted (non-water &amp; wastewate'!J77+'Targeted (water &amp; wastewater)'!J77)</f>
        <v>841094.66</v>
      </c>
      <c r="K77" s="9">
        <f>+SUM('General Rates'!K77+'Targeted (non-water &amp; wastewate'!K77+'Targeted (water &amp; wastewater)'!K77)</f>
        <v>16817055.359999999</v>
      </c>
      <c r="L77" s="9">
        <f>+SUM('General Rates'!L77+'Targeted (non-water &amp; wastewate'!L77+'Targeted (water &amp; wastewater)'!L77)</f>
        <v>23238731.140000001</v>
      </c>
      <c r="M77" s="9">
        <f>+SUM('General Rates'!M77+'Targeted (non-water &amp; wastewate'!M77+'Targeted (water &amp; wastewater)'!M77)</f>
        <v>117446.84</v>
      </c>
      <c r="N77" s="9">
        <f>+SUM('General Rates'!N77+'Targeted (non-water &amp; wastewate'!N77+'Targeted (water &amp; wastewater)'!N77)</f>
        <v>468488.14</v>
      </c>
      <c r="O77" s="9">
        <f>+SUM('General Rates'!O77+'Targeted (non-water &amp; wastewate'!O77+'Targeted (water &amp; wastewater)'!O77)</f>
        <v>54521929.760000005</v>
      </c>
      <c r="Q77" s="9">
        <f t="shared" si="21"/>
        <v>25258729.220000003</v>
      </c>
      <c r="R77" s="9">
        <f t="shared" si="24"/>
        <v>2659007.06</v>
      </c>
      <c r="S77" s="9">
        <f t="shared" si="22"/>
        <v>25763098.82</v>
      </c>
      <c r="T77" s="9">
        <f t="shared" si="23"/>
        <v>841094.66</v>
      </c>
      <c r="U77" s="9">
        <f t="shared" si="25"/>
        <v>54521929.760000005</v>
      </c>
      <c r="W77" s="6">
        <f t="shared" si="16"/>
        <v>0.46327650784164026</v>
      </c>
      <c r="X77" s="6">
        <f t="shared" si="17"/>
        <v>4.876949645224736E-2</v>
      </c>
      <c r="Y77" s="6">
        <f t="shared" si="18"/>
        <v>0.47252727358342861</v>
      </c>
      <c r="Z77" s="6">
        <f t="shared" si="19"/>
        <v>1.5426722122683721E-2</v>
      </c>
      <c r="AA77" s="6">
        <f t="shared" si="20"/>
        <v>1</v>
      </c>
    </row>
    <row r="78" spans="1:27" x14ac:dyDescent="0.3">
      <c r="A78" s="4" t="s">
        <v>90</v>
      </c>
      <c r="B78" s="9">
        <f>+SUM('General Rates'!B78+'Targeted (non-water &amp; wastewate'!B78+'Targeted (water &amp; wastewater)'!B78)</f>
        <v>0</v>
      </c>
      <c r="C78" s="9">
        <f>+SUM('General Rates'!C78+'Targeted (non-water &amp; wastewate'!C78+'Targeted (water &amp; wastewater)'!C78)</f>
        <v>0</v>
      </c>
      <c r="D78" s="9">
        <f>+SUM('General Rates'!D78+'Targeted (non-water &amp; wastewate'!D78+'Targeted (water &amp; wastewater)'!D78)</f>
        <v>0</v>
      </c>
      <c r="E78" s="9">
        <f>+SUM('General Rates'!E78+'Targeted (non-water &amp; wastewate'!E78+'Targeted (water &amp; wastewater)'!E78)</f>
        <v>0</v>
      </c>
      <c r="F78" s="9">
        <f>+SUM('General Rates'!F78+'Targeted (non-water &amp; wastewate'!F78+'Targeted (water &amp; wastewater)'!F78)</f>
        <v>0</v>
      </c>
      <c r="G78" s="9">
        <f>+SUM('General Rates'!G78+'Targeted (non-water &amp; wastewate'!G78+'Targeted (water &amp; wastewater)'!G78)</f>
        <v>0</v>
      </c>
      <c r="H78" s="9">
        <f>+SUM('General Rates'!H78+'Targeted (non-water &amp; wastewate'!H78+'Targeted (water &amp; wastewater)'!H78)</f>
        <v>0</v>
      </c>
      <c r="I78" s="9">
        <f>+SUM('General Rates'!I78+'Targeted (non-water &amp; wastewate'!I78+'Targeted (water &amp; wastewater)'!I78)</f>
        <v>0</v>
      </c>
      <c r="J78" s="9">
        <f>+SUM('General Rates'!J78+'Targeted (non-water &amp; wastewate'!J78+'Targeted (water &amp; wastewater)'!J78)</f>
        <v>0</v>
      </c>
      <c r="K78" s="9">
        <f>+SUM('General Rates'!K78+'Targeted (non-water &amp; wastewate'!K78+'Targeted (water &amp; wastewater)'!K78)</f>
        <v>0</v>
      </c>
      <c r="L78" s="9">
        <f>+SUM('General Rates'!L78+'Targeted (non-water &amp; wastewate'!L78+'Targeted (water &amp; wastewater)'!L78)</f>
        <v>0</v>
      </c>
      <c r="M78" s="9">
        <f>+SUM('General Rates'!M78+'Targeted (non-water &amp; wastewate'!M78+'Targeted (water &amp; wastewater)'!M78)</f>
        <v>0</v>
      </c>
      <c r="N78" s="9">
        <f>+SUM('General Rates'!N78+'Targeted (non-water &amp; wastewate'!N78+'Targeted (water &amp; wastewater)'!N78)</f>
        <v>0</v>
      </c>
      <c r="O78" s="9">
        <f>+SUM('General Rates'!O78+'Targeted (non-water &amp; wastewate'!O78+'Targeted (water &amp; wastewater)'!O78)</f>
        <v>0</v>
      </c>
      <c r="Q78" s="9">
        <f t="shared" si="21"/>
        <v>0</v>
      </c>
      <c r="R78" s="9">
        <f t="shared" si="24"/>
        <v>0</v>
      </c>
      <c r="S78" s="9">
        <f t="shared" si="22"/>
        <v>0</v>
      </c>
      <c r="T78" s="9">
        <f t="shared" si="23"/>
        <v>0</v>
      </c>
      <c r="U78" s="9">
        <f t="shared" si="25"/>
        <v>0</v>
      </c>
      <c r="W78" s="6" t="e">
        <f t="shared" si="16"/>
        <v>#DIV/0!</v>
      </c>
      <c r="X78" s="6" t="e">
        <f t="shared" si="17"/>
        <v>#DIV/0!</v>
      </c>
      <c r="Y78" s="6" t="e">
        <f t="shared" si="18"/>
        <v>#DIV/0!</v>
      </c>
      <c r="Z78" s="6" t="e">
        <f t="shared" si="19"/>
        <v>#DIV/0!</v>
      </c>
      <c r="AA78" s="6" t="e">
        <f t="shared" si="20"/>
        <v>#DIV/0!</v>
      </c>
    </row>
    <row r="79" spans="1:27" x14ac:dyDescent="0.3">
      <c r="A79" s="4" t="s">
        <v>91</v>
      </c>
      <c r="B79" s="9">
        <f>+SUM('General Rates'!B79+'Targeted (non-water &amp; wastewate'!B79+'Targeted (water &amp; wastewater)'!B79)</f>
        <v>0</v>
      </c>
      <c r="C79" s="9">
        <f>+SUM('General Rates'!C79+'Targeted (non-water &amp; wastewate'!C79+'Targeted (water &amp; wastewater)'!C79)</f>
        <v>0</v>
      </c>
      <c r="D79" s="9">
        <f>+SUM('General Rates'!D79+'Targeted (non-water &amp; wastewate'!D79+'Targeted (water &amp; wastewater)'!D79)</f>
        <v>0</v>
      </c>
      <c r="E79" s="9">
        <f>+SUM('General Rates'!E79+'Targeted (non-water &amp; wastewate'!E79+'Targeted (water &amp; wastewater)'!E79)</f>
        <v>0</v>
      </c>
      <c r="F79" s="9">
        <f>+SUM('General Rates'!F79+'Targeted (non-water &amp; wastewate'!F79+'Targeted (water &amp; wastewater)'!F79)</f>
        <v>0</v>
      </c>
      <c r="G79" s="9">
        <f>+SUM('General Rates'!G79+'Targeted (non-water &amp; wastewate'!G79+'Targeted (water &amp; wastewater)'!G79)</f>
        <v>0</v>
      </c>
      <c r="H79" s="9">
        <f>+SUM('General Rates'!H79+'Targeted (non-water &amp; wastewate'!H79+'Targeted (water &amp; wastewater)'!H79)</f>
        <v>0</v>
      </c>
      <c r="I79" s="9">
        <f>+SUM('General Rates'!I79+'Targeted (non-water &amp; wastewate'!I79+'Targeted (water &amp; wastewater)'!I79)</f>
        <v>0</v>
      </c>
      <c r="J79" s="9">
        <f>+SUM('General Rates'!J79+'Targeted (non-water &amp; wastewate'!J79+'Targeted (water &amp; wastewater)'!J79)</f>
        <v>0</v>
      </c>
      <c r="K79" s="9">
        <f>+SUM('General Rates'!K79+'Targeted (non-water &amp; wastewate'!K79+'Targeted (water &amp; wastewater)'!K79)</f>
        <v>0</v>
      </c>
      <c r="L79" s="9">
        <f>+SUM('General Rates'!L79+'Targeted (non-water &amp; wastewate'!L79+'Targeted (water &amp; wastewater)'!L79)</f>
        <v>0</v>
      </c>
      <c r="M79" s="9">
        <f>+SUM('General Rates'!M79+'Targeted (non-water &amp; wastewate'!M79+'Targeted (water &amp; wastewater)'!M79)</f>
        <v>0</v>
      </c>
      <c r="N79" s="9">
        <f>+SUM('General Rates'!N79+'Targeted (non-water &amp; wastewate'!N79+'Targeted (water &amp; wastewater)'!N79)</f>
        <v>0</v>
      </c>
      <c r="O79" s="9">
        <f>+SUM('General Rates'!O79+'Targeted (non-water &amp; wastewate'!O79+'Targeted (water &amp; wastewater)'!O79)</f>
        <v>0</v>
      </c>
      <c r="Q79" s="9">
        <f t="shared" si="21"/>
        <v>0</v>
      </c>
      <c r="R79" s="9">
        <f t="shared" si="24"/>
        <v>0</v>
      </c>
      <c r="S79" s="9">
        <f t="shared" si="22"/>
        <v>0</v>
      </c>
      <c r="T79" s="9">
        <f t="shared" si="23"/>
        <v>0</v>
      </c>
      <c r="U79" s="9">
        <f t="shared" si="25"/>
        <v>0</v>
      </c>
      <c r="W79" s="6" t="e">
        <f t="shared" si="16"/>
        <v>#DIV/0!</v>
      </c>
      <c r="X79" s="6" t="e">
        <f t="shared" si="17"/>
        <v>#DIV/0!</v>
      </c>
      <c r="Y79" s="6" t="e">
        <f t="shared" si="18"/>
        <v>#DIV/0!</v>
      </c>
      <c r="Z79" s="6" t="e">
        <f t="shared" si="19"/>
        <v>#DIV/0!</v>
      </c>
      <c r="AA79" s="6" t="e">
        <f t="shared" si="20"/>
        <v>#DIV/0!</v>
      </c>
    </row>
    <row r="80" spans="1:27" x14ac:dyDescent="0.3">
      <c r="A80" s="4"/>
      <c r="B80" s="8">
        <f>+SUM('General Rates'!B80+'Targeted (non-water &amp; wastewate'!B80+'Targeted (water &amp; wastewater)'!B80)</f>
        <v>799884.65999999992</v>
      </c>
      <c r="C80" s="8">
        <f>+SUM('General Rates'!C80+'Targeted (non-water &amp; wastewate'!C80+'Targeted (water &amp; wastewater)'!C80)</f>
        <v>24398109.460000001</v>
      </c>
      <c r="D80" s="8">
        <f>+SUM('General Rates'!D80+'Targeted (non-water &amp; wastewate'!D80+'Targeted (water &amp; wastewater)'!D80)</f>
        <v>24435439.090000004</v>
      </c>
      <c r="E80" s="8">
        <f>+SUM('General Rates'!E80+'Targeted (non-water &amp; wastewate'!E80+'Targeted (water &amp; wastewater)'!E80)</f>
        <v>3291673.58</v>
      </c>
      <c r="F80" s="8">
        <f>+SUM('General Rates'!F80+'Targeted (non-water &amp; wastewate'!F80+'Targeted (water &amp; wastewater)'!F80)</f>
        <v>3156041.6100000003</v>
      </c>
      <c r="G80" s="8">
        <f>+SUM('General Rates'!G80+'Targeted (non-water &amp; wastewate'!G80+'Targeted (water &amp; wastewater)'!G80)</f>
        <v>11836727.169999998</v>
      </c>
      <c r="H80" s="8">
        <f>+SUM('General Rates'!H80+'Targeted (non-water &amp; wastewate'!H80+'Targeted (water &amp; wastewater)'!H80)</f>
        <v>31447120.210000005</v>
      </c>
      <c r="I80" s="8">
        <f>+SUM('General Rates'!I80+'Targeted (non-water &amp; wastewate'!I80+'Targeted (water &amp; wastewater)'!I80)</f>
        <v>116295.40999999999</v>
      </c>
      <c r="J80" s="8">
        <f>+SUM('General Rates'!J80+'Targeted (non-water &amp; wastewate'!J80+'Targeted (water &amp; wastewater)'!J80)</f>
        <v>5499947.6799999997</v>
      </c>
      <c r="K80" s="8">
        <f>+SUM('General Rates'!K80+'Targeted (non-water &amp; wastewate'!K80+'Targeted (water &amp; wastewater)'!K80)</f>
        <v>71612612.090000004</v>
      </c>
      <c r="L80" s="8">
        <f>+SUM('General Rates'!L80+'Targeted (non-water &amp; wastewate'!L80+'Targeted (water &amp; wastewater)'!L80)</f>
        <v>174783380.58000001</v>
      </c>
      <c r="M80" s="8">
        <f>+SUM('General Rates'!M80+'Targeted (non-water &amp; wastewate'!M80+'Targeted (water &amp; wastewater)'!M80)</f>
        <v>985079.25000000012</v>
      </c>
      <c r="N80" s="8">
        <f>+SUM('General Rates'!N80+'Targeted (non-water &amp; wastewate'!N80+'Targeted (water &amp; wastewater)'!N80)</f>
        <v>7022043.0199999996</v>
      </c>
      <c r="O80" s="8">
        <f>+SUM('General Rates'!O80+'Targeted (non-water &amp; wastewate'!O80+'Targeted (water &amp; wastewater)'!O80)</f>
        <v>359384353.80999994</v>
      </c>
      <c r="Q80" s="8">
        <f t="shared" si="21"/>
        <v>104280730.28</v>
      </c>
      <c r="R80" s="8">
        <f t="shared" si="24"/>
        <v>43373175.059999987</v>
      </c>
      <c r="S80" s="8">
        <f t="shared" si="22"/>
        <v>206230500.79000002</v>
      </c>
      <c r="T80" s="8">
        <f t="shared" si="23"/>
        <v>5499947.6799999997</v>
      </c>
      <c r="U80" s="8">
        <f t="shared" si="25"/>
        <v>359384353.80999994</v>
      </c>
      <c r="W80" s="15">
        <f t="shared" si="16"/>
        <v>0.29016491445571208</v>
      </c>
      <c r="X80" s="15">
        <f t="shared" si="17"/>
        <v>0.1206874328283379</v>
      </c>
      <c r="Y80" s="15">
        <f t="shared" si="18"/>
        <v>0.57384384880325201</v>
      </c>
      <c r="Z80" s="15">
        <f t="shared" si="19"/>
        <v>1.5303803912698224E-2</v>
      </c>
      <c r="AA80" s="15">
        <f t="shared" si="20"/>
        <v>1</v>
      </c>
    </row>
    <row r="81" spans="1:27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Q81" s="8"/>
      <c r="R81" s="8"/>
      <c r="S81" s="8"/>
      <c r="T81" s="8"/>
      <c r="U81" s="8"/>
      <c r="W81" s="15"/>
      <c r="X81" s="15"/>
      <c r="Y81" s="15"/>
      <c r="Z81" s="15"/>
      <c r="AA81" s="15"/>
    </row>
    <row r="82" spans="1:27" x14ac:dyDescent="0.3">
      <c r="A82" s="3" t="s">
        <v>92</v>
      </c>
      <c r="B82" s="8" t="s">
        <v>2</v>
      </c>
      <c r="C82" s="8" t="s">
        <v>3</v>
      </c>
      <c r="D82" s="8" t="s">
        <v>4</v>
      </c>
      <c r="E82" s="8" t="s">
        <v>5</v>
      </c>
      <c r="F82" s="8" t="s">
        <v>6</v>
      </c>
      <c r="G82" s="8" t="s">
        <v>7</v>
      </c>
      <c r="H82" s="8" t="s">
        <v>8</v>
      </c>
      <c r="I82" s="8" t="s">
        <v>9</v>
      </c>
      <c r="J82" s="8" t="s">
        <v>10</v>
      </c>
      <c r="K82" s="8" t="s">
        <v>11</v>
      </c>
      <c r="L82" s="8" t="s">
        <v>12</v>
      </c>
      <c r="M82" s="8" t="s">
        <v>110</v>
      </c>
      <c r="N82" s="8" t="s">
        <v>14</v>
      </c>
      <c r="O82" s="8" t="s">
        <v>15</v>
      </c>
      <c r="Q82" s="8" t="s">
        <v>105</v>
      </c>
      <c r="R82" s="8" t="s">
        <v>103</v>
      </c>
      <c r="S82" s="8" t="s">
        <v>12</v>
      </c>
      <c r="T82" s="8" t="s">
        <v>104</v>
      </c>
      <c r="U82" s="3" t="s">
        <v>15</v>
      </c>
      <c r="W82" s="8" t="s">
        <v>105</v>
      </c>
      <c r="X82" s="8" t="s">
        <v>103</v>
      </c>
      <c r="Y82" s="8" t="s">
        <v>12</v>
      </c>
      <c r="Z82" s="8" t="s">
        <v>104</v>
      </c>
      <c r="AA82" s="3" t="s">
        <v>15</v>
      </c>
    </row>
    <row r="83" spans="1:27" x14ac:dyDescent="0.3">
      <c r="A83" s="4" t="s">
        <v>93</v>
      </c>
      <c r="B83" s="9">
        <f>+SUM('General Rates'!B83+'Targeted (non-water &amp; wastewate'!B83+'Targeted (water &amp; wastewater)'!B83)</f>
        <v>0</v>
      </c>
      <c r="C83" s="9">
        <f>+SUM('General Rates'!C83+'Targeted (non-water &amp; wastewate'!C83+'Targeted (water &amp; wastewater)'!C83)</f>
        <v>1700287.21</v>
      </c>
      <c r="D83" s="9">
        <f>+SUM('General Rates'!D83+'Targeted (non-water &amp; wastewate'!D83+'Targeted (water &amp; wastewater)'!D83)</f>
        <v>1145476.18</v>
      </c>
      <c r="E83" s="9">
        <f>+SUM('General Rates'!E83+'Targeted (non-water &amp; wastewate'!E83+'Targeted (water &amp; wastewater)'!E83)</f>
        <v>210829.77</v>
      </c>
      <c r="F83" s="9">
        <f>+SUM('General Rates'!F83+'Targeted (non-water &amp; wastewate'!F83+'Targeted (water &amp; wastewater)'!F83)</f>
        <v>264518.7</v>
      </c>
      <c r="G83" s="9">
        <f>+SUM('General Rates'!G83+'Targeted (non-water &amp; wastewate'!G83+'Targeted (water &amp; wastewater)'!G83)</f>
        <v>844453.84</v>
      </c>
      <c r="H83" s="9">
        <f>+SUM('General Rates'!H83+'Targeted (non-water &amp; wastewate'!H83+'Targeted (water &amp; wastewater)'!H83)</f>
        <v>7339518.5300000003</v>
      </c>
      <c r="I83" s="9">
        <f>+SUM('General Rates'!I83+'Targeted (non-water &amp; wastewate'!I83+'Targeted (water &amp; wastewater)'!I83)</f>
        <v>19121.93</v>
      </c>
      <c r="J83" s="9">
        <f>+SUM('General Rates'!J83+'Targeted (non-water &amp; wastewate'!J83+'Targeted (water &amp; wastewater)'!J83)</f>
        <v>222749.7</v>
      </c>
      <c r="K83" s="9">
        <f>+SUM('General Rates'!K83+'Targeted (non-water &amp; wastewate'!K83+'Targeted (water &amp; wastewater)'!K83)</f>
        <v>2155964.88</v>
      </c>
      <c r="L83" s="9">
        <f>+SUM('General Rates'!L83+'Targeted (non-water &amp; wastewate'!L83+'Targeted (water &amp; wastewater)'!L83)</f>
        <v>17585857.260000002</v>
      </c>
      <c r="M83" s="9">
        <f>+SUM('General Rates'!M83+'Targeted (non-water &amp; wastewate'!M83+'Targeted (water &amp; wastewater)'!M83)</f>
        <v>18190</v>
      </c>
      <c r="N83" s="9">
        <f>+SUM('General Rates'!N83+'Targeted (non-water &amp; wastewate'!N83+'Targeted (water &amp; wastewater)'!N83)</f>
        <v>41596</v>
      </c>
      <c r="O83" s="9">
        <f>+SUM('General Rates'!O83+'Targeted (non-water &amp; wastewate'!O83+'Targeted (water &amp; wastewater)'!O83)</f>
        <v>31548564</v>
      </c>
      <c r="Q83" s="9">
        <f>+SUM(B83+D83+E83+F83+K83+M83)</f>
        <v>3794979.53</v>
      </c>
      <c r="R83" s="9">
        <f t="shared" ref="R83" si="26">+SUM(C83+G83+N83+I83)</f>
        <v>2605458.98</v>
      </c>
      <c r="S83" s="9">
        <f t="shared" si="22"/>
        <v>24925375.790000003</v>
      </c>
      <c r="T83" s="9">
        <f t="shared" si="23"/>
        <v>222749.7</v>
      </c>
      <c r="U83" s="9">
        <f t="shared" si="25"/>
        <v>31548564</v>
      </c>
      <c r="W83" s="6">
        <f t="shared" ref="W83:W96" si="27">+SUM(Q83/U83)</f>
        <v>0.12029008768830175</v>
      </c>
      <c r="X83" s="6">
        <f t="shared" ref="X83:X96" si="28">+SUM(R83/U83)</f>
        <v>8.2585660000245975E-2</v>
      </c>
      <c r="Y83" s="6">
        <f t="shared" ref="Y83:Y96" si="29">+SUM(S83/U83)</f>
        <v>0.79006371858953717</v>
      </c>
      <c r="Z83" s="6">
        <f t="shared" ref="Z83:Z96" si="30">+SUM(T83/U83)</f>
        <v>7.0605337219152037E-3</v>
      </c>
      <c r="AA83" s="6">
        <f t="shared" ref="AA83:AA96" si="31">+SUM(U83/U83)</f>
        <v>1</v>
      </c>
    </row>
    <row r="84" spans="1:27" x14ac:dyDescent="0.3">
      <c r="A84" s="4" t="s">
        <v>41</v>
      </c>
      <c r="B84" s="9">
        <f>+SUM('General Rates'!B84+'Targeted (non-water &amp; wastewate'!B84+'Targeted (water &amp; wastewater)'!B84)</f>
        <v>0</v>
      </c>
      <c r="C84" s="9">
        <f>+SUM('General Rates'!C84+'Targeted (non-water &amp; wastewate'!C84+'Targeted (water &amp; wastewater)'!C84)</f>
        <v>4485000.5999999996</v>
      </c>
      <c r="D84" s="9">
        <f>+SUM('General Rates'!D84+'Targeted (non-water &amp; wastewate'!D84+'Targeted (water &amp; wastewater)'!D84)</f>
        <v>19415014.649999999</v>
      </c>
      <c r="E84" s="9">
        <f>+SUM('General Rates'!E84+'Targeted (non-water &amp; wastewate'!E84+'Targeted (water &amp; wastewater)'!E84)</f>
        <v>341753.99</v>
      </c>
      <c r="F84" s="9">
        <f>+SUM('General Rates'!F84+'Targeted (non-water &amp; wastewate'!F84+'Targeted (water &amp; wastewater)'!F84)</f>
        <v>521898.57</v>
      </c>
      <c r="G84" s="9">
        <f>+SUM('General Rates'!G84+'Targeted (non-water &amp; wastewate'!G84+'Targeted (water &amp; wastewater)'!G84)</f>
        <v>3507355.37</v>
      </c>
      <c r="H84" s="9">
        <f>+SUM('General Rates'!H84+'Targeted (non-water &amp; wastewate'!H84+'Targeted (water &amp; wastewater)'!H84)</f>
        <v>15281215.25</v>
      </c>
      <c r="I84" s="9">
        <f>+SUM('General Rates'!I84+'Targeted (non-water &amp; wastewate'!I84+'Targeted (water &amp; wastewater)'!I84)</f>
        <v>79303.429999999993</v>
      </c>
      <c r="J84" s="9">
        <f>+SUM('General Rates'!J84+'Targeted (non-water &amp; wastewate'!J84+'Targeted (water &amp; wastewater)'!J84)</f>
        <v>1274330.01</v>
      </c>
      <c r="K84" s="9">
        <f>+SUM('General Rates'!K84+'Targeted (non-water &amp; wastewate'!K84+'Targeted (water &amp; wastewater)'!K84)</f>
        <v>3836546.66</v>
      </c>
      <c r="L84" s="9">
        <f>+SUM('General Rates'!L84+'Targeted (non-water &amp; wastewate'!L84+'Targeted (water &amp; wastewater)'!L84)</f>
        <v>49530308.700000003</v>
      </c>
      <c r="M84" s="9">
        <f>+SUM('General Rates'!M84+'Targeted (non-water &amp; wastewate'!M84+'Targeted (water &amp; wastewater)'!M84)</f>
        <v>710740.49</v>
      </c>
      <c r="N84" s="9">
        <f>+SUM('General Rates'!N84+'Targeted (non-water &amp; wastewate'!N84+'Targeted (water &amp; wastewater)'!N84)</f>
        <v>2525444.3200000003</v>
      </c>
      <c r="O84" s="9">
        <f>+SUM('General Rates'!O84+'Targeted (non-water &amp; wastewate'!O84+'Targeted (water &amp; wastewater)'!O84)</f>
        <v>101508912.03999999</v>
      </c>
      <c r="Q84" s="9">
        <f t="shared" ref="Q84:Q94" si="32">+SUM(B84+D84+E84+F84+K84+M84)</f>
        <v>24825954.359999996</v>
      </c>
      <c r="R84" s="9">
        <f t="shared" ref="R84:R94" si="33">+SUM(C84+G84+N84+I84)</f>
        <v>10597103.719999999</v>
      </c>
      <c r="S84" s="9">
        <f t="shared" ref="S84:S94" si="34">+SUM(H84+L84)</f>
        <v>64811523.950000003</v>
      </c>
      <c r="T84" s="9">
        <f t="shared" ref="T84:T94" si="35">+SUM(J84)</f>
        <v>1274330.01</v>
      </c>
      <c r="U84" s="9">
        <f t="shared" ref="U84:U94" si="36">+SUM(O84)</f>
        <v>101508912.03999999</v>
      </c>
      <c r="W84" s="6">
        <f t="shared" si="27"/>
        <v>0.24456920935392579</v>
      </c>
      <c r="X84" s="6">
        <f t="shared" si="28"/>
        <v>0.10439579645799146</v>
      </c>
      <c r="Y84" s="6">
        <f t="shared" si="29"/>
        <v>0.63848112099222154</v>
      </c>
      <c r="Z84" s="6">
        <f t="shared" si="30"/>
        <v>1.2553873195861317E-2</v>
      </c>
      <c r="AA84" s="6">
        <f t="shared" si="31"/>
        <v>1</v>
      </c>
    </row>
    <row r="85" spans="1:27" x14ac:dyDescent="0.3">
      <c r="A85" s="4" t="s">
        <v>94</v>
      </c>
      <c r="B85" s="9">
        <f>+SUM('General Rates'!B85+'Targeted (non-water &amp; wastewate'!B85+'Targeted (water &amp; wastewater)'!B85)</f>
        <v>0</v>
      </c>
      <c r="C85" s="9">
        <f>+SUM('General Rates'!C85+'Targeted (non-water &amp; wastewate'!C85+'Targeted (water &amp; wastewater)'!C85)</f>
        <v>3533224</v>
      </c>
      <c r="D85" s="9">
        <f>+SUM('General Rates'!D85+'Targeted (non-water &amp; wastewate'!D85+'Targeted (water &amp; wastewater)'!D85)</f>
        <v>0</v>
      </c>
      <c r="E85" s="9">
        <f>+SUM('General Rates'!E85+'Targeted (non-water &amp; wastewate'!E85+'Targeted (water &amp; wastewater)'!E85)</f>
        <v>0</v>
      </c>
      <c r="F85" s="9">
        <f>+SUM('General Rates'!F85+'Targeted (non-water &amp; wastewate'!F85+'Targeted (water &amp; wastewater)'!F85)</f>
        <v>0</v>
      </c>
      <c r="G85" s="9">
        <f>+SUM('General Rates'!G85+'Targeted (non-water &amp; wastewate'!G85+'Targeted (water &amp; wastewater)'!G85)</f>
        <v>0</v>
      </c>
      <c r="H85" s="9">
        <f>+SUM('General Rates'!H85+'Targeted (non-water &amp; wastewate'!H85+'Targeted (water &amp; wastewater)'!H85)</f>
        <v>5465693</v>
      </c>
      <c r="I85" s="9">
        <f>+SUM('General Rates'!I85+'Targeted (non-water &amp; wastewate'!I85+'Targeted (water &amp; wastewater)'!I85)</f>
        <v>0</v>
      </c>
      <c r="J85" s="9">
        <f>+SUM('General Rates'!J85+'Targeted (non-water &amp; wastewate'!J85+'Targeted (water &amp; wastewater)'!J85)</f>
        <v>498699</v>
      </c>
      <c r="K85" s="9">
        <f>+SUM('General Rates'!K85+'Targeted (non-water &amp; wastewate'!K85+'Targeted (water &amp; wastewater)'!K85)</f>
        <v>10662036</v>
      </c>
      <c r="L85" s="9">
        <f>+SUM('General Rates'!L85+'Targeted (non-water &amp; wastewate'!L85+'Targeted (water &amp; wastewater)'!L85)</f>
        <v>44643745</v>
      </c>
      <c r="M85" s="9">
        <f>+SUM('General Rates'!M85+'Targeted (non-water &amp; wastewate'!M85+'Targeted (water &amp; wastewater)'!M85)</f>
        <v>0</v>
      </c>
      <c r="N85" s="9">
        <f>+SUM('General Rates'!N85+'Targeted (non-water &amp; wastewate'!N85+'Targeted (water &amp; wastewater)'!N85)</f>
        <v>0</v>
      </c>
      <c r="O85" s="9">
        <f>+SUM('General Rates'!O85+'Targeted (non-water &amp; wastewate'!O85+'Targeted (water &amp; wastewater)'!O85)</f>
        <v>64803397</v>
      </c>
      <c r="Q85" s="9">
        <f t="shared" si="32"/>
        <v>10662036</v>
      </c>
      <c r="R85" s="9">
        <f t="shared" si="33"/>
        <v>3533224</v>
      </c>
      <c r="S85" s="9">
        <f t="shared" si="34"/>
        <v>50109438</v>
      </c>
      <c r="T85" s="9">
        <f t="shared" si="35"/>
        <v>498699</v>
      </c>
      <c r="U85" s="9">
        <f t="shared" si="36"/>
        <v>64803397</v>
      </c>
      <c r="W85" s="6">
        <f t="shared" si="27"/>
        <v>0.16452896751693433</v>
      </c>
      <c r="X85" s="6">
        <f t="shared" si="28"/>
        <v>5.452220351967043E-2</v>
      </c>
      <c r="Y85" s="6">
        <f t="shared" si="29"/>
        <v>0.77325326016474105</v>
      </c>
      <c r="Z85" s="6">
        <f t="shared" si="30"/>
        <v>7.6955687986541817E-3</v>
      </c>
      <c r="AA85" s="6">
        <f t="shared" si="31"/>
        <v>1</v>
      </c>
    </row>
    <row r="86" spans="1:27" x14ac:dyDescent="0.3">
      <c r="A86" s="4" t="s">
        <v>95</v>
      </c>
      <c r="B86" s="9">
        <f>+SUM('General Rates'!B86+'Targeted (non-water &amp; wastewate'!B86+'Targeted (water &amp; wastewater)'!B86)</f>
        <v>0</v>
      </c>
      <c r="C86" s="9">
        <f>+SUM('General Rates'!C86+'Targeted (non-water &amp; wastewate'!C86+'Targeted (water &amp; wastewater)'!C86)</f>
        <v>0</v>
      </c>
      <c r="D86" s="9">
        <f>+SUM('General Rates'!D86+'Targeted (non-water &amp; wastewate'!D86+'Targeted (water &amp; wastewater)'!D86)</f>
        <v>0</v>
      </c>
      <c r="E86" s="9">
        <f>+SUM('General Rates'!E86+'Targeted (non-water &amp; wastewate'!E86+'Targeted (water &amp; wastewater)'!E86)</f>
        <v>0</v>
      </c>
      <c r="F86" s="9">
        <f>+SUM('General Rates'!F86+'Targeted (non-water &amp; wastewate'!F86+'Targeted (water &amp; wastewater)'!F86)</f>
        <v>0</v>
      </c>
      <c r="G86" s="9">
        <f>+SUM('General Rates'!G86+'Targeted (non-water &amp; wastewate'!G86+'Targeted (water &amp; wastewater)'!G86)</f>
        <v>0</v>
      </c>
      <c r="H86" s="9">
        <f>+SUM('General Rates'!H86+'Targeted (non-water &amp; wastewate'!H86+'Targeted (water &amp; wastewater)'!H86)</f>
        <v>0</v>
      </c>
      <c r="I86" s="9">
        <f>+SUM('General Rates'!I86+'Targeted (non-water &amp; wastewate'!I86+'Targeted (water &amp; wastewater)'!I86)</f>
        <v>0</v>
      </c>
      <c r="J86" s="9">
        <f>+SUM('General Rates'!J86+'Targeted (non-water &amp; wastewate'!J86+'Targeted (water &amp; wastewater)'!J86)</f>
        <v>0</v>
      </c>
      <c r="K86" s="9">
        <f>+SUM('General Rates'!K86+'Targeted (non-water &amp; wastewate'!K86+'Targeted (water &amp; wastewater)'!K86)</f>
        <v>0</v>
      </c>
      <c r="L86" s="9">
        <f>+SUM('General Rates'!L86+'Targeted (non-water &amp; wastewate'!L86+'Targeted (water &amp; wastewater)'!L86)</f>
        <v>0</v>
      </c>
      <c r="M86" s="9">
        <f>+SUM('General Rates'!M86+'Targeted (non-water &amp; wastewate'!M86+'Targeted (water &amp; wastewater)'!M86)</f>
        <v>0</v>
      </c>
      <c r="N86" s="9">
        <f>+SUM('General Rates'!N86+'Targeted (non-water &amp; wastewate'!N86+'Targeted (water &amp; wastewater)'!N86)</f>
        <v>0</v>
      </c>
      <c r="O86" s="9">
        <f>+SUM('General Rates'!O86+'Targeted (non-water &amp; wastewate'!O86+'Targeted (water &amp; wastewater)'!O86)</f>
        <v>0</v>
      </c>
      <c r="Q86" s="9">
        <f t="shared" si="32"/>
        <v>0</v>
      </c>
      <c r="R86" s="9">
        <f t="shared" si="33"/>
        <v>0</v>
      </c>
      <c r="S86" s="9">
        <f t="shared" si="34"/>
        <v>0</v>
      </c>
      <c r="T86" s="9">
        <f t="shared" si="35"/>
        <v>0</v>
      </c>
      <c r="U86" s="9">
        <f t="shared" si="36"/>
        <v>0</v>
      </c>
      <c r="W86" s="6" t="e">
        <f t="shared" si="27"/>
        <v>#DIV/0!</v>
      </c>
      <c r="X86" s="6" t="e">
        <f t="shared" si="28"/>
        <v>#DIV/0!</v>
      </c>
      <c r="Y86" s="6" t="e">
        <f t="shared" si="29"/>
        <v>#DIV/0!</v>
      </c>
      <c r="Z86" s="6" t="e">
        <f t="shared" si="30"/>
        <v>#DIV/0!</v>
      </c>
      <c r="AA86" s="6" t="e">
        <f t="shared" si="31"/>
        <v>#DIV/0!</v>
      </c>
    </row>
    <row r="87" spans="1:27" x14ac:dyDescent="0.3">
      <c r="A87" s="4" t="s">
        <v>96</v>
      </c>
      <c r="B87" s="9">
        <f>+SUM('General Rates'!B87+'Targeted (non-water &amp; wastewate'!B87+'Targeted (water &amp; wastewater)'!B87)</f>
        <v>0</v>
      </c>
      <c r="C87" s="9">
        <f>+SUM('General Rates'!C87+'Targeted (non-water &amp; wastewate'!C87+'Targeted (water &amp; wastewater)'!C87)</f>
        <v>0</v>
      </c>
      <c r="D87" s="9">
        <f>+SUM('General Rates'!D87+'Targeted (non-water &amp; wastewate'!D87+'Targeted (water &amp; wastewater)'!D87)</f>
        <v>0</v>
      </c>
      <c r="E87" s="9">
        <f>+SUM('General Rates'!E87+'Targeted (non-water &amp; wastewate'!E87+'Targeted (water &amp; wastewater)'!E87)</f>
        <v>0</v>
      </c>
      <c r="F87" s="9">
        <f>+SUM('General Rates'!F87+'Targeted (non-water &amp; wastewate'!F87+'Targeted (water &amp; wastewater)'!F87)</f>
        <v>0</v>
      </c>
      <c r="G87" s="9">
        <f>+SUM('General Rates'!G87+'Targeted (non-water &amp; wastewate'!G87+'Targeted (water &amp; wastewater)'!G87)</f>
        <v>0</v>
      </c>
      <c r="H87" s="9">
        <f>+SUM('General Rates'!H87+'Targeted (non-water &amp; wastewate'!H87+'Targeted (water &amp; wastewater)'!H87)</f>
        <v>0</v>
      </c>
      <c r="I87" s="9">
        <f>+SUM('General Rates'!I87+'Targeted (non-water &amp; wastewate'!I87+'Targeted (water &amp; wastewater)'!I87)</f>
        <v>0</v>
      </c>
      <c r="J87" s="9">
        <f>+SUM('General Rates'!J87+'Targeted (non-water &amp; wastewate'!J87+'Targeted (water &amp; wastewater)'!J87)</f>
        <v>0</v>
      </c>
      <c r="K87" s="9">
        <f>+SUM('General Rates'!K87+'Targeted (non-water &amp; wastewate'!K87+'Targeted (water &amp; wastewater)'!K87)</f>
        <v>0</v>
      </c>
      <c r="L87" s="9">
        <f>+SUM('General Rates'!L87+'Targeted (non-water &amp; wastewate'!L87+'Targeted (water &amp; wastewater)'!L87)</f>
        <v>0</v>
      </c>
      <c r="M87" s="9">
        <f>+SUM('General Rates'!M87+'Targeted (non-water &amp; wastewate'!M87+'Targeted (water &amp; wastewater)'!M87)</f>
        <v>0</v>
      </c>
      <c r="N87" s="9">
        <f>+SUM('General Rates'!N87+'Targeted (non-water &amp; wastewate'!N87+'Targeted (water &amp; wastewater)'!N87)</f>
        <v>0</v>
      </c>
      <c r="O87" s="9">
        <f>+SUM('General Rates'!O87+'Targeted (non-water &amp; wastewate'!O87+'Targeted (water &amp; wastewater)'!O87)</f>
        <v>0</v>
      </c>
      <c r="Q87" s="9">
        <f t="shared" si="32"/>
        <v>0</v>
      </c>
      <c r="R87" s="9">
        <f t="shared" si="33"/>
        <v>0</v>
      </c>
      <c r="S87" s="9">
        <f t="shared" si="34"/>
        <v>0</v>
      </c>
      <c r="T87" s="9">
        <f t="shared" si="35"/>
        <v>0</v>
      </c>
      <c r="U87" s="9">
        <f t="shared" si="36"/>
        <v>0</v>
      </c>
      <c r="W87" s="6" t="e">
        <f t="shared" si="27"/>
        <v>#DIV/0!</v>
      </c>
      <c r="X87" s="6" t="e">
        <f t="shared" si="28"/>
        <v>#DIV/0!</v>
      </c>
      <c r="Y87" s="6" t="e">
        <f t="shared" si="29"/>
        <v>#DIV/0!</v>
      </c>
      <c r="Z87" s="6" t="e">
        <f t="shared" si="30"/>
        <v>#DIV/0!</v>
      </c>
      <c r="AA87" s="6" t="e">
        <f t="shared" si="31"/>
        <v>#DIV/0!</v>
      </c>
    </row>
    <row r="88" spans="1:27" x14ac:dyDescent="0.3">
      <c r="A88" s="4" t="s">
        <v>97</v>
      </c>
      <c r="B88" s="9">
        <f>+SUM('General Rates'!B88+'Targeted (non-water &amp; wastewate'!B88+'Targeted (water &amp; wastewater)'!B88)</f>
        <v>0</v>
      </c>
      <c r="C88" s="9">
        <f>+SUM('General Rates'!C88+'Targeted (non-water &amp; wastewate'!C88+'Targeted (water &amp; wastewater)'!C88)</f>
        <v>0</v>
      </c>
      <c r="D88" s="9">
        <f>+SUM('General Rates'!D88+'Targeted (non-water &amp; wastewate'!D88+'Targeted (water &amp; wastewater)'!D88)</f>
        <v>0</v>
      </c>
      <c r="E88" s="9">
        <f>+SUM('General Rates'!E88+'Targeted (non-water &amp; wastewate'!E88+'Targeted (water &amp; wastewater)'!E88)</f>
        <v>0</v>
      </c>
      <c r="F88" s="9">
        <f>+SUM('General Rates'!F88+'Targeted (non-water &amp; wastewate'!F88+'Targeted (water &amp; wastewater)'!F88)</f>
        <v>0</v>
      </c>
      <c r="G88" s="9">
        <f>+SUM('General Rates'!G88+'Targeted (non-water &amp; wastewate'!G88+'Targeted (water &amp; wastewater)'!G88)</f>
        <v>0</v>
      </c>
      <c r="H88" s="9">
        <f>+SUM('General Rates'!H88+'Targeted (non-water &amp; wastewate'!H88+'Targeted (water &amp; wastewater)'!H88)</f>
        <v>0</v>
      </c>
      <c r="I88" s="9">
        <f>+SUM('General Rates'!I88+'Targeted (non-water &amp; wastewate'!I88+'Targeted (water &amp; wastewater)'!I88)</f>
        <v>0</v>
      </c>
      <c r="J88" s="9">
        <f>+SUM('General Rates'!J88+'Targeted (non-water &amp; wastewate'!J88+'Targeted (water &amp; wastewater)'!J88)</f>
        <v>0</v>
      </c>
      <c r="K88" s="9">
        <f>+SUM('General Rates'!K88+'Targeted (non-water &amp; wastewate'!K88+'Targeted (water &amp; wastewater)'!K88)</f>
        <v>0</v>
      </c>
      <c r="L88" s="9">
        <f>+SUM('General Rates'!L88+'Targeted (non-water &amp; wastewate'!L88+'Targeted (water &amp; wastewater)'!L88)</f>
        <v>0</v>
      </c>
      <c r="M88" s="9">
        <f>+SUM('General Rates'!M88+'Targeted (non-water &amp; wastewate'!M88+'Targeted (water &amp; wastewater)'!M88)</f>
        <v>0</v>
      </c>
      <c r="N88" s="9">
        <f>+SUM('General Rates'!N88+'Targeted (non-water &amp; wastewate'!N88+'Targeted (water &amp; wastewater)'!N88)</f>
        <v>0</v>
      </c>
      <c r="O88" s="9">
        <f>+SUM('General Rates'!O88+'Targeted (non-water &amp; wastewate'!O88+'Targeted (water &amp; wastewater)'!O88)</f>
        <v>0</v>
      </c>
      <c r="Q88" s="9">
        <f t="shared" si="32"/>
        <v>0</v>
      </c>
      <c r="R88" s="9">
        <f t="shared" si="33"/>
        <v>0</v>
      </c>
      <c r="S88" s="9">
        <f t="shared" si="34"/>
        <v>0</v>
      </c>
      <c r="T88" s="9">
        <f t="shared" si="35"/>
        <v>0</v>
      </c>
      <c r="U88" s="9">
        <f t="shared" si="36"/>
        <v>0</v>
      </c>
      <c r="W88" s="6" t="e">
        <f t="shared" si="27"/>
        <v>#DIV/0!</v>
      </c>
      <c r="X88" s="6" t="e">
        <f t="shared" si="28"/>
        <v>#DIV/0!</v>
      </c>
      <c r="Y88" s="6" t="e">
        <f t="shared" si="29"/>
        <v>#DIV/0!</v>
      </c>
      <c r="Z88" s="6" t="e">
        <f t="shared" si="30"/>
        <v>#DIV/0!</v>
      </c>
      <c r="AA88" s="6" t="e">
        <f t="shared" si="31"/>
        <v>#DIV/0!</v>
      </c>
    </row>
    <row r="89" spans="1:27" x14ac:dyDescent="0.3">
      <c r="A89" s="4" t="s">
        <v>31</v>
      </c>
      <c r="B89" s="9">
        <f>+SUM('General Rates'!B89+'Targeted (non-water &amp; wastewate'!B89+'Targeted (water &amp; wastewater)'!B89)</f>
        <v>0</v>
      </c>
      <c r="C89" s="9">
        <f>+SUM('General Rates'!C89+'Targeted (non-water &amp; wastewate'!C89+'Targeted (water &amp; wastewater)'!C89)</f>
        <v>49482270</v>
      </c>
      <c r="D89" s="9">
        <f>+SUM('General Rates'!D89+'Targeted (non-water &amp; wastewate'!D89+'Targeted (water &amp; wastewater)'!D89)</f>
        <v>0</v>
      </c>
      <c r="E89" s="9">
        <f>+SUM('General Rates'!E89+'Targeted (non-water &amp; wastewate'!E89+'Targeted (water &amp; wastewater)'!E89)</f>
        <v>0</v>
      </c>
      <c r="F89" s="9">
        <f>+SUM('General Rates'!F89+'Targeted (non-water &amp; wastewate'!F89+'Targeted (water &amp; wastewater)'!F89)</f>
        <v>0</v>
      </c>
      <c r="G89" s="9">
        <f>+SUM('General Rates'!G89+'Targeted (non-water &amp; wastewate'!G89+'Targeted (water &amp; wastewater)'!G89)</f>
        <v>0</v>
      </c>
      <c r="H89" s="9">
        <f>+SUM('General Rates'!H89+'Targeted (non-water &amp; wastewate'!H89+'Targeted (water &amp; wastewater)'!H89)</f>
        <v>0</v>
      </c>
      <c r="I89" s="9">
        <f>+SUM('General Rates'!I89+'Targeted (non-water &amp; wastewate'!I89+'Targeted (water &amp; wastewater)'!I89)</f>
        <v>0</v>
      </c>
      <c r="J89" s="9">
        <f>+SUM('General Rates'!J89+'Targeted (non-water &amp; wastewate'!J89+'Targeted (water &amp; wastewater)'!J89)</f>
        <v>0</v>
      </c>
      <c r="K89" s="9">
        <f>+SUM('General Rates'!K89+'Targeted (non-water &amp; wastewate'!K89+'Targeted (water &amp; wastewater)'!K89)</f>
        <v>7483352</v>
      </c>
      <c r="L89" s="9">
        <f>+SUM('General Rates'!L89+'Targeted (non-water &amp; wastewate'!L89+'Targeted (water &amp; wastewater)'!L89)</f>
        <v>99444647</v>
      </c>
      <c r="M89" s="9">
        <f>+SUM('General Rates'!M89+'Targeted (non-water &amp; wastewate'!M89+'Targeted (water &amp; wastewater)'!M89)</f>
        <v>0</v>
      </c>
      <c r="N89" s="9">
        <f>+SUM('General Rates'!N89+'Targeted (non-water &amp; wastewate'!N89+'Targeted (water &amp; wastewater)'!N89)</f>
        <v>0</v>
      </c>
      <c r="O89" s="9">
        <f>+SUM('General Rates'!O89+'Targeted (non-water &amp; wastewate'!O89+'Targeted (water &amp; wastewater)'!O89)</f>
        <v>156410269</v>
      </c>
      <c r="Q89" s="9">
        <f t="shared" si="32"/>
        <v>7483352</v>
      </c>
      <c r="R89" s="9">
        <f t="shared" si="33"/>
        <v>49482270</v>
      </c>
      <c r="S89" s="9">
        <f t="shared" si="34"/>
        <v>99444647</v>
      </c>
      <c r="T89" s="9">
        <f t="shared" si="35"/>
        <v>0</v>
      </c>
      <c r="U89" s="9">
        <f t="shared" si="36"/>
        <v>156410269</v>
      </c>
      <c r="W89" s="6">
        <f t="shared" si="27"/>
        <v>4.7844377788264017E-2</v>
      </c>
      <c r="X89" s="6">
        <f t="shared" si="28"/>
        <v>0.31636202863381047</v>
      </c>
      <c r="Y89" s="6">
        <f t="shared" si="29"/>
        <v>0.63579359357792553</v>
      </c>
      <c r="Z89" s="6">
        <f t="shared" si="30"/>
        <v>0</v>
      </c>
      <c r="AA89" s="6">
        <f t="shared" si="31"/>
        <v>1</v>
      </c>
    </row>
    <row r="90" spans="1:27" x14ac:dyDescent="0.3">
      <c r="A90" s="4" t="s">
        <v>98</v>
      </c>
      <c r="B90" s="9">
        <f>+SUM('General Rates'!B90+'Targeted (non-water &amp; wastewate'!B90+'Targeted (water &amp; wastewater)'!B90)</f>
        <v>0</v>
      </c>
      <c r="C90" s="9">
        <f>+SUM('General Rates'!C90+'Targeted (non-water &amp; wastewate'!C90+'Targeted (water &amp; wastewater)'!C90)</f>
        <v>0</v>
      </c>
      <c r="D90" s="9">
        <f>+SUM('General Rates'!D90+'Targeted (non-water &amp; wastewate'!D90+'Targeted (water &amp; wastewater)'!D90)</f>
        <v>0</v>
      </c>
      <c r="E90" s="9">
        <f>+SUM('General Rates'!E90+'Targeted (non-water &amp; wastewate'!E90+'Targeted (water &amp; wastewater)'!E90)</f>
        <v>0</v>
      </c>
      <c r="F90" s="9">
        <f>+SUM('General Rates'!F90+'Targeted (non-water &amp; wastewate'!F90+'Targeted (water &amp; wastewater)'!F90)</f>
        <v>0</v>
      </c>
      <c r="G90" s="9">
        <f>+SUM('General Rates'!G90+'Targeted (non-water &amp; wastewate'!G90+'Targeted (water &amp; wastewater)'!G90)</f>
        <v>0</v>
      </c>
      <c r="H90" s="9">
        <f>+SUM('General Rates'!H90+'Targeted (non-water &amp; wastewate'!H90+'Targeted (water &amp; wastewater)'!H90)</f>
        <v>0</v>
      </c>
      <c r="I90" s="9">
        <f>+SUM('General Rates'!I90+'Targeted (non-water &amp; wastewate'!I90+'Targeted (water &amp; wastewater)'!I90)</f>
        <v>0</v>
      </c>
      <c r="J90" s="9">
        <f>+SUM('General Rates'!J90+'Targeted (non-water &amp; wastewate'!J90+'Targeted (water &amp; wastewater)'!J90)</f>
        <v>0</v>
      </c>
      <c r="K90" s="9">
        <f>+SUM('General Rates'!K90+'Targeted (non-water &amp; wastewate'!K90+'Targeted (water &amp; wastewater)'!K90)</f>
        <v>0</v>
      </c>
      <c r="L90" s="9">
        <f>+SUM('General Rates'!L90+'Targeted (non-water &amp; wastewate'!L90+'Targeted (water &amp; wastewater)'!L90)</f>
        <v>0</v>
      </c>
      <c r="M90" s="9">
        <f>+SUM('General Rates'!M90+'Targeted (non-water &amp; wastewate'!M90+'Targeted (water &amp; wastewater)'!M90)</f>
        <v>0</v>
      </c>
      <c r="N90" s="9">
        <f>+SUM('General Rates'!N90+'Targeted (non-water &amp; wastewate'!N90+'Targeted (water &amp; wastewater)'!N90)</f>
        <v>0</v>
      </c>
      <c r="O90" s="9">
        <f>+SUM('General Rates'!O90+'Targeted (non-water &amp; wastewate'!O90+'Targeted (water &amp; wastewater)'!O90)</f>
        <v>0</v>
      </c>
      <c r="Q90" s="9">
        <f t="shared" si="32"/>
        <v>0</v>
      </c>
      <c r="R90" s="9">
        <f t="shared" si="33"/>
        <v>0</v>
      </c>
      <c r="S90" s="9">
        <f t="shared" si="34"/>
        <v>0</v>
      </c>
      <c r="T90" s="9">
        <f t="shared" si="35"/>
        <v>0</v>
      </c>
      <c r="U90" s="9">
        <f t="shared" si="36"/>
        <v>0</v>
      </c>
      <c r="W90" s="6" t="e">
        <f t="shared" si="27"/>
        <v>#DIV/0!</v>
      </c>
      <c r="X90" s="6" t="e">
        <f t="shared" si="28"/>
        <v>#DIV/0!</v>
      </c>
      <c r="Y90" s="6" t="e">
        <f t="shared" si="29"/>
        <v>#DIV/0!</v>
      </c>
      <c r="Z90" s="6" t="e">
        <f t="shared" si="30"/>
        <v>#DIV/0!</v>
      </c>
      <c r="AA90" s="6" t="e">
        <f t="shared" si="31"/>
        <v>#DIV/0!</v>
      </c>
    </row>
    <row r="91" spans="1:27" x14ac:dyDescent="0.3">
      <c r="A91" s="4" t="s">
        <v>99</v>
      </c>
      <c r="B91" s="9">
        <f>+SUM('General Rates'!B91+'Targeted (non-water &amp; wastewate'!B91+'Targeted (water &amp; wastewater)'!B91)</f>
        <v>2930045</v>
      </c>
      <c r="C91" s="9">
        <f>+SUM('General Rates'!C91+'Targeted (non-water &amp; wastewate'!C91+'Targeted (water &amp; wastewater)'!C91)</f>
        <v>5735207</v>
      </c>
      <c r="D91" s="9">
        <f>+SUM('General Rates'!D91+'Targeted (non-water &amp; wastewate'!D91+'Targeted (water &amp; wastewater)'!D91)</f>
        <v>5077621</v>
      </c>
      <c r="E91" s="9">
        <f>+SUM('General Rates'!E91+'Targeted (non-water &amp; wastewate'!E91+'Targeted (water &amp; wastewater)'!E91)</f>
        <v>104323</v>
      </c>
      <c r="F91" s="9">
        <f>+SUM('General Rates'!F91+'Targeted (non-water &amp; wastewate'!F91+'Targeted (water &amp; wastewater)'!F91)</f>
        <v>174465</v>
      </c>
      <c r="G91" s="9">
        <f>+SUM('General Rates'!G91+'Targeted (non-water &amp; wastewate'!G91+'Targeted (water &amp; wastewater)'!G91)</f>
        <v>5283836</v>
      </c>
      <c r="H91" s="9">
        <f>+SUM('General Rates'!H91+'Targeted (non-water &amp; wastewate'!H91+'Targeted (water &amp; wastewater)'!H91)</f>
        <v>6195559</v>
      </c>
      <c r="I91" s="9">
        <f>+SUM('General Rates'!I91+'Targeted (non-water &amp; wastewate'!I91+'Targeted (water &amp; wastewater)'!I91)</f>
        <v>26896</v>
      </c>
      <c r="J91" s="9">
        <f>+SUM('General Rates'!J91+'Targeted (non-water &amp; wastewate'!J91+'Targeted (water &amp; wastewater)'!J91)</f>
        <v>3161463</v>
      </c>
      <c r="K91" s="9">
        <f>+SUM('General Rates'!K91+'Targeted (non-water &amp; wastewate'!K91+'Targeted (water &amp; wastewater)'!K91)</f>
        <v>6433988</v>
      </c>
      <c r="L91" s="9">
        <f>+SUM('General Rates'!L91+'Targeted (non-water &amp; wastewate'!L91+'Targeted (water &amp; wastewater)'!L91)</f>
        <v>44637218</v>
      </c>
      <c r="M91" s="9">
        <f>+SUM('General Rates'!M91+'Targeted (non-water &amp; wastewate'!M91+'Targeted (water &amp; wastewater)'!M91)</f>
        <v>567739</v>
      </c>
      <c r="N91" s="9">
        <f>+SUM('General Rates'!N91+'Targeted (non-water &amp; wastewate'!N91+'Targeted (water &amp; wastewater)'!N91)</f>
        <v>918163</v>
      </c>
      <c r="O91" s="9">
        <f>+SUM('General Rates'!O91+'Targeted (non-water &amp; wastewate'!O91+'Targeted (water &amp; wastewater)'!O91)</f>
        <v>81246523</v>
      </c>
      <c r="Q91" s="9">
        <f t="shared" si="32"/>
        <v>15288181</v>
      </c>
      <c r="R91" s="9">
        <f t="shared" si="33"/>
        <v>11964102</v>
      </c>
      <c r="S91" s="9">
        <f t="shared" si="34"/>
        <v>50832777</v>
      </c>
      <c r="T91" s="9">
        <f t="shared" si="35"/>
        <v>3161463</v>
      </c>
      <c r="U91" s="9">
        <f t="shared" si="36"/>
        <v>81246523</v>
      </c>
      <c r="W91" s="6">
        <f t="shared" si="27"/>
        <v>0.18817028022233026</v>
      </c>
      <c r="X91" s="6">
        <f t="shared" si="28"/>
        <v>0.14725678783817001</v>
      </c>
      <c r="Y91" s="6">
        <f t="shared" si="29"/>
        <v>0.62566095290010137</v>
      </c>
      <c r="Z91" s="6">
        <f t="shared" si="30"/>
        <v>3.8911979039398401E-2</v>
      </c>
      <c r="AA91" s="6">
        <f t="shared" si="31"/>
        <v>1</v>
      </c>
    </row>
    <row r="92" spans="1:27" x14ac:dyDescent="0.3">
      <c r="A92" s="4" t="s">
        <v>100</v>
      </c>
      <c r="B92" s="9">
        <f>+SUM('General Rates'!B92+'Targeted (non-water &amp; wastewate'!B92+'Targeted (water &amp; wastewater)'!B92)</f>
        <v>28278</v>
      </c>
      <c r="C92" s="9">
        <f>+SUM('General Rates'!C92+'Targeted (non-water &amp; wastewate'!C92+'Targeted (water &amp; wastewater)'!C92)</f>
        <v>1858895</v>
      </c>
      <c r="D92" s="9">
        <f>+SUM('General Rates'!D92+'Targeted (non-water &amp; wastewate'!D92+'Targeted (water &amp; wastewater)'!D92)</f>
        <v>2405612</v>
      </c>
      <c r="E92" s="9">
        <f>+SUM('General Rates'!E92+'Targeted (non-water &amp; wastewate'!E92+'Targeted (water &amp; wastewater)'!E92)</f>
        <v>55791</v>
      </c>
      <c r="F92" s="9">
        <f>+SUM('General Rates'!F92+'Targeted (non-water &amp; wastewate'!F92+'Targeted (water &amp; wastewater)'!F92)</f>
        <v>157897</v>
      </c>
      <c r="G92" s="9">
        <f>+SUM('General Rates'!G92+'Targeted (non-water &amp; wastewate'!G92+'Targeted (water &amp; wastewater)'!G92)</f>
        <v>798816</v>
      </c>
      <c r="H92" s="9">
        <f>+SUM('General Rates'!H92+'Targeted (non-water &amp; wastewate'!H92+'Targeted (water &amp; wastewater)'!H92)</f>
        <v>1971910</v>
      </c>
      <c r="I92" s="9">
        <f>+SUM('General Rates'!I92+'Targeted (non-water &amp; wastewate'!I92+'Targeted (water &amp; wastewater)'!I92)</f>
        <v>13915</v>
      </c>
      <c r="J92" s="9">
        <f>+SUM('General Rates'!J92+'Targeted (non-water &amp; wastewate'!J92+'Targeted (water &amp; wastewater)'!J92)</f>
        <v>1134578</v>
      </c>
      <c r="K92" s="9">
        <f>+SUM('General Rates'!K92+'Targeted (non-water &amp; wastewate'!K92+'Targeted (water &amp; wastewater)'!K92)</f>
        <v>2170822</v>
      </c>
      <c r="L92" s="9">
        <f>+SUM('General Rates'!L92+'Targeted (non-water &amp; wastewate'!L92+'Targeted (water &amp; wastewater)'!L92)</f>
        <v>15902857</v>
      </c>
      <c r="M92" s="9">
        <f>+SUM('General Rates'!M92+'Targeted (non-water &amp; wastewate'!M92+'Targeted (water &amp; wastewater)'!M92)</f>
        <v>47693</v>
      </c>
      <c r="N92" s="9">
        <f>+SUM('General Rates'!N92+'Targeted (non-water &amp; wastewate'!N92+'Targeted (water &amp; wastewater)'!N92)</f>
        <v>479231</v>
      </c>
      <c r="O92" s="9">
        <f>+SUM('General Rates'!O92+'Targeted (non-water &amp; wastewate'!O92+'Targeted (water &amp; wastewater)'!O92)</f>
        <v>27026295</v>
      </c>
      <c r="Q92" s="9">
        <f t="shared" si="32"/>
        <v>4866093</v>
      </c>
      <c r="R92" s="9">
        <f t="shared" si="33"/>
        <v>3150857</v>
      </c>
      <c r="S92" s="9">
        <f t="shared" si="34"/>
        <v>17874767</v>
      </c>
      <c r="T92" s="9">
        <f t="shared" si="35"/>
        <v>1134578</v>
      </c>
      <c r="U92" s="9">
        <f t="shared" si="36"/>
        <v>27026295</v>
      </c>
      <c r="W92" s="6">
        <f t="shared" si="27"/>
        <v>0.1800503176628539</v>
      </c>
      <c r="X92" s="6">
        <f t="shared" si="28"/>
        <v>0.11658486670111461</v>
      </c>
      <c r="Y92" s="6">
        <f t="shared" si="29"/>
        <v>0.6613842925935649</v>
      </c>
      <c r="Z92" s="6">
        <f t="shared" si="30"/>
        <v>4.1980523042466605E-2</v>
      </c>
      <c r="AA92" s="6">
        <f t="shared" si="31"/>
        <v>1</v>
      </c>
    </row>
    <row r="93" spans="1:27" x14ac:dyDescent="0.3">
      <c r="A93" s="4" t="s">
        <v>66</v>
      </c>
      <c r="B93" s="9">
        <f>+SUM('General Rates'!B93+'Targeted (non-water &amp; wastewate'!B93+'Targeted (water &amp; wastewater)'!B93)</f>
        <v>20480.060869565219</v>
      </c>
      <c r="C93" s="9">
        <f>+SUM('General Rates'!C93+'Targeted (non-water &amp; wastewate'!C93+'Targeted (water &amp; wastewater)'!C93)</f>
        <v>801270.9739130435</v>
      </c>
      <c r="D93" s="9">
        <f>+SUM('General Rates'!D93+'Targeted (non-water &amp; wastewate'!D93+'Targeted (water &amp; wastewater)'!D93)</f>
        <v>3558544.9478260875</v>
      </c>
      <c r="E93" s="9">
        <f>+SUM('General Rates'!E93+'Targeted (non-water &amp; wastewate'!E93+'Targeted (water &amp; wastewater)'!E93)</f>
        <v>103730.14782608696</v>
      </c>
      <c r="F93" s="9">
        <f>+SUM('General Rates'!F93+'Targeted (non-water &amp; wastewate'!F93+'Targeted (water &amp; wastewater)'!F93)</f>
        <v>9736.652173913044</v>
      </c>
      <c r="G93" s="9">
        <f>+SUM('General Rates'!G93+'Targeted (non-water &amp; wastewate'!G93+'Targeted (water &amp; wastewater)'!G93)</f>
        <v>256149.96521739126</v>
      </c>
      <c r="H93" s="9">
        <f>+SUM('General Rates'!H93+'Targeted (non-water &amp; wastewate'!H93+'Targeted (water &amp; wastewater)'!H93)</f>
        <v>1187172.5391304349</v>
      </c>
      <c r="I93" s="9">
        <f>+SUM('General Rates'!I93+'Targeted (non-water &amp; wastewate'!I93+'Targeted (water &amp; wastewater)'!I93)</f>
        <v>9980</v>
      </c>
      <c r="J93" s="9">
        <f>+SUM('General Rates'!J93+'Targeted (non-water &amp; wastewate'!J93+'Targeted (water &amp; wastewater)'!J93)</f>
        <v>379235.92173913046</v>
      </c>
      <c r="K93" s="9">
        <f>+SUM('General Rates'!K93+'Targeted (non-water &amp; wastewate'!K93+'Targeted (water &amp; wastewater)'!K93)</f>
        <v>5751884.791304348</v>
      </c>
      <c r="L93" s="9">
        <f>+SUM('General Rates'!L93+'Targeted (non-water &amp; wastewate'!L93+'Targeted (water &amp; wastewater)'!L93)</f>
        <v>6334219.7652173918</v>
      </c>
      <c r="M93" s="9">
        <f>+SUM('General Rates'!M93+'Targeted (non-water &amp; wastewate'!M93+'Targeted (water &amp; wastewater)'!M93)</f>
        <v>231109.97391304348</v>
      </c>
      <c r="N93" s="9">
        <f>+SUM('General Rates'!N93+'Targeted (non-water &amp; wastewate'!N93+'Targeted (water &amp; wastewater)'!N93)</f>
        <v>394459.68695652171</v>
      </c>
      <c r="O93" s="9">
        <f>+SUM('General Rates'!O93+'Targeted (non-water &amp; wastewate'!O93+'Targeted (water &amp; wastewater)'!O93)</f>
        <v>19037975.426086955</v>
      </c>
      <c r="Q93" s="9">
        <f t="shared" si="32"/>
        <v>9675486.5739130452</v>
      </c>
      <c r="R93" s="9">
        <f t="shared" si="33"/>
        <v>1461860.6260869564</v>
      </c>
      <c r="S93" s="9">
        <f t="shared" si="34"/>
        <v>7521392.3043478262</v>
      </c>
      <c r="T93" s="9">
        <f t="shared" si="35"/>
        <v>379235.92173913046</v>
      </c>
      <c r="U93" s="9">
        <f t="shared" si="36"/>
        <v>19037975.426086955</v>
      </c>
      <c r="W93" s="6">
        <f t="shared" si="27"/>
        <v>0.50822035207877847</v>
      </c>
      <c r="X93" s="6">
        <f t="shared" si="28"/>
        <v>7.6786559146611186E-2</v>
      </c>
      <c r="Y93" s="6">
        <f t="shared" si="29"/>
        <v>0.39507311759850111</v>
      </c>
      <c r="Z93" s="6">
        <f t="shared" si="30"/>
        <v>1.9919971176109361E-2</v>
      </c>
      <c r="AA93" s="6">
        <f t="shared" si="31"/>
        <v>1</v>
      </c>
    </row>
    <row r="94" spans="1:27" x14ac:dyDescent="0.3">
      <c r="A94" s="4" t="s">
        <v>101</v>
      </c>
      <c r="B94" s="8">
        <f>+SUM('General Rates'!B94+'Targeted (non-water &amp; wastewate'!B94+'Targeted (water &amp; wastewater)'!B94)</f>
        <v>2978803.0608695652</v>
      </c>
      <c r="C94" s="8">
        <f>+SUM('General Rates'!C94+'Targeted (non-water &amp; wastewate'!C94+'Targeted (water &amp; wastewater)'!C94)</f>
        <v>67596154.783913031</v>
      </c>
      <c r="D94" s="8">
        <f>+SUM('General Rates'!D94+'Targeted (non-water &amp; wastewate'!D94+'Targeted (water &amp; wastewater)'!D94)</f>
        <v>31602268.777826093</v>
      </c>
      <c r="E94" s="8">
        <f>+SUM('General Rates'!E94+'Targeted (non-water &amp; wastewate'!E94+'Targeted (water &amp; wastewater)'!E94)</f>
        <v>816427.90782608697</v>
      </c>
      <c r="F94" s="8">
        <f>+SUM('General Rates'!F94+'Targeted (non-water &amp; wastewate'!F94+'Targeted (water &amp; wastewater)'!F94)</f>
        <v>1128515.9221739131</v>
      </c>
      <c r="G94" s="8">
        <f>+SUM('General Rates'!G94+'Targeted (non-water &amp; wastewate'!G94+'Targeted (water &amp; wastewater)'!G94)</f>
        <v>10690611.175217392</v>
      </c>
      <c r="H94" s="8">
        <f>+SUM('General Rates'!H94+'Targeted (non-water &amp; wastewate'!H94+'Targeted (water &amp; wastewater)'!H94)</f>
        <v>37441068.319130436</v>
      </c>
      <c r="I94" s="8">
        <f>+SUM('General Rates'!I94+'Targeted (non-water &amp; wastewate'!I94+'Targeted (water &amp; wastewater)'!I94)</f>
        <v>149216.35999999999</v>
      </c>
      <c r="J94" s="8">
        <f>+SUM('General Rates'!J94+'Targeted (non-water &amp; wastewate'!J94+'Targeted (water &amp; wastewater)'!J94)</f>
        <v>6671055.6317391302</v>
      </c>
      <c r="K94" s="8">
        <f>+SUM('General Rates'!K94+'Targeted (non-water &amp; wastewate'!K94+'Targeted (water &amp; wastewater)'!K94)</f>
        <v>38494594.331304349</v>
      </c>
      <c r="L94" s="8">
        <f>+SUM('General Rates'!L94+'Targeted (non-water &amp; wastewate'!L94+'Targeted (water &amp; wastewater)'!L94)</f>
        <v>278078852.72521734</v>
      </c>
      <c r="M94" s="8">
        <f>+SUM('General Rates'!M94+'Targeted (non-water &amp; wastewate'!M94+'Targeted (water &amp; wastewater)'!M94)</f>
        <v>1575472.4639130435</v>
      </c>
      <c r="N94" s="8">
        <f>+SUM('General Rates'!N94+'Targeted (non-water &amp; wastewate'!N94+'Targeted (water &amp; wastewater)'!N94)</f>
        <v>4358894.0069565214</v>
      </c>
      <c r="O94" s="8">
        <f>+SUM('General Rates'!O94+'Targeted (non-water &amp; wastewate'!O94+'Targeted (water &amp; wastewater)'!O94)</f>
        <v>481581935.46608698</v>
      </c>
      <c r="Q94" s="8">
        <f t="shared" si="32"/>
        <v>76596082.463913038</v>
      </c>
      <c r="R94" s="8">
        <f t="shared" si="33"/>
        <v>82794876.326086938</v>
      </c>
      <c r="S94" s="8">
        <f t="shared" si="34"/>
        <v>315519921.04434776</v>
      </c>
      <c r="T94" s="8">
        <f t="shared" si="35"/>
        <v>6671055.6317391302</v>
      </c>
      <c r="U94" s="8">
        <f t="shared" si="36"/>
        <v>481581935.46608698</v>
      </c>
      <c r="W94" s="15">
        <f t="shared" si="27"/>
        <v>0.15905098763677969</v>
      </c>
      <c r="X94" s="15">
        <f t="shared" si="28"/>
        <v>0.17192272016174359</v>
      </c>
      <c r="Y94" s="15">
        <f t="shared" si="29"/>
        <v>0.65517391290638782</v>
      </c>
      <c r="Z94" s="15">
        <f t="shared" si="30"/>
        <v>1.3852379295088627E-2</v>
      </c>
      <c r="AA94" s="15">
        <f t="shared" si="31"/>
        <v>1</v>
      </c>
    </row>
    <row r="95" spans="1:27" x14ac:dyDescent="0.3">
      <c r="A95" s="4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Q95" s="9"/>
      <c r="R95" s="9"/>
      <c r="S95" s="9"/>
      <c r="T95" s="9"/>
      <c r="U95" s="9"/>
      <c r="W95" s="6"/>
      <c r="X95" s="6"/>
      <c r="Y95" s="6"/>
      <c r="Z95" s="6"/>
      <c r="AA95" s="6"/>
    </row>
    <row r="96" spans="1:27" x14ac:dyDescent="0.3">
      <c r="A96" s="3" t="s">
        <v>102</v>
      </c>
      <c r="B96" s="8">
        <f>+SUM('General Rates'!B96+'Targeted (non-water &amp; wastewate'!B96+'Targeted (water &amp; wastewater)'!B96)</f>
        <v>9323798.6208695658</v>
      </c>
      <c r="C96" s="8">
        <f>+SUM('General Rates'!C96+'Targeted (non-water &amp; wastewate'!C96+'Targeted (water &amp; wastewater)'!C96)</f>
        <v>992436031.68391311</v>
      </c>
      <c r="D96" s="8">
        <f>+SUM('General Rates'!D96+'Targeted (non-water &amp; wastewate'!D96+'Targeted (water &amp; wastewater)'!D96)</f>
        <v>122375028.26782608</v>
      </c>
      <c r="E96" s="8">
        <f>+SUM('General Rates'!E96+'Targeted (non-water &amp; wastewate'!E96+'Targeted (water &amp; wastewater)'!E96)</f>
        <v>14528162.767826088</v>
      </c>
      <c r="F96" s="8">
        <f>+SUM('General Rates'!F96+'Targeted (non-water &amp; wastewate'!F96+'Targeted (water &amp; wastewater)'!F96)</f>
        <v>33052754.552173913</v>
      </c>
      <c r="G96" s="8">
        <f>+SUM('General Rates'!G96+'Targeted (non-water &amp; wastewate'!G96+'Targeted (water &amp; wastewater)'!G96)</f>
        <v>400158726.13521743</v>
      </c>
      <c r="H96" s="8">
        <f>+SUM('General Rates'!H96+'Targeted (non-water &amp; wastewate'!H96+'Targeted (water &amp; wastewater)'!H96)</f>
        <v>382681930.89913046</v>
      </c>
      <c r="I96" s="8">
        <f>+SUM('General Rates'!I96+'Targeted (non-water &amp; wastewate'!I96+'Targeted (water &amp; wastewater)'!I96)</f>
        <v>1997894.3699999999</v>
      </c>
      <c r="J96" s="8">
        <f>+SUM('General Rates'!J96+'Targeted (non-water &amp; wastewate'!J96+'Targeted (water &amp; wastewater)'!J96)</f>
        <v>123140927.96173914</v>
      </c>
      <c r="K96" s="8">
        <f>+SUM('General Rates'!K96+'Targeted (non-water &amp; wastewate'!K96+'Targeted (water &amp; wastewater)'!K96)</f>
        <v>256364700.96130437</v>
      </c>
      <c r="L96" s="8">
        <f>+SUM('General Rates'!L96+'Targeted (non-water &amp; wastewate'!L96+'Targeted (water &amp; wastewater)'!L96)</f>
        <v>4057751105.8452177</v>
      </c>
      <c r="M96" s="8">
        <f>+SUM('General Rates'!M96+'Targeted (non-water &amp; wastewate'!M96+'Targeted (water &amp; wastewater)'!M96)</f>
        <v>7752250.2939130422</v>
      </c>
      <c r="N96" s="8">
        <f>+SUM('General Rates'!N96+'Targeted (non-water &amp; wastewate'!N96+'Targeted (water &amp; wastewater)'!N96)</f>
        <v>129554756.68695652</v>
      </c>
      <c r="O96" s="8">
        <f>+SUM('General Rates'!O96+'Targeted (non-water &amp; wastewate'!O96+'Targeted (water &amp; wastewater)'!O96)</f>
        <v>6531118069.0460863</v>
      </c>
      <c r="Q96" s="8">
        <f t="shared" ref="Q96" si="37">+SUM(B96+D96+E96+F96+K96+M96)</f>
        <v>443396695.46391308</v>
      </c>
      <c r="R96" s="8">
        <f t="shared" ref="R96" si="38">+SUM(C96+G96+N96+I96)</f>
        <v>1524147408.8760867</v>
      </c>
      <c r="S96" s="8">
        <f t="shared" ref="S96" si="39">+SUM(H96+L96)</f>
        <v>4440433036.7443485</v>
      </c>
      <c r="T96" s="8">
        <f t="shared" ref="T96" si="40">+SUM(J96)</f>
        <v>123140927.96173914</v>
      </c>
      <c r="U96" s="8">
        <f t="shared" ref="U96" si="41">+SUM(O96)</f>
        <v>6531118069.0460863</v>
      </c>
      <c r="W96" s="15">
        <f t="shared" si="27"/>
        <v>6.7889860629739646E-2</v>
      </c>
      <c r="X96" s="15">
        <f t="shared" si="28"/>
        <v>0.23336699670148495</v>
      </c>
      <c r="Y96" s="15">
        <f t="shared" si="29"/>
        <v>0.67988864843671459</v>
      </c>
      <c r="Z96" s="15">
        <f t="shared" si="30"/>
        <v>1.885449423206105E-2</v>
      </c>
      <c r="AA96" s="15">
        <f t="shared" si="31"/>
        <v>1</v>
      </c>
    </row>
  </sheetData>
  <mergeCells count="3">
    <mergeCell ref="B2:O2"/>
    <mergeCell ref="Q2:U2"/>
    <mergeCell ref="W2:AA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7DEE7-32DB-4B58-9978-1C598FCC1417}">
  <dimension ref="A1:DG112"/>
  <sheetViews>
    <sheetView tabSelected="1" topLeftCell="AF1" zoomScaleNormal="100" workbookViewId="0">
      <selection activeCell="BH10" sqref="BH10"/>
    </sheetView>
  </sheetViews>
  <sheetFormatPr defaultColWidth="9.15234375" defaultRowHeight="12.45" x14ac:dyDescent="0.3"/>
  <cols>
    <col min="1" max="1" width="12.921875" style="2" bestFit="1" customWidth="1"/>
    <col min="2" max="2" width="20.69140625" style="2" customWidth="1"/>
    <col min="3" max="16" width="12.69140625" style="7" customWidth="1"/>
    <col min="17" max="17" width="9.15234375" style="2"/>
    <col min="18" max="21" width="12.69140625" style="7" customWidth="1"/>
    <col min="22" max="22" width="12.69140625" style="2" customWidth="1"/>
    <col min="23" max="23" width="9.15234375" style="2"/>
    <col min="24" max="24" width="20.69140625" style="2" customWidth="1"/>
    <col min="25" max="38" width="12.69140625" style="7" customWidth="1"/>
    <col min="39" max="39" width="9.15234375" style="7"/>
    <col min="40" max="45" width="12.69140625" style="7" customWidth="1"/>
    <col min="46" max="46" width="20.69140625" style="2" customWidth="1"/>
    <col min="47" max="60" width="12.69140625" style="7" customWidth="1"/>
    <col min="61" max="61" width="9.15234375" style="7"/>
    <col min="62" max="66" width="12.69140625" style="7" customWidth="1"/>
    <col min="67" max="67" width="9.15234375" style="2"/>
    <col min="68" max="81" width="12.69140625" style="7" customWidth="1"/>
    <col min="82" max="82" width="9.15234375" style="2"/>
    <col min="83" max="87" width="12.69140625" style="2" customWidth="1"/>
    <col min="88" max="88" width="9.15234375" style="2"/>
    <col min="89" max="89" width="20.69140625" style="2" customWidth="1"/>
    <col min="90" max="103" width="12.69140625" style="2" customWidth="1"/>
    <col min="104" max="104" width="9.15234375" style="2" customWidth="1"/>
    <col min="105" max="109" width="12.69140625" style="2" customWidth="1"/>
    <col min="110" max="110" width="12.3046875" style="2" customWidth="1"/>
    <col min="111" max="111" width="12.23046875" style="2" bestFit="1" customWidth="1"/>
    <col min="112" max="16384" width="9.15234375" style="2"/>
  </cols>
  <sheetData>
    <row r="1" spans="1:111" x14ac:dyDescent="0.3">
      <c r="A1" s="1"/>
      <c r="B1" s="1" t="s">
        <v>0</v>
      </c>
      <c r="X1" s="1" t="s">
        <v>17</v>
      </c>
      <c r="AT1" s="1" t="s">
        <v>20</v>
      </c>
      <c r="CK1" s="1" t="s">
        <v>119</v>
      </c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DA1" s="7"/>
      <c r="DB1" s="7"/>
      <c r="DC1" s="7"/>
      <c r="DD1" s="7"/>
    </row>
    <row r="2" spans="1:111" ht="14.6" x14ac:dyDescent="0.4">
      <c r="A2" s="1"/>
      <c r="B2" s="1"/>
      <c r="C2" s="25" t="s">
        <v>16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R2" s="25" t="s">
        <v>16</v>
      </c>
      <c r="S2" s="27"/>
      <c r="T2" s="27"/>
      <c r="U2" s="27"/>
      <c r="V2" s="27"/>
      <c r="X2" s="1"/>
      <c r="Y2" s="25" t="s">
        <v>18</v>
      </c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N2" s="29" t="s">
        <v>18</v>
      </c>
      <c r="AO2" s="30"/>
      <c r="AP2" s="30"/>
      <c r="AQ2" s="30"/>
      <c r="AR2" s="31"/>
      <c r="AT2" s="1"/>
      <c r="AU2" s="25" t="s">
        <v>19</v>
      </c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J2" s="29" t="s">
        <v>19</v>
      </c>
      <c r="BK2" s="30"/>
      <c r="BL2" s="30"/>
      <c r="BM2" s="30"/>
      <c r="BN2" s="31"/>
      <c r="BP2" s="25" t="s">
        <v>106</v>
      </c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E2" s="32" t="s">
        <v>106</v>
      </c>
      <c r="CF2" s="27"/>
      <c r="CG2" s="27"/>
      <c r="CH2" s="27"/>
      <c r="CI2" s="27"/>
      <c r="CK2" s="1"/>
      <c r="CL2" s="25" t="s">
        <v>128</v>
      </c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DA2" s="25" t="s">
        <v>128</v>
      </c>
      <c r="DB2" s="32"/>
      <c r="DC2" s="32"/>
      <c r="DD2" s="32"/>
      <c r="DE2" s="32"/>
    </row>
    <row r="3" spans="1:111" x14ac:dyDescent="0.3">
      <c r="A3" s="3" t="s">
        <v>175</v>
      </c>
      <c r="B3" s="3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110</v>
      </c>
      <c r="O3" s="8" t="s">
        <v>14</v>
      </c>
      <c r="P3" s="8" t="s">
        <v>15</v>
      </c>
      <c r="R3" s="8" t="s">
        <v>105</v>
      </c>
      <c r="S3" s="8" t="s">
        <v>103</v>
      </c>
      <c r="T3" s="8" t="s">
        <v>12</v>
      </c>
      <c r="U3" s="8" t="s">
        <v>104</v>
      </c>
      <c r="V3" s="3" t="s">
        <v>15</v>
      </c>
      <c r="X3" s="3" t="s">
        <v>1</v>
      </c>
      <c r="Y3" s="8" t="s">
        <v>2</v>
      </c>
      <c r="Z3" s="8" t="s">
        <v>3</v>
      </c>
      <c r="AA3" s="8" t="s">
        <v>4</v>
      </c>
      <c r="AB3" s="8" t="s">
        <v>5</v>
      </c>
      <c r="AC3" s="8" t="s">
        <v>6</v>
      </c>
      <c r="AD3" s="8" t="s">
        <v>7</v>
      </c>
      <c r="AE3" s="8" t="s">
        <v>8</v>
      </c>
      <c r="AF3" s="8" t="s">
        <v>9</v>
      </c>
      <c r="AG3" s="8" t="s">
        <v>10</v>
      </c>
      <c r="AH3" s="8" t="s">
        <v>11</v>
      </c>
      <c r="AI3" s="8" t="s">
        <v>12</v>
      </c>
      <c r="AJ3" s="8" t="s">
        <v>13</v>
      </c>
      <c r="AK3" s="8" t="s">
        <v>14</v>
      </c>
      <c r="AL3" s="8" t="s">
        <v>15</v>
      </c>
      <c r="AN3" s="8" t="s">
        <v>171</v>
      </c>
      <c r="AO3" s="8" t="s">
        <v>172</v>
      </c>
      <c r="AP3" s="8" t="s">
        <v>173</v>
      </c>
      <c r="AQ3" s="8" t="s">
        <v>174</v>
      </c>
      <c r="AR3" s="8" t="s">
        <v>15</v>
      </c>
      <c r="AT3" s="3" t="s">
        <v>1</v>
      </c>
      <c r="AU3" s="8" t="s">
        <v>2</v>
      </c>
      <c r="AV3" s="8" t="s">
        <v>3</v>
      </c>
      <c r="AW3" s="8" t="s">
        <v>4</v>
      </c>
      <c r="AX3" s="8" t="s">
        <v>5</v>
      </c>
      <c r="AY3" s="8" t="s">
        <v>6</v>
      </c>
      <c r="AZ3" s="8" t="s">
        <v>7</v>
      </c>
      <c r="BA3" s="8" t="s">
        <v>8</v>
      </c>
      <c r="BB3" s="8" t="s">
        <v>9</v>
      </c>
      <c r="BC3" s="8" t="s">
        <v>10</v>
      </c>
      <c r="BD3" s="8" t="s">
        <v>11</v>
      </c>
      <c r="BE3" s="8" t="s">
        <v>12</v>
      </c>
      <c r="BF3" s="8" t="s">
        <v>13</v>
      </c>
      <c r="BG3" s="8" t="s">
        <v>14</v>
      </c>
      <c r="BH3" s="8" t="s">
        <v>15</v>
      </c>
      <c r="BJ3" s="8" t="s">
        <v>105</v>
      </c>
      <c r="BK3" s="8" t="s">
        <v>103</v>
      </c>
      <c r="BL3" s="8" t="s">
        <v>12</v>
      </c>
      <c r="BM3" s="8" t="s">
        <v>104</v>
      </c>
      <c r="BN3" s="8" t="s">
        <v>15</v>
      </c>
      <c r="BP3" s="8" t="s">
        <v>2</v>
      </c>
      <c r="BQ3" s="10" t="s">
        <v>3</v>
      </c>
      <c r="BR3" s="10" t="s">
        <v>4</v>
      </c>
      <c r="BS3" s="10" t="s">
        <v>5</v>
      </c>
      <c r="BT3" s="10" t="s">
        <v>6</v>
      </c>
      <c r="BU3" s="10" t="s">
        <v>7</v>
      </c>
      <c r="BV3" s="10" t="s">
        <v>8</v>
      </c>
      <c r="BW3" s="10" t="s">
        <v>9</v>
      </c>
      <c r="BX3" s="10" t="s">
        <v>10</v>
      </c>
      <c r="BY3" s="10" t="s">
        <v>11</v>
      </c>
      <c r="BZ3" s="10" t="s">
        <v>12</v>
      </c>
      <c r="CA3" s="10" t="s">
        <v>13</v>
      </c>
      <c r="CB3" s="10" t="s">
        <v>14</v>
      </c>
      <c r="CC3" s="10" t="s">
        <v>15</v>
      </c>
      <c r="CE3" s="8" t="s">
        <v>105</v>
      </c>
      <c r="CF3" s="8" t="s">
        <v>103</v>
      </c>
      <c r="CG3" s="8" t="s">
        <v>12</v>
      </c>
      <c r="CH3" s="8" t="s">
        <v>104</v>
      </c>
      <c r="CI3" s="8" t="s">
        <v>15</v>
      </c>
      <c r="CK3" s="3" t="s">
        <v>1</v>
      </c>
      <c r="CL3" s="8" t="s">
        <v>2</v>
      </c>
      <c r="CM3" s="8" t="s">
        <v>3</v>
      </c>
      <c r="CN3" s="8" t="s">
        <v>4</v>
      </c>
      <c r="CO3" s="8" t="s">
        <v>5</v>
      </c>
      <c r="CP3" s="8" t="s">
        <v>6</v>
      </c>
      <c r="CQ3" s="8" t="s">
        <v>7</v>
      </c>
      <c r="CR3" s="8" t="s">
        <v>8</v>
      </c>
      <c r="CS3" s="8" t="s">
        <v>9</v>
      </c>
      <c r="CT3" s="8" t="s">
        <v>10</v>
      </c>
      <c r="CU3" s="8" t="s">
        <v>11</v>
      </c>
      <c r="CV3" s="8" t="s">
        <v>12</v>
      </c>
      <c r="CW3" s="8" t="s">
        <v>110</v>
      </c>
      <c r="CX3" s="8" t="s">
        <v>14</v>
      </c>
      <c r="CY3" s="8" t="s">
        <v>15</v>
      </c>
      <c r="DA3" s="8" t="s">
        <v>171</v>
      </c>
      <c r="DB3" s="8" t="s">
        <v>172</v>
      </c>
      <c r="DC3" s="8" t="s">
        <v>173</v>
      </c>
      <c r="DD3" s="8" t="s">
        <v>174</v>
      </c>
      <c r="DE3" s="8" t="s">
        <v>15</v>
      </c>
    </row>
    <row r="4" spans="1:111" x14ac:dyDescent="0.3">
      <c r="A4" s="4"/>
      <c r="B4" s="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9"/>
      <c r="S4" s="9"/>
      <c r="T4" s="9"/>
      <c r="U4" s="9"/>
      <c r="V4" s="4"/>
      <c r="X4" s="4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N4" s="9"/>
      <c r="AO4" s="9"/>
      <c r="AP4" s="9"/>
      <c r="AQ4" s="9"/>
      <c r="AR4" s="9"/>
      <c r="AT4" s="4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J4" s="9"/>
      <c r="BK4" s="9"/>
      <c r="BL4" s="9"/>
      <c r="BM4" s="9"/>
      <c r="BN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1"/>
      <c r="CD4" s="13"/>
      <c r="CE4" s="9"/>
      <c r="CF4" s="9"/>
      <c r="CG4" s="9"/>
      <c r="CH4" s="9"/>
      <c r="CI4" s="9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DA4" s="4"/>
      <c r="DB4" s="4"/>
      <c r="DC4" s="4"/>
      <c r="DD4" s="4"/>
      <c r="DE4" s="4"/>
    </row>
    <row r="5" spans="1:111" x14ac:dyDescent="0.3">
      <c r="A5" s="4">
        <v>2021</v>
      </c>
      <c r="B5" s="3" t="s">
        <v>22</v>
      </c>
      <c r="C5" s="9">
        <v>37662</v>
      </c>
      <c r="D5" s="9">
        <v>286929893</v>
      </c>
      <c r="E5" s="9">
        <v>3816882</v>
      </c>
      <c r="F5" s="9">
        <v>321615</v>
      </c>
      <c r="G5" s="9">
        <v>3723087</v>
      </c>
      <c r="H5" s="9">
        <v>186919016</v>
      </c>
      <c r="I5" s="9">
        <v>68446567</v>
      </c>
      <c r="J5" s="9">
        <v>517044</v>
      </c>
      <c r="K5" s="9">
        <v>37367572</v>
      </c>
      <c r="L5" s="9">
        <v>5841630</v>
      </c>
      <c r="M5" s="9">
        <v>1141507003</v>
      </c>
      <c r="N5" s="9">
        <v>1413057</v>
      </c>
      <c r="O5" s="9">
        <v>36514254</v>
      </c>
      <c r="P5" s="9">
        <f>+SUM(C5:O5)</f>
        <v>1773355282</v>
      </c>
      <c r="R5" s="9">
        <f>+SUM(C5+E5+F5+G5+L5+N5)</f>
        <v>15153933</v>
      </c>
      <c r="S5" s="9">
        <f>+SUM(D5+H5+O5+J5)</f>
        <v>510880207</v>
      </c>
      <c r="T5" s="9">
        <f>+SUM(I5+M5)</f>
        <v>1209953570</v>
      </c>
      <c r="U5" s="9">
        <f>+SUM(K5)</f>
        <v>37367572</v>
      </c>
      <c r="V5" s="9">
        <f>+SUM(P5)</f>
        <v>1773355282</v>
      </c>
      <c r="X5" s="3" t="s">
        <v>22</v>
      </c>
      <c r="Y5" s="9">
        <v>2603</v>
      </c>
      <c r="Z5" s="9">
        <v>46094129</v>
      </c>
      <c r="AA5" s="9">
        <v>390774</v>
      </c>
      <c r="AB5" s="9">
        <v>47840</v>
      </c>
      <c r="AC5" s="9">
        <v>406135</v>
      </c>
      <c r="AD5" s="9">
        <v>12626898</v>
      </c>
      <c r="AE5" s="9">
        <v>9221475</v>
      </c>
      <c r="AF5" s="9">
        <v>23633</v>
      </c>
      <c r="AG5" s="9">
        <v>3678762</v>
      </c>
      <c r="AH5" s="9">
        <v>714219</v>
      </c>
      <c r="AI5" s="9">
        <v>162882219</v>
      </c>
      <c r="AJ5" s="9">
        <v>151554</v>
      </c>
      <c r="AK5" s="9">
        <v>1618477</v>
      </c>
      <c r="AL5" s="9">
        <f>+SUM(Y5:AK5)</f>
        <v>237858718</v>
      </c>
      <c r="AN5" s="9">
        <f>+SUM(Y5+AA5+AB5+AC5+AH5+AJ5)</f>
        <v>1713125</v>
      </c>
      <c r="AO5" s="9">
        <f>+SUM(Z5+AD5+AK5+AF5)</f>
        <v>60363137</v>
      </c>
      <c r="AP5" s="9">
        <f>+SUM(AE5+AI5)</f>
        <v>172103694</v>
      </c>
      <c r="AQ5" s="9">
        <f>+SUM(AG5)</f>
        <v>3678762</v>
      </c>
      <c r="AR5" s="9">
        <f>+SUM(AL5)</f>
        <v>237858718</v>
      </c>
      <c r="AT5" s="3" t="s">
        <v>22</v>
      </c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>
        <f>+SUM(AU5:BG5)</f>
        <v>0</v>
      </c>
      <c r="BJ5" s="9">
        <f>+SUM(AU5+AW5+AX5+AY5+BD5+BF5)</f>
        <v>0</v>
      </c>
      <c r="BK5" s="9">
        <f>+SUM(AV5+AZ5+BG5+BB5)</f>
        <v>0</v>
      </c>
      <c r="BL5" s="9">
        <f>+SUM(BA5+BE5)</f>
        <v>0</v>
      </c>
      <c r="BM5" s="9">
        <f>+SUM(BC5)</f>
        <v>0</v>
      </c>
      <c r="BN5" s="9">
        <f>+SUM(BH5)</f>
        <v>0</v>
      </c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1">
        <f>+SUM(BP5:CB5)</f>
        <v>0</v>
      </c>
      <c r="CD5" s="13"/>
      <c r="CE5" s="9">
        <f>+SUM(BP5+BR5+BS5+BT5+BY5+CA5)</f>
        <v>0</v>
      </c>
      <c r="CF5" s="9">
        <f>+SUM(BQ5+BU5+CB5+BW5)</f>
        <v>0</v>
      </c>
      <c r="CG5" s="9">
        <f>+SUM(BV5+BZ5)</f>
        <v>0</v>
      </c>
      <c r="CH5" s="9">
        <f>+SUM(BX5)</f>
        <v>0</v>
      </c>
      <c r="CI5" s="9">
        <f>+SUM(CC5)</f>
        <v>0</v>
      </c>
      <c r="CK5" s="3" t="s">
        <v>22</v>
      </c>
      <c r="CL5" s="9">
        <f>+SUM('General Rates'!B5+'Targeted (non-water &amp; wastewate'!B5+'Targeted (water &amp; wastewater)'!B5)</f>
        <v>40265</v>
      </c>
      <c r="CM5" s="9">
        <f>+SUM('General Rates'!C5+'Targeted (non-water &amp; wastewate'!C5+'Targeted (water &amp; wastewater)'!C5)</f>
        <v>333024022</v>
      </c>
      <c r="CN5" s="9">
        <f>+SUM('General Rates'!D5+'Targeted (non-water &amp; wastewate'!D5+'Targeted (water &amp; wastewater)'!D5)</f>
        <v>4207656</v>
      </c>
      <c r="CO5" s="9">
        <f>+SUM('General Rates'!E5+'Targeted (non-water &amp; wastewate'!E5+'Targeted (water &amp; wastewater)'!E5)</f>
        <v>369455</v>
      </c>
      <c r="CP5" s="9">
        <f>+SUM('General Rates'!F5+'Targeted (non-water &amp; wastewate'!F5+'Targeted (water &amp; wastewater)'!F5)</f>
        <v>4129222</v>
      </c>
      <c r="CQ5" s="9">
        <f>+SUM('General Rates'!G5+'Targeted (non-water &amp; wastewate'!G5+'Targeted (water &amp; wastewater)'!G5)</f>
        <v>199545914</v>
      </c>
      <c r="CR5" s="9">
        <f>+SUM('General Rates'!H5+'Targeted (non-water &amp; wastewate'!H5+'Targeted (water &amp; wastewater)'!H5)</f>
        <v>77668042</v>
      </c>
      <c r="CS5" s="9">
        <f>+SUM('General Rates'!I5+'Targeted (non-water &amp; wastewate'!I5+'Targeted (water &amp; wastewater)'!I5)</f>
        <v>540677</v>
      </c>
      <c r="CT5" s="9">
        <f>+SUM('General Rates'!J5+'Targeted (non-water &amp; wastewate'!J5+'Targeted (water &amp; wastewater)'!J5)</f>
        <v>41046334</v>
      </c>
      <c r="CU5" s="9">
        <f>+SUM('General Rates'!K5+'Targeted (non-water &amp; wastewate'!K5+'Targeted (water &amp; wastewater)'!K5)</f>
        <v>6555849</v>
      </c>
      <c r="CV5" s="9">
        <f>+SUM('General Rates'!L5+'Targeted (non-water &amp; wastewate'!L5+'Targeted (water &amp; wastewater)'!L5)</f>
        <v>1304389222</v>
      </c>
      <c r="CW5" s="9">
        <f>+SUM('General Rates'!M5+'Targeted (non-water &amp; wastewate'!M5+'Targeted (water &amp; wastewater)'!M5)</f>
        <v>1564611</v>
      </c>
      <c r="CX5" s="9">
        <f>+SUM('General Rates'!N5+'Targeted (non-water &amp; wastewate'!N5+'Targeted (water &amp; wastewater)'!N5)</f>
        <v>38132731</v>
      </c>
      <c r="CY5" s="9">
        <f>+SUM('General Rates'!O5+'Targeted (non-water &amp; wastewate'!O5+'Targeted (water &amp; wastewater)'!O5)</f>
        <v>2011214000</v>
      </c>
      <c r="DA5" s="9">
        <f>+SUM(CL5+CN5+CO5+CP5+CU5+CW5)</f>
        <v>16867058</v>
      </c>
      <c r="DB5" s="9">
        <f>+SUM(CM5+CQ5+CX5+CS5)</f>
        <v>571243344</v>
      </c>
      <c r="DC5" s="9">
        <f>+SUM(CR5+CV5)</f>
        <v>1382057264</v>
      </c>
      <c r="DD5" s="9">
        <f>+SUM(CT5)</f>
        <v>41046334</v>
      </c>
      <c r="DE5" s="9">
        <f>+SUM(CY5)</f>
        <v>2011214000</v>
      </c>
      <c r="DG5" s="7"/>
    </row>
    <row r="6" spans="1:111" x14ac:dyDescent="0.3">
      <c r="A6" s="4"/>
      <c r="B6" s="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R6" s="9"/>
      <c r="S6" s="9"/>
      <c r="T6" s="9"/>
      <c r="U6" s="9"/>
      <c r="V6" s="4"/>
      <c r="X6" s="4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N6" s="9"/>
      <c r="AO6" s="9"/>
      <c r="AP6" s="9"/>
      <c r="AQ6" s="9"/>
      <c r="AR6" s="4"/>
      <c r="AT6" s="4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J6" s="9"/>
      <c r="BK6" s="9"/>
      <c r="BL6" s="9"/>
      <c r="BM6" s="9"/>
      <c r="BN6" s="4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1"/>
      <c r="CD6" s="13"/>
      <c r="CE6" s="9"/>
      <c r="CF6" s="9"/>
      <c r="CG6" s="9"/>
      <c r="CH6" s="9"/>
      <c r="CI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DA6" s="9"/>
      <c r="DB6" s="9"/>
      <c r="DC6" s="9"/>
      <c r="DD6" s="9"/>
      <c r="DE6" s="4"/>
      <c r="DG6" s="7"/>
    </row>
    <row r="7" spans="1:111" x14ac:dyDescent="0.3">
      <c r="A7" s="3"/>
      <c r="B7" s="3" t="s">
        <v>23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R7" s="9"/>
      <c r="S7" s="9"/>
      <c r="T7" s="9"/>
      <c r="U7" s="9"/>
      <c r="V7" s="9"/>
      <c r="X7" s="3" t="s">
        <v>23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N7" s="9"/>
      <c r="AO7" s="9"/>
      <c r="AP7" s="9"/>
      <c r="AQ7" s="9"/>
      <c r="AR7" s="9"/>
      <c r="AT7" s="3" t="s">
        <v>23</v>
      </c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J7" s="9"/>
      <c r="BK7" s="9"/>
      <c r="BL7" s="9"/>
      <c r="BM7" s="9"/>
      <c r="BN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1"/>
      <c r="CD7" s="13"/>
      <c r="CE7" s="9"/>
      <c r="CF7" s="9"/>
      <c r="CG7" s="9"/>
      <c r="CH7" s="9"/>
      <c r="CI7" s="9"/>
      <c r="CK7" s="3" t="s">
        <v>23</v>
      </c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DA7" s="9"/>
      <c r="DB7" s="9"/>
      <c r="DC7" s="9"/>
      <c r="DD7" s="9"/>
      <c r="DE7" s="9"/>
      <c r="DG7" s="7"/>
    </row>
    <row r="8" spans="1:111" x14ac:dyDescent="0.3">
      <c r="A8" s="4">
        <v>2022</v>
      </c>
      <c r="B8" s="4" t="s">
        <v>24</v>
      </c>
      <c r="C8" s="9"/>
      <c r="D8" s="9">
        <v>38961280.009999998</v>
      </c>
      <c r="E8" s="9">
        <v>287743.57</v>
      </c>
      <c r="F8" s="9"/>
      <c r="G8" s="9">
        <v>7385.27</v>
      </c>
      <c r="H8" s="9">
        <v>25334964.809999999</v>
      </c>
      <c r="I8" s="9">
        <v>1798389.38</v>
      </c>
      <c r="J8" s="9"/>
      <c r="K8" s="9">
        <v>1783217.32</v>
      </c>
      <c r="L8" s="9"/>
      <c r="M8" s="9">
        <v>134549679.52000001</v>
      </c>
      <c r="N8" s="9">
        <v>4170.6400000000003</v>
      </c>
      <c r="O8" s="9">
        <v>11922128.43</v>
      </c>
      <c r="P8" s="9">
        <f t="shared" ref="P8:P19" si="0">+SUM(C8:O8)</f>
        <v>214648958.94999999</v>
      </c>
      <c r="R8" s="9">
        <f t="shared" ref="R8:R19" si="1">+SUM(C8+E8+F8+G8+L8+N8)</f>
        <v>299299.48000000004</v>
      </c>
      <c r="S8" s="9">
        <f t="shared" ref="S8:S73" si="2">+SUM(D8+H8+O8+J8)</f>
        <v>76218373.25</v>
      </c>
      <c r="T8" s="9">
        <f t="shared" ref="T8:T71" si="3">+SUM(I8+M8)</f>
        <v>136348068.90000001</v>
      </c>
      <c r="U8" s="9">
        <f t="shared" ref="U8:U71" si="4">+SUM(K8)</f>
        <v>1783217.32</v>
      </c>
      <c r="V8" s="9">
        <f t="shared" ref="V8:V73" si="5">+SUM(P8)</f>
        <v>214648958.94999999</v>
      </c>
      <c r="X8" s="4" t="s">
        <v>24</v>
      </c>
      <c r="Y8" s="9"/>
      <c r="Z8" s="9">
        <v>2421283.62</v>
      </c>
      <c r="AA8" s="9">
        <v>15149.28</v>
      </c>
      <c r="AB8" s="9"/>
      <c r="AC8" s="9">
        <v>345.1</v>
      </c>
      <c r="AD8" s="9">
        <v>1319244.57</v>
      </c>
      <c r="AE8" s="9">
        <v>83006.7</v>
      </c>
      <c r="AF8" s="9"/>
      <c r="AG8" s="9">
        <v>114008.47</v>
      </c>
      <c r="AH8" s="9"/>
      <c r="AI8" s="9">
        <v>5600162.7800000003</v>
      </c>
      <c r="AJ8" s="9">
        <v>198.44</v>
      </c>
      <c r="AK8" s="9">
        <v>645274.47</v>
      </c>
      <c r="AL8" s="9">
        <f t="shared" ref="AL8:AL19" si="6">+SUM(Y8:AK8)</f>
        <v>10198673.430000002</v>
      </c>
      <c r="AN8" s="9">
        <f t="shared" ref="AN8:AN19" si="7">+SUM(Y8+AA8+AB8+AC8+AH8+AJ8)</f>
        <v>15692.820000000002</v>
      </c>
      <c r="AO8" s="9">
        <f t="shared" ref="AO8:AO73" si="8">+SUM(Z8+AD8+AK8+AF8)</f>
        <v>4385802.66</v>
      </c>
      <c r="AP8" s="9">
        <f t="shared" ref="AP8:AP72" si="9">+SUM(AE8+AI8)</f>
        <v>5683169.4800000004</v>
      </c>
      <c r="AQ8" s="9">
        <f t="shared" ref="AQ8:AQ72" si="10">+SUM(AG8)</f>
        <v>114008.47</v>
      </c>
      <c r="AR8" s="9">
        <f t="shared" ref="AR8:AR73" si="11">+SUM(AL8)</f>
        <v>10198673.430000002</v>
      </c>
      <c r="AT8" s="4" t="s">
        <v>24</v>
      </c>
      <c r="AU8" s="9"/>
      <c r="AV8" s="9">
        <v>232573.3</v>
      </c>
      <c r="AW8" s="9"/>
      <c r="AX8" s="9"/>
      <c r="AY8" s="9"/>
      <c r="AZ8" s="9">
        <v>86554.47</v>
      </c>
      <c r="BA8" s="9"/>
      <c r="BB8" s="9"/>
      <c r="BC8" s="9">
        <v>824633.96</v>
      </c>
      <c r="BD8" s="9"/>
      <c r="BE8" s="9">
        <v>124940.44</v>
      </c>
      <c r="BF8" s="9"/>
      <c r="BG8" s="9">
        <v>386.09</v>
      </c>
      <c r="BH8" s="9">
        <f t="shared" ref="BH8:BH19" si="12">+SUM(AU8:BG8)</f>
        <v>1269088.26</v>
      </c>
      <c r="BJ8" s="9">
        <f t="shared" ref="BJ8:BJ19" si="13">+SUM(AU8+AW8+AX8+AY8+BD8+BF8)</f>
        <v>0</v>
      </c>
      <c r="BK8" s="9">
        <f t="shared" ref="BK8:BK73" si="14">+SUM(AV8+AZ8+BG8+BB8)</f>
        <v>319513.86000000004</v>
      </c>
      <c r="BL8" s="9">
        <f t="shared" ref="BL8:BL72" si="15">+SUM(BA8+BE8)</f>
        <v>124940.44</v>
      </c>
      <c r="BM8" s="9">
        <f t="shared" ref="BM8:BM72" si="16">+SUM(BC8)</f>
        <v>824633.96</v>
      </c>
      <c r="BN8" s="9">
        <f t="shared" ref="BN8:BN73" si="17">+SUM(BH8)</f>
        <v>1269088.26</v>
      </c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1">
        <f t="shared" ref="CC8:CC19" si="18">+SUM(BP8:CB8)</f>
        <v>0</v>
      </c>
      <c r="CD8" s="13"/>
      <c r="CE8" s="9">
        <f t="shared" ref="CE8:CE19" si="19">+SUM(BP8+BR8+BS8+BT8+BY8+CA8)</f>
        <v>0</v>
      </c>
      <c r="CF8" s="9">
        <f t="shared" ref="CF8:CF19" si="20">+SUM(BQ8+BU8+CB8+BW8)</f>
        <v>0</v>
      </c>
      <c r="CG8" s="9">
        <f t="shared" ref="CG8:CG19" si="21">+SUM(BV8+BZ8)</f>
        <v>0</v>
      </c>
      <c r="CH8" s="9">
        <f t="shared" ref="CH8:CH19" si="22">+SUM(BX8)</f>
        <v>0</v>
      </c>
      <c r="CI8" s="9">
        <f t="shared" ref="CI8:CI19" si="23">+SUM(CC8)</f>
        <v>0</v>
      </c>
      <c r="CK8" s="4" t="s">
        <v>24</v>
      </c>
      <c r="CL8" s="9">
        <f>+SUM('General Rates'!B8+'Targeted (non-water &amp; wastewate'!B8+'Targeted (water &amp; wastewater)'!B8)</f>
        <v>0</v>
      </c>
      <c r="CM8" s="9">
        <f>+SUM('General Rates'!C8+'Targeted (non-water &amp; wastewate'!C8+'Targeted (water &amp; wastewater)'!C8)</f>
        <v>41615136.929999992</v>
      </c>
      <c r="CN8" s="9">
        <f>+SUM('General Rates'!D8+'Targeted (non-water &amp; wastewate'!D8+'Targeted (water &amp; wastewater)'!D8)</f>
        <v>302892.85000000003</v>
      </c>
      <c r="CO8" s="9">
        <f>+SUM('General Rates'!E8+'Targeted (non-water &amp; wastewate'!E8+'Targeted (water &amp; wastewater)'!E8)</f>
        <v>0</v>
      </c>
      <c r="CP8" s="9">
        <f>+SUM('General Rates'!F8+'Targeted (non-water &amp; wastewate'!F8+'Targeted (water &amp; wastewater)'!F8)</f>
        <v>7730.3700000000008</v>
      </c>
      <c r="CQ8" s="9">
        <f>+SUM('General Rates'!G8+'Targeted (non-water &amp; wastewate'!G8+'Targeted (water &amp; wastewater)'!G8)</f>
        <v>26740763.849999998</v>
      </c>
      <c r="CR8" s="9">
        <f>+SUM('General Rates'!H8+'Targeted (non-water &amp; wastewate'!H8+'Targeted (water &amp; wastewater)'!H8)</f>
        <v>1881396.0799999998</v>
      </c>
      <c r="CS8" s="9">
        <f>+SUM('General Rates'!I8+'Targeted (non-water &amp; wastewate'!I8+'Targeted (water &amp; wastewater)'!I8)</f>
        <v>0</v>
      </c>
      <c r="CT8" s="9">
        <f>+SUM('General Rates'!J8+'Targeted (non-water &amp; wastewate'!J8+'Targeted (water &amp; wastewater)'!J8)</f>
        <v>2721859.75</v>
      </c>
      <c r="CU8" s="9">
        <f>+SUM('General Rates'!K8+'Targeted (non-water &amp; wastewate'!K8+'Targeted (water &amp; wastewater)'!K8)</f>
        <v>0</v>
      </c>
      <c r="CV8" s="9">
        <f>+SUM('General Rates'!L8+'Targeted (non-water &amp; wastewate'!L8+'Targeted (water &amp; wastewater)'!L8)</f>
        <v>140274782.74000001</v>
      </c>
      <c r="CW8" s="9">
        <f>+SUM('General Rates'!M8+'Targeted (non-water &amp; wastewate'!M8+'Targeted (water &amp; wastewater)'!M8)</f>
        <v>4369.08</v>
      </c>
      <c r="CX8" s="9">
        <f>+SUM('General Rates'!N8+'Targeted (non-water &amp; wastewate'!N8+'Targeted (water &amp; wastewater)'!N8)</f>
        <v>12567788.99</v>
      </c>
      <c r="CY8" s="9">
        <f>+SUM('General Rates'!O8+'Targeted (non-water &amp; wastewate'!O8+'Targeted (water &amp; wastewater)'!O8)</f>
        <v>226116720.63999999</v>
      </c>
      <c r="DA8" s="9">
        <f t="shared" ref="DA8:DA19" si="24">+SUM(CL8+CN8+CO8+CP8+CU8+CW8)</f>
        <v>314992.30000000005</v>
      </c>
      <c r="DB8" s="9">
        <f t="shared" ref="DB8:DB73" si="25">+SUM(CM8+CQ8+CX8+CS8)</f>
        <v>80923689.769999981</v>
      </c>
      <c r="DC8" s="9">
        <f t="shared" ref="DC8:DC71" si="26">+SUM(CR8+CV8)</f>
        <v>142156178.82000002</v>
      </c>
      <c r="DD8" s="9">
        <f t="shared" ref="DD8:DD71" si="27">+SUM(CT8)</f>
        <v>2721859.75</v>
      </c>
      <c r="DE8" s="9">
        <f t="shared" ref="DE8:DE73" si="28">+SUM(CY8)</f>
        <v>226116720.63999999</v>
      </c>
      <c r="DG8" s="7"/>
    </row>
    <row r="9" spans="1:111" x14ac:dyDescent="0.3">
      <c r="A9" s="4">
        <v>2021</v>
      </c>
      <c r="B9" s="4" t="s">
        <v>25</v>
      </c>
      <c r="C9" s="9"/>
      <c r="D9" s="9">
        <v>13533606</v>
      </c>
      <c r="E9" s="9">
        <v>59656</v>
      </c>
      <c r="F9" s="9"/>
      <c r="G9" s="9">
        <v>305454</v>
      </c>
      <c r="H9" s="9">
        <v>10069637</v>
      </c>
      <c r="I9" s="9">
        <v>4505675</v>
      </c>
      <c r="J9" s="9"/>
      <c r="K9" s="9">
        <v>1297901</v>
      </c>
      <c r="L9" s="9"/>
      <c r="M9" s="9">
        <v>95375984</v>
      </c>
      <c r="N9" s="9">
        <v>6538</v>
      </c>
      <c r="O9" s="9">
        <v>751072</v>
      </c>
      <c r="P9" s="9">
        <f t="shared" si="0"/>
        <v>125905523</v>
      </c>
      <c r="R9" s="9">
        <f t="shared" si="1"/>
        <v>371648</v>
      </c>
      <c r="S9" s="9">
        <f t="shared" si="2"/>
        <v>24354315</v>
      </c>
      <c r="T9" s="9">
        <f t="shared" si="3"/>
        <v>99881659</v>
      </c>
      <c r="U9" s="9">
        <f t="shared" si="4"/>
        <v>1297901</v>
      </c>
      <c r="V9" s="9">
        <f t="shared" si="5"/>
        <v>125905523</v>
      </c>
      <c r="X9" s="4" t="s">
        <v>25</v>
      </c>
      <c r="Y9" s="9"/>
      <c r="Z9" s="9">
        <v>2557276</v>
      </c>
      <c r="AA9" s="9">
        <v>544</v>
      </c>
      <c r="AB9" s="9"/>
      <c r="AC9" s="9">
        <v>2804</v>
      </c>
      <c r="AD9" s="9">
        <v>1804431</v>
      </c>
      <c r="AE9" s="9">
        <v>42429</v>
      </c>
      <c r="AF9" s="9"/>
      <c r="AG9" s="9">
        <v>178387</v>
      </c>
      <c r="AH9" s="9"/>
      <c r="AI9" s="9">
        <v>788970</v>
      </c>
      <c r="AJ9" s="9">
        <v>56</v>
      </c>
      <c r="AK9" s="9">
        <v>140441</v>
      </c>
      <c r="AL9" s="9">
        <f t="shared" si="6"/>
        <v>5515338</v>
      </c>
      <c r="AN9" s="9">
        <f t="shared" si="7"/>
        <v>3404</v>
      </c>
      <c r="AO9" s="9">
        <f t="shared" si="8"/>
        <v>4502148</v>
      </c>
      <c r="AP9" s="9">
        <f t="shared" si="9"/>
        <v>831399</v>
      </c>
      <c r="AQ9" s="9">
        <f t="shared" si="10"/>
        <v>178387</v>
      </c>
      <c r="AR9" s="9">
        <f t="shared" si="11"/>
        <v>5515338</v>
      </c>
      <c r="AT9" s="4" t="s">
        <v>25</v>
      </c>
      <c r="AU9" s="9"/>
      <c r="AV9" s="9">
        <v>6913391</v>
      </c>
      <c r="AW9" s="9"/>
      <c r="AX9" s="9"/>
      <c r="AY9" s="9">
        <v>20072</v>
      </c>
      <c r="AZ9" s="9">
        <v>5438000</v>
      </c>
      <c r="BA9" s="9">
        <v>800917</v>
      </c>
      <c r="BB9" s="9"/>
      <c r="BC9" s="9">
        <v>2702293</v>
      </c>
      <c r="BD9" s="9"/>
      <c r="BE9" s="9">
        <v>42143024</v>
      </c>
      <c r="BF9" s="9">
        <v>4470</v>
      </c>
      <c r="BG9" s="9">
        <v>97249</v>
      </c>
      <c r="BH9" s="9">
        <f t="shared" si="12"/>
        <v>58119416</v>
      </c>
      <c r="BJ9" s="9">
        <f t="shared" si="13"/>
        <v>24542</v>
      </c>
      <c r="BK9" s="9">
        <f t="shared" si="14"/>
        <v>12448640</v>
      </c>
      <c r="BL9" s="9">
        <f t="shared" si="15"/>
        <v>42943941</v>
      </c>
      <c r="BM9" s="9">
        <f t="shared" si="16"/>
        <v>2702293</v>
      </c>
      <c r="BN9" s="9">
        <f t="shared" si="17"/>
        <v>58119416</v>
      </c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1">
        <f t="shared" si="18"/>
        <v>0</v>
      </c>
      <c r="CD9" s="13"/>
      <c r="CE9" s="9">
        <f t="shared" si="19"/>
        <v>0</v>
      </c>
      <c r="CF9" s="9">
        <f t="shared" si="20"/>
        <v>0</v>
      </c>
      <c r="CG9" s="9">
        <f t="shared" si="21"/>
        <v>0</v>
      </c>
      <c r="CH9" s="9">
        <f t="shared" si="22"/>
        <v>0</v>
      </c>
      <c r="CI9" s="9">
        <f t="shared" si="23"/>
        <v>0</v>
      </c>
      <c r="CK9" s="4" t="s">
        <v>25</v>
      </c>
      <c r="CL9" s="9">
        <f>+SUM('General Rates'!B9+'Targeted (non-water &amp; wastewate'!B9+'Targeted (water &amp; wastewater)'!B9)</f>
        <v>0</v>
      </c>
      <c r="CM9" s="9">
        <f>+SUM('General Rates'!C9+'Targeted (non-water &amp; wastewate'!C9+'Targeted (water &amp; wastewater)'!C9)</f>
        <v>23004273</v>
      </c>
      <c r="CN9" s="9">
        <f>+SUM('General Rates'!D9+'Targeted (non-water &amp; wastewate'!D9+'Targeted (water &amp; wastewater)'!D9)</f>
        <v>60200</v>
      </c>
      <c r="CO9" s="9">
        <f>+SUM('General Rates'!E9+'Targeted (non-water &amp; wastewate'!E9+'Targeted (water &amp; wastewater)'!E9)</f>
        <v>0</v>
      </c>
      <c r="CP9" s="9">
        <f>+SUM('General Rates'!F9+'Targeted (non-water &amp; wastewate'!F9+'Targeted (water &amp; wastewater)'!F9)</f>
        <v>328330</v>
      </c>
      <c r="CQ9" s="9">
        <f>+SUM('General Rates'!G9+'Targeted (non-water &amp; wastewate'!G9+'Targeted (water &amp; wastewater)'!G9)</f>
        <v>17312068</v>
      </c>
      <c r="CR9" s="9">
        <f>+SUM('General Rates'!H9+'Targeted (non-water &amp; wastewate'!H9+'Targeted (water &amp; wastewater)'!H9)</f>
        <v>5349021</v>
      </c>
      <c r="CS9" s="9">
        <f>+SUM('General Rates'!I9+'Targeted (non-water &amp; wastewate'!I9+'Targeted (water &amp; wastewater)'!I9)</f>
        <v>0</v>
      </c>
      <c r="CT9" s="9">
        <f>+SUM('General Rates'!J9+'Targeted (non-water &amp; wastewate'!J9+'Targeted (water &amp; wastewater)'!J9)</f>
        <v>4178581</v>
      </c>
      <c r="CU9" s="9">
        <f>+SUM('General Rates'!K9+'Targeted (non-water &amp; wastewate'!K9+'Targeted (water &amp; wastewater)'!K9)</f>
        <v>0</v>
      </c>
      <c r="CV9" s="9">
        <f>+SUM('General Rates'!L9+'Targeted (non-water &amp; wastewate'!L9+'Targeted (water &amp; wastewater)'!L9)</f>
        <v>138307978</v>
      </c>
      <c r="CW9" s="9">
        <f>+SUM('General Rates'!M9+'Targeted (non-water &amp; wastewate'!M9+'Targeted (water &amp; wastewater)'!M9)</f>
        <v>11064</v>
      </c>
      <c r="CX9" s="9">
        <f>+SUM('General Rates'!N9+'Targeted (non-water &amp; wastewate'!N9+'Targeted (water &amp; wastewater)'!N9)</f>
        <v>988762</v>
      </c>
      <c r="CY9" s="9">
        <f>+SUM('General Rates'!O9+'Targeted (non-water &amp; wastewate'!O9+'Targeted (water &amp; wastewater)'!O9)</f>
        <v>189540277</v>
      </c>
      <c r="DA9" s="9">
        <f t="shared" si="24"/>
        <v>399594</v>
      </c>
      <c r="DB9" s="9">
        <f t="shared" si="25"/>
        <v>41305103</v>
      </c>
      <c r="DC9" s="9">
        <f t="shared" si="26"/>
        <v>143656999</v>
      </c>
      <c r="DD9" s="9">
        <f t="shared" si="27"/>
        <v>4178581</v>
      </c>
      <c r="DE9" s="9">
        <f t="shared" si="28"/>
        <v>189540277</v>
      </c>
      <c r="DG9" s="7"/>
    </row>
    <row r="10" spans="1:111" x14ac:dyDescent="0.3">
      <c r="A10" s="4">
        <v>2021</v>
      </c>
      <c r="B10" s="4" t="s">
        <v>26</v>
      </c>
      <c r="C10" s="9"/>
      <c r="D10" s="9">
        <v>5913369.5</v>
      </c>
      <c r="E10" s="9">
        <v>6435.78</v>
      </c>
      <c r="F10" s="9"/>
      <c r="G10" s="9">
        <v>533169.18999999994</v>
      </c>
      <c r="H10" s="9">
        <v>5703235.0999999996</v>
      </c>
      <c r="I10" s="9">
        <v>1038363.32</v>
      </c>
      <c r="J10" s="9"/>
      <c r="K10" s="9">
        <v>134396.07</v>
      </c>
      <c r="L10" s="9">
        <v>41765.86</v>
      </c>
      <c r="M10" s="9">
        <v>25650322.109999999</v>
      </c>
      <c r="N10" s="9"/>
      <c r="O10" s="9">
        <v>58775.57</v>
      </c>
      <c r="P10" s="9">
        <f t="shared" si="0"/>
        <v>39079832.5</v>
      </c>
      <c r="R10" s="9">
        <f t="shared" si="1"/>
        <v>581370.82999999996</v>
      </c>
      <c r="S10" s="9">
        <f t="shared" si="2"/>
        <v>11675380.17</v>
      </c>
      <c r="T10" s="9">
        <f t="shared" si="3"/>
        <v>26688685.43</v>
      </c>
      <c r="U10" s="9">
        <f t="shared" si="4"/>
        <v>134396.07</v>
      </c>
      <c r="V10" s="9">
        <f t="shared" si="5"/>
        <v>39079832.5</v>
      </c>
      <c r="X10" s="4" t="s">
        <v>26</v>
      </c>
      <c r="Y10" s="9"/>
      <c r="Z10" s="9">
        <v>898508.7</v>
      </c>
      <c r="AA10" s="9">
        <v>1005.22</v>
      </c>
      <c r="AB10" s="9"/>
      <c r="AC10" s="9">
        <v>95186.96</v>
      </c>
      <c r="AD10" s="9">
        <v>332638.26</v>
      </c>
      <c r="AE10" s="9">
        <v>428424.65</v>
      </c>
      <c r="AF10" s="9"/>
      <c r="AG10" s="9">
        <v>33479.57</v>
      </c>
      <c r="AH10" s="9">
        <v>3533.91</v>
      </c>
      <c r="AI10" s="9">
        <v>11983678.57</v>
      </c>
      <c r="AJ10" s="9"/>
      <c r="AK10" s="9">
        <v>9506.09</v>
      </c>
      <c r="AL10" s="9">
        <f t="shared" si="6"/>
        <v>13785961.93</v>
      </c>
      <c r="AN10" s="9">
        <f t="shared" si="7"/>
        <v>99726.090000000011</v>
      </c>
      <c r="AO10" s="9">
        <f t="shared" si="8"/>
        <v>1240653.05</v>
      </c>
      <c r="AP10" s="9">
        <f t="shared" si="9"/>
        <v>12412103.220000001</v>
      </c>
      <c r="AQ10" s="9">
        <f t="shared" si="10"/>
        <v>33479.57</v>
      </c>
      <c r="AR10" s="9">
        <f t="shared" si="11"/>
        <v>13785961.93</v>
      </c>
      <c r="AT10" s="4" t="s">
        <v>26</v>
      </c>
      <c r="AU10" s="9"/>
      <c r="AV10" s="9">
        <v>994424.35</v>
      </c>
      <c r="AW10" s="9">
        <v>551.29999999999995</v>
      </c>
      <c r="AX10" s="9"/>
      <c r="AY10" s="9">
        <v>7915.65</v>
      </c>
      <c r="AZ10" s="9">
        <v>496167.83</v>
      </c>
      <c r="BA10" s="9">
        <v>80153.91</v>
      </c>
      <c r="BB10" s="9"/>
      <c r="BC10" s="9">
        <v>66086.09</v>
      </c>
      <c r="BD10" s="9"/>
      <c r="BE10" s="9">
        <v>12802827.83</v>
      </c>
      <c r="BF10" s="9"/>
      <c r="BG10" s="9">
        <v>4307.83</v>
      </c>
      <c r="BH10" s="9">
        <f t="shared" si="12"/>
        <v>14452434.790000001</v>
      </c>
      <c r="BJ10" s="9">
        <f t="shared" si="13"/>
        <v>8466.9499999999989</v>
      </c>
      <c r="BK10" s="9">
        <f t="shared" si="14"/>
        <v>1494900.01</v>
      </c>
      <c r="BL10" s="9">
        <f t="shared" si="15"/>
        <v>12882981.74</v>
      </c>
      <c r="BM10" s="9">
        <f t="shared" si="16"/>
        <v>66086.09</v>
      </c>
      <c r="BN10" s="9">
        <f t="shared" si="17"/>
        <v>14452434.790000001</v>
      </c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1">
        <f t="shared" si="18"/>
        <v>0</v>
      </c>
      <c r="CD10" s="13"/>
      <c r="CE10" s="9">
        <f t="shared" si="19"/>
        <v>0</v>
      </c>
      <c r="CF10" s="9">
        <f t="shared" si="20"/>
        <v>0</v>
      </c>
      <c r="CG10" s="9">
        <f t="shared" si="21"/>
        <v>0</v>
      </c>
      <c r="CH10" s="9">
        <f t="shared" si="22"/>
        <v>0</v>
      </c>
      <c r="CI10" s="9">
        <f t="shared" si="23"/>
        <v>0</v>
      </c>
      <c r="CK10" s="4" t="s">
        <v>26</v>
      </c>
      <c r="CL10" s="9">
        <f>+SUM('General Rates'!B10+'Targeted (non-water &amp; wastewate'!B10+'Targeted (water &amp; wastewater)'!B10)</f>
        <v>0</v>
      </c>
      <c r="CM10" s="9">
        <f>+SUM('General Rates'!C10+'Targeted (non-water &amp; wastewate'!C10+'Targeted (water &amp; wastewater)'!C10)</f>
        <v>7806302.5499999998</v>
      </c>
      <c r="CN10" s="9">
        <f>+SUM('General Rates'!D10+'Targeted (non-water &amp; wastewate'!D10+'Targeted (water &amp; wastewater)'!D10)</f>
        <v>7992.3</v>
      </c>
      <c r="CO10" s="9">
        <f>+SUM('General Rates'!E10+'Targeted (non-water &amp; wastewate'!E10+'Targeted (water &amp; wastewater)'!E10)</f>
        <v>0</v>
      </c>
      <c r="CP10" s="9">
        <f>+SUM('General Rates'!F10+'Targeted (non-water &amp; wastewate'!F10+'Targeted (water &amp; wastewater)'!F10)</f>
        <v>636271.79999999993</v>
      </c>
      <c r="CQ10" s="9">
        <f>+SUM('General Rates'!G10+'Targeted (non-water &amp; wastewate'!G10+'Targeted (water &amp; wastewater)'!G10)</f>
        <v>6532041.1899999995</v>
      </c>
      <c r="CR10" s="9">
        <f>+SUM('General Rates'!H10+'Targeted (non-water &amp; wastewate'!H10+'Targeted (water &amp; wastewater)'!H10)</f>
        <v>1546941.88</v>
      </c>
      <c r="CS10" s="9">
        <f>+SUM('General Rates'!I10+'Targeted (non-water &amp; wastewate'!I10+'Targeted (water &amp; wastewater)'!I10)</f>
        <v>0</v>
      </c>
      <c r="CT10" s="9">
        <f>+SUM('General Rates'!J10+'Targeted (non-water &amp; wastewate'!J10+'Targeted (water &amp; wastewater)'!J10)</f>
        <v>233961.73</v>
      </c>
      <c r="CU10" s="9">
        <f>+SUM('General Rates'!K10+'Targeted (non-water &amp; wastewate'!K10+'Targeted (water &amp; wastewater)'!K10)</f>
        <v>45299.770000000004</v>
      </c>
      <c r="CV10" s="9">
        <f>+SUM('General Rates'!L10+'Targeted (non-water &amp; wastewate'!L10+'Targeted (water &amp; wastewater)'!L10)</f>
        <v>50436828.509999998</v>
      </c>
      <c r="CW10" s="9">
        <f>+SUM('General Rates'!M10+'Targeted (non-water &amp; wastewate'!M10+'Targeted (water &amp; wastewater)'!M10)</f>
        <v>0</v>
      </c>
      <c r="CX10" s="9">
        <f>+SUM('General Rates'!N10+'Targeted (non-water &amp; wastewate'!N10+'Targeted (water &amp; wastewater)'!N10)</f>
        <v>72589.490000000005</v>
      </c>
      <c r="CY10" s="9">
        <f>+SUM('General Rates'!O10+'Targeted (non-water &amp; wastewate'!O10+'Targeted (water &amp; wastewater)'!O10)</f>
        <v>67318229.219999999</v>
      </c>
      <c r="DA10" s="9">
        <f t="shared" si="24"/>
        <v>689563.87</v>
      </c>
      <c r="DB10" s="9">
        <f t="shared" si="25"/>
        <v>14410933.229999999</v>
      </c>
      <c r="DC10" s="9">
        <f t="shared" si="26"/>
        <v>51983770.390000001</v>
      </c>
      <c r="DD10" s="9">
        <f t="shared" si="27"/>
        <v>233961.73</v>
      </c>
      <c r="DE10" s="9">
        <f t="shared" si="28"/>
        <v>67318229.219999999</v>
      </c>
      <c r="DG10" s="7"/>
    </row>
    <row r="11" spans="1:111" x14ac:dyDescent="0.3">
      <c r="A11" s="4">
        <v>2021</v>
      </c>
      <c r="B11" s="4" t="s">
        <v>27</v>
      </c>
      <c r="C11" s="9"/>
      <c r="D11" s="9">
        <v>23922000</v>
      </c>
      <c r="E11" s="9"/>
      <c r="F11" s="9"/>
      <c r="G11" s="9"/>
      <c r="H11" s="9"/>
      <c r="I11" s="9">
        <v>2296000</v>
      </c>
      <c r="J11" s="9"/>
      <c r="K11" s="9">
        <v>1670000</v>
      </c>
      <c r="L11" s="9">
        <v>1226000</v>
      </c>
      <c r="M11" s="9">
        <v>49320000</v>
      </c>
      <c r="N11" s="9"/>
      <c r="O11" s="9"/>
      <c r="P11" s="9">
        <f t="shared" si="0"/>
        <v>78434000</v>
      </c>
      <c r="R11" s="9">
        <f t="shared" si="1"/>
        <v>1226000</v>
      </c>
      <c r="S11" s="9">
        <f t="shared" si="2"/>
        <v>23922000</v>
      </c>
      <c r="T11" s="9">
        <f t="shared" si="3"/>
        <v>51616000</v>
      </c>
      <c r="U11" s="9">
        <f t="shared" si="4"/>
        <v>1670000</v>
      </c>
      <c r="V11" s="9">
        <f t="shared" si="5"/>
        <v>78434000</v>
      </c>
      <c r="X11" s="4" t="s">
        <v>27</v>
      </c>
      <c r="Y11" s="9"/>
      <c r="Z11" s="9">
        <v>140000</v>
      </c>
      <c r="AA11" s="9"/>
      <c r="AB11" s="9"/>
      <c r="AC11" s="9"/>
      <c r="AD11" s="9"/>
      <c r="AE11" s="9">
        <v>176000</v>
      </c>
      <c r="AF11" s="9"/>
      <c r="AG11" s="9">
        <v>29000</v>
      </c>
      <c r="AH11" s="9">
        <v>71000</v>
      </c>
      <c r="AI11" s="9">
        <v>4898000</v>
      </c>
      <c r="AJ11" s="9"/>
      <c r="AK11" s="9"/>
      <c r="AL11" s="9">
        <f t="shared" si="6"/>
        <v>5314000</v>
      </c>
      <c r="AN11" s="9">
        <f t="shared" si="7"/>
        <v>71000</v>
      </c>
      <c r="AO11" s="9">
        <f t="shared" si="8"/>
        <v>140000</v>
      </c>
      <c r="AP11" s="9">
        <f t="shared" si="9"/>
        <v>5074000</v>
      </c>
      <c r="AQ11" s="9">
        <f t="shared" si="10"/>
        <v>29000</v>
      </c>
      <c r="AR11" s="9">
        <f t="shared" si="11"/>
        <v>5314000</v>
      </c>
      <c r="AT11" s="4" t="s">
        <v>27</v>
      </c>
      <c r="AU11" s="9"/>
      <c r="AV11" s="9">
        <v>1504000</v>
      </c>
      <c r="AW11" s="9"/>
      <c r="AX11" s="9"/>
      <c r="AY11" s="9"/>
      <c r="AZ11" s="9"/>
      <c r="BA11" s="9">
        <v>34000</v>
      </c>
      <c r="BB11" s="9"/>
      <c r="BC11" s="9">
        <v>1006000</v>
      </c>
      <c r="BD11" s="9">
        <v>20000</v>
      </c>
      <c r="BE11" s="9">
        <v>12873000</v>
      </c>
      <c r="BF11" s="9"/>
      <c r="BG11" s="9"/>
      <c r="BH11" s="9">
        <f t="shared" si="12"/>
        <v>15437000</v>
      </c>
      <c r="BJ11" s="9">
        <f t="shared" si="13"/>
        <v>20000</v>
      </c>
      <c r="BK11" s="9">
        <f t="shared" si="14"/>
        <v>1504000</v>
      </c>
      <c r="BL11" s="9">
        <f t="shared" si="15"/>
        <v>12907000</v>
      </c>
      <c r="BM11" s="9">
        <f t="shared" si="16"/>
        <v>1006000</v>
      </c>
      <c r="BN11" s="9">
        <f t="shared" si="17"/>
        <v>15437000</v>
      </c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1">
        <f t="shared" si="18"/>
        <v>0</v>
      </c>
      <c r="CD11" s="13"/>
      <c r="CE11" s="9">
        <f t="shared" si="19"/>
        <v>0</v>
      </c>
      <c r="CF11" s="9">
        <f t="shared" si="20"/>
        <v>0</v>
      </c>
      <c r="CG11" s="9">
        <f t="shared" si="21"/>
        <v>0</v>
      </c>
      <c r="CH11" s="9">
        <f t="shared" si="22"/>
        <v>0</v>
      </c>
      <c r="CI11" s="9">
        <f t="shared" si="23"/>
        <v>0</v>
      </c>
      <c r="CK11" s="4" t="s">
        <v>27</v>
      </c>
      <c r="CL11" s="9">
        <f>+SUM('General Rates'!B11+'Targeted (non-water &amp; wastewate'!B11+'Targeted (water &amp; wastewater)'!B11)</f>
        <v>0</v>
      </c>
      <c r="CM11" s="9">
        <f>+SUM('General Rates'!C11+'Targeted (non-water &amp; wastewate'!C11+'Targeted (water &amp; wastewater)'!C11)</f>
        <v>25566000</v>
      </c>
      <c r="CN11" s="9">
        <f>+SUM('General Rates'!D11+'Targeted (non-water &amp; wastewate'!D11+'Targeted (water &amp; wastewater)'!D11)</f>
        <v>0</v>
      </c>
      <c r="CO11" s="9">
        <f>+SUM('General Rates'!E11+'Targeted (non-water &amp; wastewate'!E11+'Targeted (water &amp; wastewater)'!E11)</f>
        <v>0</v>
      </c>
      <c r="CP11" s="9">
        <f>+SUM('General Rates'!F11+'Targeted (non-water &amp; wastewate'!F11+'Targeted (water &amp; wastewater)'!F11)</f>
        <v>0</v>
      </c>
      <c r="CQ11" s="9">
        <f>+SUM('General Rates'!G11+'Targeted (non-water &amp; wastewate'!G11+'Targeted (water &amp; wastewater)'!G11)</f>
        <v>0</v>
      </c>
      <c r="CR11" s="9">
        <f>+SUM('General Rates'!H11+'Targeted (non-water &amp; wastewate'!H11+'Targeted (water &amp; wastewater)'!H11)</f>
        <v>2506000</v>
      </c>
      <c r="CS11" s="9">
        <f>+SUM('General Rates'!I11+'Targeted (non-water &amp; wastewate'!I11+'Targeted (water &amp; wastewater)'!I11)</f>
        <v>0</v>
      </c>
      <c r="CT11" s="9">
        <f>+SUM('General Rates'!J11+'Targeted (non-water &amp; wastewate'!J11+'Targeted (water &amp; wastewater)'!J11)</f>
        <v>2705000</v>
      </c>
      <c r="CU11" s="9">
        <f>+SUM('General Rates'!K11+'Targeted (non-water &amp; wastewate'!K11+'Targeted (water &amp; wastewater)'!K11)</f>
        <v>1317000</v>
      </c>
      <c r="CV11" s="9">
        <f>+SUM('General Rates'!L11+'Targeted (non-water &amp; wastewate'!L11+'Targeted (water &amp; wastewater)'!L11)</f>
        <v>67091000</v>
      </c>
      <c r="CW11" s="9">
        <f>+SUM('General Rates'!M11+'Targeted (non-water &amp; wastewate'!M11+'Targeted (water &amp; wastewater)'!M11)</f>
        <v>0</v>
      </c>
      <c r="CX11" s="9">
        <f>+SUM('General Rates'!N11+'Targeted (non-water &amp; wastewate'!N11+'Targeted (water &amp; wastewater)'!N11)</f>
        <v>0</v>
      </c>
      <c r="CY11" s="9">
        <f>+SUM('General Rates'!O11+'Targeted (non-water &amp; wastewate'!O11+'Targeted (water &amp; wastewater)'!O11)</f>
        <v>99185000</v>
      </c>
      <c r="DA11" s="9">
        <f t="shared" si="24"/>
        <v>1317000</v>
      </c>
      <c r="DB11" s="9">
        <f t="shared" si="25"/>
        <v>25566000</v>
      </c>
      <c r="DC11" s="9">
        <f t="shared" si="26"/>
        <v>69597000</v>
      </c>
      <c r="DD11" s="9">
        <f t="shared" si="27"/>
        <v>2705000</v>
      </c>
      <c r="DE11" s="9">
        <f t="shared" si="28"/>
        <v>99185000</v>
      </c>
      <c r="DG11" s="7"/>
    </row>
    <row r="12" spans="1:111" x14ac:dyDescent="0.3">
      <c r="A12" s="4">
        <v>2021</v>
      </c>
      <c r="B12" s="4" t="s">
        <v>28</v>
      </c>
      <c r="C12" s="9"/>
      <c r="D12" s="9">
        <v>13217991.689999999</v>
      </c>
      <c r="E12" s="9"/>
      <c r="F12" s="9"/>
      <c r="G12" s="9"/>
      <c r="H12" s="9"/>
      <c r="I12" s="9">
        <v>1675116.14</v>
      </c>
      <c r="J12" s="9"/>
      <c r="K12" s="9">
        <v>66900.259999999995</v>
      </c>
      <c r="L12" s="9">
        <v>253130.03</v>
      </c>
      <c r="M12" s="9">
        <v>41108793.810000002</v>
      </c>
      <c r="N12" s="9"/>
      <c r="O12" s="9"/>
      <c r="P12" s="9">
        <f t="shared" si="0"/>
        <v>56321931.93</v>
      </c>
      <c r="R12" s="9">
        <f t="shared" si="1"/>
        <v>253130.03</v>
      </c>
      <c r="S12" s="9">
        <f t="shared" si="2"/>
        <v>13217991.689999999</v>
      </c>
      <c r="T12" s="9">
        <f t="shared" si="3"/>
        <v>42783909.950000003</v>
      </c>
      <c r="U12" s="9">
        <f t="shared" si="4"/>
        <v>66900.259999999995</v>
      </c>
      <c r="V12" s="9">
        <f t="shared" si="5"/>
        <v>56321931.93</v>
      </c>
      <c r="X12" s="4" t="s">
        <v>28</v>
      </c>
      <c r="Y12" s="9"/>
      <c r="Z12" s="9">
        <v>642545.76</v>
      </c>
      <c r="AA12" s="9"/>
      <c r="AB12" s="9"/>
      <c r="AC12" s="9"/>
      <c r="AD12" s="9"/>
      <c r="AE12" s="9">
        <v>21323.16</v>
      </c>
      <c r="AF12" s="9"/>
      <c r="AG12" s="9">
        <v>1922.58</v>
      </c>
      <c r="AH12" s="9">
        <v>757.38</v>
      </c>
      <c r="AI12" s="9">
        <v>1080898.28</v>
      </c>
      <c r="AJ12" s="9"/>
      <c r="AK12" s="9"/>
      <c r="AL12" s="9">
        <f t="shared" si="6"/>
        <v>1747447.1600000001</v>
      </c>
      <c r="AN12" s="9">
        <f t="shared" si="7"/>
        <v>757.38</v>
      </c>
      <c r="AO12" s="9">
        <f t="shared" si="8"/>
        <v>642545.76</v>
      </c>
      <c r="AP12" s="9">
        <f t="shared" si="9"/>
        <v>1102221.44</v>
      </c>
      <c r="AQ12" s="9">
        <f t="shared" si="10"/>
        <v>1922.58</v>
      </c>
      <c r="AR12" s="9">
        <f t="shared" si="11"/>
        <v>1747447.1600000001</v>
      </c>
      <c r="AT12" s="4" t="s">
        <v>28</v>
      </c>
      <c r="AU12" s="9"/>
      <c r="AV12" s="9">
        <v>1242228.52</v>
      </c>
      <c r="AW12" s="9"/>
      <c r="AX12" s="9"/>
      <c r="AY12" s="9"/>
      <c r="AZ12" s="9"/>
      <c r="BA12" s="9">
        <v>32310.880000000001</v>
      </c>
      <c r="BB12" s="9"/>
      <c r="BC12" s="9">
        <v>25074.84</v>
      </c>
      <c r="BD12" s="9">
        <v>389.5</v>
      </c>
      <c r="BE12" s="9">
        <v>14070786.5</v>
      </c>
      <c r="BF12" s="9"/>
      <c r="BG12" s="9"/>
      <c r="BH12" s="9">
        <f t="shared" si="12"/>
        <v>15370790.24</v>
      </c>
      <c r="BJ12" s="9">
        <f t="shared" si="13"/>
        <v>389.5</v>
      </c>
      <c r="BK12" s="9">
        <f t="shared" si="14"/>
        <v>1242228.52</v>
      </c>
      <c r="BL12" s="9">
        <f t="shared" si="15"/>
        <v>14103097.380000001</v>
      </c>
      <c r="BM12" s="9">
        <f t="shared" si="16"/>
        <v>25074.84</v>
      </c>
      <c r="BN12" s="9">
        <f t="shared" si="17"/>
        <v>15370790.24</v>
      </c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1">
        <f t="shared" si="18"/>
        <v>0</v>
      </c>
      <c r="CD12" s="13"/>
      <c r="CE12" s="9">
        <f t="shared" si="19"/>
        <v>0</v>
      </c>
      <c r="CF12" s="9">
        <f t="shared" si="20"/>
        <v>0</v>
      </c>
      <c r="CG12" s="9">
        <f t="shared" si="21"/>
        <v>0</v>
      </c>
      <c r="CH12" s="9">
        <f t="shared" si="22"/>
        <v>0</v>
      </c>
      <c r="CI12" s="9">
        <f t="shared" si="23"/>
        <v>0</v>
      </c>
      <c r="CK12" s="4" t="s">
        <v>28</v>
      </c>
      <c r="CL12" s="9">
        <f>+SUM('General Rates'!B12+'Targeted (non-water &amp; wastewate'!B12+'Targeted (water &amp; wastewater)'!B12)</f>
        <v>0</v>
      </c>
      <c r="CM12" s="9">
        <f>+SUM('General Rates'!C12+'Targeted (non-water &amp; wastewate'!C12+'Targeted (water &amp; wastewater)'!C12)</f>
        <v>15102765.969999999</v>
      </c>
      <c r="CN12" s="9">
        <f>+SUM('General Rates'!D12+'Targeted (non-water &amp; wastewate'!D12+'Targeted (water &amp; wastewater)'!D12)</f>
        <v>0</v>
      </c>
      <c r="CO12" s="9">
        <f>+SUM('General Rates'!E12+'Targeted (non-water &amp; wastewate'!E12+'Targeted (water &amp; wastewater)'!E12)</f>
        <v>0</v>
      </c>
      <c r="CP12" s="9">
        <f>+SUM('General Rates'!F12+'Targeted (non-water &amp; wastewate'!F12+'Targeted (water &amp; wastewater)'!F12)</f>
        <v>0</v>
      </c>
      <c r="CQ12" s="9">
        <f>+SUM('General Rates'!G12+'Targeted (non-water &amp; wastewate'!G12+'Targeted (water &amp; wastewater)'!G12)</f>
        <v>0</v>
      </c>
      <c r="CR12" s="9">
        <f>+SUM('General Rates'!H12+'Targeted (non-water &amp; wastewate'!H12+'Targeted (water &amp; wastewater)'!H12)</f>
        <v>1728750.1799999997</v>
      </c>
      <c r="CS12" s="9">
        <f>+SUM('General Rates'!I12+'Targeted (non-water &amp; wastewate'!I12+'Targeted (water &amp; wastewater)'!I12)</f>
        <v>0</v>
      </c>
      <c r="CT12" s="9">
        <f>+SUM('General Rates'!J12+'Targeted (non-water &amp; wastewate'!J12+'Targeted (water &amp; wastewater)'!J12)</f>
        <v>93897.68</v>
      </c>
      <c r="CU12" s="9">
        <f>+SUM('General Rates'!K12+'Targeted (non-water &amp; wastewate'!K12+'Targeted (water &amp; wastewater)'!K12)</f>
        <v>254276.91</v>
      </c>
      <c r="CV12" s="9">
        <f>+SUM('General Rates'!L12+'Targeted (non-water &amp; wastewate'!L12+'Targeted (water &amp; wastewater)'!L12)</f>
        <v>56260478.590000004</v>
      </c>
      <c r="CW12" s="9">
        <f>+SUM('General Rates'!M12+'Targeted (non-water &amp; wastewate'!M12+'Targeted (water &amp; wastewater)'!M12)</f>
        <v>0</v>
      </c>
      <c r="CX12" s="9">
        <f>+SUM('General Rates'!N12+'Targeted (non-water &amp; wastewate'!N12+'Targeted (water &amp; wastewater)'!N12)</f>
        <v>0</v>
      </c>
      <c r="CY12" s="9">
        <f>+SUM('General Rates'!O12+'Targeted (non-water &amp; wastewate'!O12+'Targeted (water &amp; wastewater)'!O12)</f>
        <v>73440169.329999998</v>
      </c>
      <c r="DA12" s="9">
        <f t="shared" si="24"/>
        <v>254276.91</v>
      </c>
      <c r="DB12" s="9">
        <f t="shared" si="25"/>
        <v>15102765.969999999</v>
      </c>
      <c r="DC12" s="9">
        <f t="shared" si="26"/>
        <v>57989228.770000003</v>
      </c>
      <c r="DD12" s="9">
        <f t="shared" si="27"/>
        <v>93897.68</v>
      </c>
      <c r="DE12" s="9">
        <f t="shared" si="28"/>
        <v>73440169.329999998</v>
      </c>
      <c r="DG12" s="7"/>
    </row>
    <row r="13" spans="1:111" x14ac:dyDescent="0.3">
      <c r="A13" s="4">
        <v>2021</v>
      </c>
      <c r="B13" s="4" t="s">
        <v>29</v>
      </c>
      <c r="C13" s="9"/>
      <c r="D13" s="9">
        <v>5247225.76</v>
      </c>
      <c r="E13" s="9"/>
      <c r="F13" s="9"/>
      <c r="G13" s="9"/>
      <c r="H13" s="9"/>
      <c r="I13" s="9"/>
      <c r="J13" s="9"/>
      <c r="K13" s="9">
        <v>28402.44</v>
      </c>
      <c r="L13" s="9">
        <v>187632.16</v>
      </c>
      <c r="M13" s="9">
        <v>18067550.77</v>
      </c>
      <c r="N13" s="9"/>
      <c r="O13" s="9">
        <v>2591346.65</v>
      </c>
      <c r="P13" s="9">
        <f t="shared" si="0"/>
        <v>26122157.779999997</v>
      </c>
      <c r="R13" s="9">
        <f t="shared" si="1"/>
        <v>187632.16</v>
      </c>
      <c r="S13" s="9">
        <f t="shared" si="2"/>
        <v>7838572.4100000001</v>
      </c>
      <c r="T13" s="9">
        <f t="shared" si="3"/>
        <v>18067550.77</v>
      </c>
      <c r="U13" s="9">
        <f t="shared" si="4"/>
        <v>28402.44</v>
      </c>
      <c r="V13" s="9">
        <f t="shared" si="5"/>
        <v>26122157.779999997</v>
      </c>
      <c r="X13" s="4" t="s">
        <v>29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>
        <f t="shared" si="6"/>
        <v>0</v>
      </c>
      <c r="AN13" s="9">
        <f t="shared" si="7"/>
        <v>0</v>
      </c>
      <c r="AO13" s="9">
        <f t="shared" si="8"/>
        <v>0</v>
      </c>
      <c r="AP13" s="9">
        <f t="shared" si="9"/>
        <v>0</v>
      </c>
      <c r="AQ13" s="9">
        <f t="shared" si="10"/>
        <v>0</v>
      </c>
      <c r="AR13" s="9">
        <f t="shared" si="11"/>
        <v>0</v>
      </c>
      <c r="AT13" s="4" t="s">
        <v>29</v>
      </c>
      <c r="AU13" s="9"/>
      <c r="AV13" s="9">
        <v>1464976.13</v>
      </c>
      <c r="AW13" s="9"/>
      <c r="AX13" s="9"/>
      <c r="AY13" s="9"/>
      <c r="AZ13" s="9"/>
      <c r="BA13" s="9"/>
      <c r="BB13" s="9"/>
      <c r="BC13" s="9">
        <v>16066.82</v>
      </c>
      <c r="BD13" s="9">
        <v>56693.58</v>
      </c>
      <c r="BE13" s="9">
        <v>15497730.470000001</v>
      </c>
      <c r="BF13" s="9"/>
      <c r="BG13" s="9"/>
      <c r="BH13" s="9">
        <f t="shared" si="12"/>
        <v>17035467</v>
      </c>
      <c r="BJ13" s="9">
        <f t="shared" si="13"/>
        <v>56693.58</v>
      </c>
      <c r="BK13" s="9">
        <f t="shared" si="14"/>
        <v>1464976.13</v>
      </c>
      <c r="BL13" s="9">
        <f t="shared" si="15"/>
        <v>15497730.470000001</v>
      </c>
      <c r="BM13" s="9">
        <f t="shared" si="16"/>
        <v>16066.82</v>
      </c>
      <c r="BN13" s="9">
        <f t="shared" si="17"/>
        <v>17035467</v>
      </c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1">
        <f t="shared" si="18"/>
        <v>0</v>
      </c>
      <c r="CD13" s="13"/>
      <c r="CE13" s="9">
        <f t="shared" si="19"/>
        <v>0</v>
      </c>
      <c r="CF13" s="9">
        <f t="shared" si="20"/>
        <v>0</v>
      </c>
      <c r="CG13" s="9">
        <f t="shared" si="21"/>
        <v>0</v>
      </c>
      <c r="CH13" s="9">
        <f t="shared" si="22"/>
        <v>0</v>
      </c>
      <c r="CI13" s="9">
        <f t="shared" si="23"/>
        <v>0</v>
      </c>
      <c r="CK13" s="4" t="s">
        <v>29</v>
      </c>
      <c r="CL13" s="9">
        <f>+SUM('General Rates'!B13+'Targeted (non-water &amp; wastewate'!B13+'Targeted (water &amp; wastewater)'!B13)</f>
        <v>0</v>
      </c>
      <c r="CM13" s="9">
        <f>+SUM('General Rates'!C13+'Targeted (non-water &amp; wastewate'!C13+'Targeted (water &amp; wastewater)'!C13)</f>
        <v>6712201.8899999997</v>
      </c>
      <c r="CN13" s="9">
        <f>+SUM('General Rates'!D13+'Targeted (non-water &amp; wastewate'!D13+'Targeted (water &amp; wastewater)'!D13)</f>
        <v>0</v>
      </c>
      <c r="CO13" s="9">
        <f>+SUM('General Rates'!E13+'Targeted (non-water &amp; wastewate'!E13+'Targeted (water &amp; wastewater)'!E13)</f>
        <v>0</v>
      </c>
      <c r="CP13" s="9">
        <f>+SUM('General Rates'!F13+'Targeted (non-water &amp; wastewate'!F13+'Targeted (water &amp; wastewater)'!F13)</f>
        <v>0</v>
      </c>
      <c r="CQ13" s="9">
        <f>+SUM('General Rates'!G13+'Targeted (non-water &amp; wastewate'!G13+'Targeted (water &amp; wastewater)'!G13)</f>
        <v>0</v>
      </c>
      <c r="CR13" s="9">
        <f>+SUM('General Rates'!H13+'Targeted (non-water &amp; wastewate'!H13+'Targeted (water &amp; wastewater)'!H13)</f>
        <v>0</v>
      </c>
      <c r="CS13" s="9">
        <f>+SUM('General Rates'!I13+'Targeted (non-water &amp; wastewate'!I13+'Targeted (water &amp; wastewater)'!I13)</f>
        <v>0</v>
      </c>
      <c r="CT13" s="9">
        <f>+SUM('General Rates'!J13+'Targeted (non-water &amp; wastewate'!J13+'Targeted (water &amp; wastewater)'!J13)</f>
        <v>44469.259999999995</v>
      </c>
      <c r="CU13" s="9">
        <f>+SUM('General Rates'!K13+'Targeted (non-water &amp; wastewate'!K13+'Targeted (water &amp; wastewater)'!K13)</f>
        <v>244325.74</v>
      </c>
      <c r="CV13" s="9">
        <f>+SUM('General Rates'!L13+'Targeted (non-water &amp; wastewate'!L13+'Targeted (water &amp; wastewater)'!L13)</f>
        <v>33565281.240000002</v>
      </c>
      <c r="CW13" s="9">
        <f>+SUM('General Rates'!M13+'Targeted (non-water &amp; wastewate'!M13+'Targeted (water &amp; wastewater)'!M13)</f>
        <v>0</v>
      </c>
      <c r="CX13" s="9">
        <f>+SUM('General Rates'!N13+'Targeted (non-water &amp; wastewate'!N13+'Targeted (water &amp; wastewater)'!N13)</f>
        <v>2591346.65</v>
      </c>
      <c r="CY13" s="9">
        <f>+SUM('General Rates'!O13+'Targeted (non-water &amp; wastewate'!O13+'Targeted (water &amp; wastewater)'!O13)</f>
        <v>43157624.780000001</v>
      </c>
      <c r="DA13" s="9">
        <f t="shared" si="24"/>
        <v>244325.74</v>
      </c>
      <c r="DB13" s="9">
        <f t="shared" si="25"/>
        <v>9303548.5399999991</v>
      </c>
      <c r="DC13" s="9">
        <f t="shared" si="26"/>
        <v>33565281.240000002</v>
      </c>
      <c r="DD13" s="9">
        <f t="shared" si="27"/>
        <v>44469.259999999995</v>
      </c>
      <c r="DE13" s="9">
        <f t="shared" si="28"/>
        <v>43157624.780000001</v>
      </c>
      <c r="DG13" s="7"/>
    </row>
    <row r="14" spans="1:111" x14ac:dyDescent="0.3">
      <c r="A14" s="4">
        <v>2021</v>
      </c>
      <c r="B14" s="4" t="s">
        <v>30</v>
      </c>
      <c r="C14" s="9"/>
      <c r="D14" s="9">
        <v>24024709.649999999</v>
      </c>
      <c r="E14" s="9"/>
      <c r="F14" s="9"/>
      <c r="G14" s="9"/>
      <c r="H14" s="9"/>
      <c r="I14" s="9"/>
      <c r="J14" s="9"/>
      <c r="K14" s="9">
        <v>275507.02</v>
      </c>
      <c r="L14" s="9">
        <v>679524.75</v>
      </c>
      <c r="M14" s="9">
        <v>49819314.969999999</v>
      </c>
      <c r="N14" s="9"/>
      <c r="O14" s="9">
        <v>4140475.98</v>
      </c>
      <c r="P14" s="9">
        <f t="shared" si="0"/>
        <v>78939532.370000005</v>
      </c>
      <c r="R14" s="9">
        <f t="shared" si="1"/>
        <v>679524.75</v>
      </c>
      <c r="S14" s="9">
        <f t="shared" si="2"/>
        <v>28165185.629999999</v>
      </c>
      <c r="T14" s="9">
        <f t="shared" si="3"/>
        <v>49819314.969999999</v>
      </c>
      <c r="U14" s="9">
        <f t="shared" si="4"/>
        <v>275507.02</v>
      </c>
      <c r="V14" s="9">
        <f t="shared" si="5"/>
        <v>78939532.370000005</v>
      </c>
      <c r="X14" s="4" t="s">
        <v>30</v>
      </c>
      <c r="Y14" s="9"/>
      <c r="Z14" s="9">
        <v>138512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>
        <f t="shared" si="6"/>
        <v>138512</v>
      </c>
      <c r="AN14" s="9">
        <f t="shared" si="7"/>
        <v>0</v>
      </c>
      <c r="AO14" s="9">
        <f t="shared" si="8"/>
        <v>138512</v>
      </c>
      <c r="AP14" s="9">
        <f t="shared" si="9"/>
        <v>0</v>
      </c>
      <c r="AQ14" s="9">
        <f t="shared" si="10"/>
        <v>0</v>
      </c>
      <c r="AR14" s="9">
        <f t="shared" si="11"/>
        <v>138512</v>
      </c>
      <c r="AT14" s="4" t="s">
        <v>30</v>
      </c>
      <c r="AU14" s="9"/>
      <c r="AV14" s="9">
        <v>3143450</v>
      </c>
      <c r="AW14" s="9"/>
      <c r="AX14" s="9"/>
      <c r="AY14" s="9"/>
      <c r="AZ14" s="9"/>
      <c r="BA14" s="9"/>
      <c r="BB14" s="9"/>
      <c r="BC14" s="9">
        <v>1032826</v>
      </c>
      <c r="BD14" s="9">
        <v>50468</v>
      </c>
      <c r="BE14" s="9">
        <v>33131208</v>
      </c>
      <c r="BF14" s="9"/>
      <c r="BG14" s="9"/>
      <c r="BH14" s="9">
        <f t="shared" si="12"/>
        <v>37357952</v>
      </c>
      <c r="BJ14" s="9">
        <f t="shared" si="13"/>
        <v>50468</v>
      </c>
      <c r="BK14" s="9">
        <f t="shared" si="14"/>
        <v>3143450</v>
      </c>
      <c r="BL14" s="9">
        <f t="shared" si="15"/>
        <v>33131208</v>
      </c>
      <c r="BM14" s="9">
        <f t="shared" si="16"/>
        <v>1032826</v>
      </c>
      <c r="BN14" s="9">
        <f t="shared" si="17"/>
        <v>37357952</v>
      </c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1">
        <f t="shared" si="18"/>
        <v>0</v>
      </c>
      <c r="CD14" s="13"/>
      <c r="CE14" s="9">
        <f t="shared" si="19"/>
        <v>0</v>
      </c>
      <c r="CF14" s="9">
        <f t="shared" si="20"/>
        <v>0</v>
      </c>
      <c r="CG14" s="9">
        <f t="shared" si="21"/>
        <v>0</v>
      </c>
      <c r="CH14" s="9">
        <f t="shared" si="22"/>
        <v>0</v>
      </c>
      <c r="CI14" s="9">
        <f t="shared" si="23"/>
        <v>0</v>
      </c>
      <c r="CK14" s="4" t="s">
        <v>30</v>
      </c>
      <c r="CL14" s="9">
        <f>+SUM('General Rates'!B14+'Targeted (non-water &amp; wastewate'!B14+'Targeted (water &amp; wastewater)'!B14)</f>
        <v>0</v>
      </c>
      <c r="CM14" s="9">
        <f>+SUM('General Rates'!C14+'Targeted (non-water &amp; wastewate'!C14+'Targeted (water &amp; wastewater)'!C14)</f>
        <v>27306671.649999999</v>
      </c>
      <c r="CN14" s="9">
        <f>+SUM('General Rates'!D14+'Targeted (non-water &amp; wastewate'!D14+'Targeted (water &amp; wastewater)'!D14)</f>
        <v>0</v>
      </c>
      <c r="CO14" s="9">
        <f>+SUM('General Rates'!E14+'Targeted (non-water &amp; wastewate'!E14+'Targeted (water &amp; wastewater)'!E14)</f>
        <v>0</v>
      </c>
      <c r="CP14" s="9">
        <f>+SUM('General Rates'!F14+'Targeted (non-water &amp; wastewate'!F14+'Targeted (water &amp; wastewater)'!F14)</f>
        <v>0</v>
      </c>
      <c r="CQ14" s="9">
        <f>+SUM('General Rates'!G14+'Targeted (non-water &amp; wastewate'!G14+'Targeted (water &amp; wastewater)'!G14)</f>
        <v>0</v>
      </c>
      <c r="CR14" s="9">
        <f>+SUM('General Rates'!H14+'Targeted (non-water &amp; wastewate'!H14+'Targeted (water &amp; wastewater)'!H14)</f>
        <v>0</v>
      </c>
      <c r="CS14" s="9">
        <f>+SUM('General Rates'!I14+'Targeted (non-water &amp; wastewate'!I14+'Targeted (water &amp; wastewater)'!I14)</f>
        <v>0</v>
      </c>
      <c r="CT14" s="9">
        <f>+SUM('General Rates'!J14+'Targeted (non-water &amp; wastewate'!J14+'Targeted (water &amp; wastewater)'!J14)</f>
        <v>1308333.02</v>
      </c>
      <c r="CU14" s="9">
        <f>+SUM('General Rates'!K14+'Targeted (non-water &amp; wastewate'!K14+'Targeted (water &amp; wastewater)'!K14)</f>
        <v>729992.75</v>
      </c>
      <c r="CV14" s="9">
        <f>+SUM('General Rates'!L14+'Targeted (non-water &amp; wastewate'!L14+'Targeted (water &amp; wastewater)'!L14)</f>
        <v>82950522.969999999</v>
      </c>
      <c r="CW14" s="9">
        <f>+SUM('General Rates'!M14+'Targeted (non-water &amp; wastewate'!M14+'Targeted (water &amp; wastewater)'!M14)</f>
        <v>0</v>
      </c>
      <c r="CX14" s="9">
        <f>+SUM('General Rates'!N14+'Targeted (non-water &amp; wastewate'!N14+'Targeted (water &amp; wastewater)'!N14)</f>
        <v>4140475.98</v>
      </c>
      <c r="CY14" s="9">
        <f>+SUM('General Rates'!O14+'Targeted (non-water &amp; wastewate'!O14+'Targeted (water &amp; wastewater)'!O14)</f>
        <v>116435996.37</v>
      </c>
      <c r="DA14" s="9">
        <f t="shared" si="24"/>
        <v>729992.75</v>
      </c>
      <c r="DB14" s="9">
        <f t="shared" si="25"/>
        <v>31447147.629999999</v>
      </c>
      <c r="DC14" s="9">
        <f t="shared" si="26"/>
        <v>82950522.969999999</v>
      </c>
      <c r="DD14" s="9">
        <f t="shared" si="27"/>
        <v>1308333.02</v>
      </c>
      <c r="DE14" s="9">
        <f t="shared" si="28"/>
        <v>116435996.37</v>
      </c>
      <c r="DG14" s="7"/>
    </row>
    <row r="15" spans="1:111" x14ac:dyDescent="0.3">
      <c r="A15" s="4">
        <v>2022</v>
      </c>
      <c r="B15" s="4" t="s">
        <v>31</v>
      </c>
      <c r="C15" s="9"/>
      <c r="D15" s="9">
        <v>67033000</v>
      </c>
      <c r="E15" s="9"/>
      <c r="F15" s="9">
        <v>15000</v>
      </c>
      <c r="G15" s="9"/>
      <c r="H15" s="9">
        <v>8313000</v>
      </c>
      <c r="I15" s="9">
        <v>1254000</v>
      </c>
      <c r="J15" s="9">
        <v>90000</v>
      </c>
      <c r="K15" s="9">
        <v>9467000</v>
      </c>
      <c r="L15" s="9">
        <v>350000</v>
      </c>
      <c r="M15" s="9">
        <v>128767000</v>
      </c>
      <c r="N15" s="9">
        <v>12000</v>
      </c>
      <c r="O15" s="9">
        <v>12510000</v>
      </c>
      <c r="P15" s="9">
        <f t="shared" si="0"/>
        <v>227811000</v>
      </c>
      <c r="R15" s="9">
        <f t="shared" si="1"/>
        <v>377000</v>
      </c>
      <c r="S15" s="9">
        <f t="shared" si="2"/>
        <v>87946000</v>
      </c>
      <c r="T15" s="9">
        <f t="shared" si="3"/>
        <v>130021000</v>
      </c>
      <c r="U15" s="9">
        <f t="shared" si="4"/>
        <v>9467000</v>
      </c>
      <c r="V15" s="9">
        <f t="shared" si="5"/>
        <v>227811000</v>
      </c>
      <c r="X15" s="4" t="s">
        <v>31</v>
      </c>
      <c r="Y15" s="9"/>
      <c r="Z15" s="9">
        <v>38178000</v>
      </c>
      <c r="AA15" s="9"/>
      <c r="AB15" s="9">
        <v>2000</v>
      </c>
      <c r="AC15" s="9"/>
      <c r="AD15" s="9">
        <v>4496000</v>
      </c>
      <c r="AE15" s="9">
        <v>269000</v>
      </c>
      <c r="AF15" s="9">
        <v>20000</v>
      </c>
      <c r="AG15" s="9">
        <v>6037</v>
      </c>
      <c r="AH15" s="9">
        <v>68000</v>
      </c>
      <c r="AI15" s="9">
        <v>96436000</v>
      </c>
      <c r="AJ15" s="9">
        <v>1000</v>
      </c>
      <c r="AK15" s="9">
        <v>1325000</v>
      </c>
      <c r="AL15" s="9">
        <f t="shared" si="6"/>
        <v>140801037</v>
      </c>
      <c r="AN15" s="9">
        <f t="shared" si="7"/>
        <v>71000</v>
      </c>
      <c r="AO15" s="9">
        <f t="shared" si="8"/>
        <v>44019000</v>
      </c>
      <c r="AP15" s="9">
        <f t="shared" si="9"/>
        <v>96705000</v>
      </c>
      <c r="AQ15" s="9">
        <f t="shared" si="10"/>
        <v>6037</v>
      </c>
      <c r="AR15" s="9">
        <f t="shared" si="11"/>
        <v>140801037</v>
      </c>
      <c r="AT15" s="4" t="s">
        <v>31</v>
      </c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>
        <f t="shared" si="12"/>
        <v>0</v>
      </c>
      <c r="BJ15" s="9">
        <f t="shared" si="13"/>
        <v>0</v>
      </c>
      <c r="BK15" s="9">
        <f t="shared" si="14"/>
        <v>0</v>
      </c>
      <c r="BL15" s="9">
        <f t="shared" si="15"/>
        <v>0</v>
      </c>
      <c r="BM15" s="9">
        <f t="shared" si="16"/>
        <v>0</v>
      </c>
      <c r="BN15" s="9">
        <f t="shared" si="17"/>
        <v>0</v>
      </c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1">
        <f t="shared" si="18"/>
        <v>0</v>
      </c>
      <c r="CD15" s="13"/>
      <c r="CE15" s="9">
        <f t="shared" si="19"/>
        <v>0</v>
      </c>
      <c r="CF15" s="9">
        <f t="shared" si="20"/>
        <v>0</v>
      </c>
      <c r="CG15" s="9">
        <f t="shared" si="21"/>
        <v>0</v>
      </c>
      <c r="CH15" s="9">
        <f t="shared" si="22"/>
        <v>0</v>
      </c>
      <c r="CI15" s="9">
        <f t="shared" si="23"/>
        <v>0</v>
      </c>
      <c r="CK15" s="4" t="s">
        <v>31</v>
      </c>
      <c r="CL15" s="9">
        <f>+SUM('General Rates'!B15+'Targeted (non-water &amp; wastewate'!B15+'Targeted (water &amp; wastewater)'!B15)</f>
        <v>0</v>
      </c>
      <c r="CM15" s="9">
        <f>+SUM('General Rates'!C15+'Targeted (non-water &amp; wastewate'!C15+'Targeted (water &amp; wastewater)'!C15)</f>
        <v>105211000</v>
      </c>
      <c r="CN15" s="9">
        <f>+SUM('General Rates'!D15+'Targeted (non-water &amp; wastewate'!D15+'Targeted (water &amp; wastewater)'!D15)</f>
        <v>0</v>
      </c>
      <c r="CO15" s="9">
        <f>+SUM('General Rates'!E15+'Targeted (non-water &amp; wastewate'!E15+'Targeted (water &amp; wastewater)'!E15)</f>
        <v>17000</v>
      </c>
      <c r="CP15" s="9">
        <f>+SUM('General Rates'!F15+'Targeted (non-water &amp; wastewate'!F15+'Targeted (water &amp; wastewater)'!F15)</f>
        <v>0</v>
      </c>
      <c r="CQ15" s="9">
        <f>+SUM('General Rates'!G15+'Targeted (non-water &amp; wastewate'!G15+'Targeted (water &amp; wastewater)'!G15)</f>
        <v>12809000</v>
      </c>
      <c r="CR15" s="9">
        <f>+SUM('General Rates'!H15+'Targeted (non-water &amp; wastewate'!H15+'Targeted (water &amp; wastewater)'!H15)</f>
        <v>1523000</v>
      </c>
      <c r="CS15" s="9">
        <f>+SUM('General Rates'!I15+'Targeted (non-water &amp; wastewate'!I15+'Targeted (water &amp; wastewater)'!I15)</f>
        <v>110000</v>
      </c>
      <c r="CT15" s="9">
        <f>+SUM('General Rates'!J15+'Targeted (non-water &amp; wastewate'!J15+'Targeted (water &amp; wastewater)'!J15)</f>
        <v>9473037</v>
      </c>
      <c r="CU15" s="9">
        <f>+SUM('General Rates'!K15+'Targeted (non-water &amp; wastewate'!K15+'Targeted (water &amp; wastewater)'!K15)</f>
        <v>418000</v>
      </c>
      <c r="CV15" s="9">
        <f>+SUM('General Rates'!L15+'Targeted (non-water &amp; wastewate'!L15+'Targeted (water &amp; wastewater)'!L15)</f>
        <v>225203000</v>
      </c>
      <c r="CW15" s="9">
        <f>+SUM('General Rates'!M15+'Targeted (non-water &amp; wastewate'!M15+'Targeted (water &amp; wastewater)'!M15)</f>
        <v>13000</v>
      </c>
      <c r="CX15" s="9">
        <f>+SUM('General Rates'!N15+'Targeted (non-water &amp; wastewate'!N15+'Targeted (water &amp; wastewater)'!N15)</f>
        <v>13835000</v>
      </c>
      <c r="CY15" s="9">
        <f>+SUM('General Rates'!O15+'Targeted (non-water &amp; wastewate'!O15+'Targeted (water &amp; wastewater)'!O15)</f>
        <v>368612037</v>
      </c>
      <c r="DA15" s="9">
        <f t="shared" si="24"/>
        <v>448000</v>
      </c>
      <c r="DB15" s="9">
        <f t="shared" si="25"/>
        <v>131965000</v>
      </c>
      <c r="DC15" s="9">
        <f t="shared" si="26"/>
        <v>226726000</v>
      </c>
      <c r="DD15" s="9">
        <f t="shared" si="27"/>
        <v>9473037</v>
      </c>
      <c r="DE15" s="9">
        <f t="shared" si="28"/>
        <v>368612037</v>
      </c>
      <c r="DG15" s="7"/>
    </row>
    <row r="16" spans="1:111" x14ac:dyDescent="0.3">
      <c r="A16" s="4">
        <v>2021</v>
      </c>
      <c r="B16" s="4" t="s">
        <v>32</v>
      </c>
      <c r="C16" s="9"/>
      <c r="D16" s="9">
        <v>13914233</v>
      </c>
      <c r="E16" s="9"/>
      <c r="F16" s="9"/>
      <c r="G16" s="9"/>
      <c r="H16" s="9"/>
      <c r="I16" s="9"/>
      <c r="J16" s="9"/>
      <c r="K16" s="9"/>
      <c r="L16" s="9">
        <v>1528261</v>
      </c>
      <c r="M16" s="9">
        <v>25590392</v>
      </c>
      <c r="N16" s="9"/>
      <c r="O16" s="9"/>
      <c r="P16" s="9">
        <f t="shared" si="0"/>
        <v>41032886</v>
      </c>
      <c r="R16" s="9">
        <f t="shared" si="1"/>
        <v>1528261</v>
      </c>
      <c r="S16" s="9">
        <f t="shared" si="2"/>
        <v>13914233</v>
      </c>
      <c r="T16" s="9">
        <f t="shared" si="3"/>
        <v>25590392</v>
      </c>
      <c r="U16" s="9">
        <f t="shared" si="4"/>
        <v>0</v>
      </c>
      <c r="V16" s="9">
        <f t="shared" si="5"/>
        <v>41032886</v>
      </c>
      <c r="X16" s="4" t="s">
        <v>32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>
        <f t="shared" si="6"/>
        <v>0</v>
      </c>
      <c r="AN16" s="9">
        <f t="shared" si="7"/>
        <v>0</v>
      </c>
      <c r="AO16" s="9">
        <f t="shared" si="8"/>
        <v>0</v>
      </c>
      <c r="AP16" s="9">
        <f t="shared" si="9"/>
        <v>0</v>
      </c>
      <c r="AQ16" s="9">
        <f t="shared" si="10"/>
        <v>0</v>
      </c>
      <c r="AR16" s="9">
        <f t="shared" si="11"/>
        <v>0</v>
      </c>
      <c r="AT16" s="4" t="s">
        <v>32</v>
      </c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>
        <f t="shared" si="12"/>
        <v>0</v>
      </c>
      <c r="BJ16" s="9">
        <f t="shared" si="13"/>
        <v>0</v>
      </c>
      <c r="BK16" s="9">
        <f t="shared" si="14"/>
        <v>0</v>
      </c>
      <c r="BL16" s="9">
        <f t="shared" si="15"/>
        <v>0</v>
      </c>
      <c r="BM16" s="9">
        <f t="shared" si="16"/>
        <v>0</v>
      </c>
      <c r="BN16" s="9">
        <f t="shared" si="17"/>
        <v>0</v>
      </c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1">
        <f t="shared" si="18"/>
        <v>0</v>
      </c>
      <c r="CD16" s="13"/>
      <c r="CE16" s="9">
        <f t="shared" si="19"/>
        <v>0</v>
      </c>
      <c r="CF16" s="9">
        <f t="shared" si="20"/>
        <v>0</v>
      </c>
      <c r="CG16" s="9">
        <f t="shared" si="21"/>
        <v>0</v>
      </c>
      <c r="CH16" s="9">
        <f t="shared" si="22"/>
        <v>0</v>
      </c>
      <c r="CI16" s="9">
        <f t="shared" si="23"/>
        <v>0</v>
      </c>
      <c r="CK16" s="4" t="s">
        <v>32</v>
      </c>
      <c r="CL16" s="9">
        <f>+SUM('General Rates'!B16+'Targeted (non-water &amp; wastewate'!B16+'Targeted (water &amp; wastewater)'!B16)</f>
        <v>0</v>
      </c>
      <c r="CM16" s="9">
        <f>+SUM('General Rates'!C16+'Targeted (non-water &amp; wastewate'!C16+'Targeted (water &amp; wastewater)'!C16)</f>
        <v>13914233</v>
      </c>
      <c r="CN16" s="9">
        <f>+SUM('General Rates'!D16+'Targeted (non-water &amp; wastewate'!D16+'Targeted (water &amp; wastewater)'!D16)</f>
        <v>0</v>
      </c>
      <c r="CO16" s="9">
        <f>+SUM('General Rates'!E16+'Targeted (non-water &amp; wastewate'!E16+'Targeted (water &amp; wastewater)'!E16)</f>
        <v>0</v>
      </c>
      <c r="CP16" s="9">
        <f>+SUM('General Rates'!F16+'Targeted (non-water &amp; wastewate'!F16+'Targeted (water &amp; wastewater)'!F16)</f>
        <v>0</v>
      </c>
      <c r="CQ16" s="9">
        <f>+SUM('General Rates'!G16+'Targeted (non-water &amp; wastewate'!G16+'Targeted (water &amp; wastewater)'!G16)</f>
        <v>0</v>
      </c>
      <c r="CR16" s="9">
        <f>+SUM('General Rates'!H16+'Targeted (non-water &amp; wastewate'!H16+'Targeted (water &amp; wastewater)'!H16)</f>
        <v>0</v>
      </c>
      <c r="CS16" s="9">
        <f>+SUM('General Rates'!I16+'Targeted (non-water &amp; wastewate'!I16+'Targeted (water &amp; wastewater)'!I16)</f>
        <v>0</v>
      </c>
      <c r="CT16" s="9">
        <f>+SUM('General Rates'!J16+'Targeted (non-water &amp; wastewate'!J16+'Targeted (water &amp; wastewater)'!J16)</f>
        <v>0</v>
      </c>
      <c r="CU16" s="9">
        <f>+SUM('General Rates'!K16+'Targeted (non-water &amp; wastewate'!K16+'Targeted (water &amp; wastewater)'!K16)</f>
        <v>1528261</v>
      </c>
      <c r="CV16" s="9">
        <f>+SUM('General Rates'!L16+'Targeted (non-water &amp; wastewate'!L16+'Targeted (water &amp; wastewater)'!L16)</f>
        <v>25590392</v>
      </c>
      <c r="CW16" s="9">
        <f>+SUM('General Rates'!M16+'Targeted (non-water &amp; wastewate'!M16+'Targeted (water &amp; wastewater)'!M16)</f>
        <v>0</v>
      </c>
      <c r="CX16" s="9">
        <f>+SUM('General Rates'!N16+'Targeted (non-water &amp; wastewate'!N16+'Targeted (water &amp; wastewater)'!N16)</f>
        <v>0</v>
      </c>
      <c r="CY16" s="9">
        <f>+SUM('General Rates'!O16+'Targeted (non-water &amp; wastewate'!O16+'Targeted (water &amp; wastewater)'!O16)</f>
        <v>41032886</v>
      </c>
      <c r="DA16" s="9">
        <f t="shared" si="24"/>
        <v>1528261</v>
      </c>
      <c r="DB16" s="9">
        <f t="shared" si="25"/>
        <v>13914233</v>
      </c>
      <c r="DC16" s="9">
        <f t="shared" si="26"/>
        <v>25590392</v>
      </c>
      <c r="DD16" s="9">
        <f t="shared" si="27"/>
        <v>0</v>
      </c>
      <c r="DE16" s="9">
        <f t="shared" si="28"/>
        <v>41032886</v>
      </c>
      <c r="DG16" s="7"/>
    </row>
    <row r="17" spans="1:111" x14ac:dyDescent="0.3">
      <c r="A17" s="4">
        <v>2022</v>
      </c>
      <c r="B17" s="4" t="s">
        <v>33</v>
      </c>
      <c r="C17" s="9">
        <v>7322</v>
      </c>
      <c r="D17" s="9">
        <v>58659564</v>
      </c>
      <c r="E17" s="9">
        <v>37877</v>
      </c>
      <c r="F17" s="9">
        <v>69180</v>
      </c>
      <c r="G17" s="9">
        <v>258520</v>
      </c>
      <c r="H17" s="9">
        <v>45583922</v>
      </c>
      <c r="I17" s="9">
        <v>5355605</v>
      </c>
      <c r="J17" s="9">
        <v>213704</v>
      </c>
      <c r="K17" s="9">
        <v>10381665</v>
      </c>
      <c r="L17" s="9">
        <v>1405218</v>
      </c>
      <c r="M17" s="9">
        <v>231513997</v>
      </c>
      <c r="N17" s="9">
        <v>77733</v>
      </c>
      <c r="O17" s="9">
        <v>14505049</v>
      </c>
      <c r="P17" s="9">
        <f t="shared" si="0"/>
        <v>368069356</v>
      </c>
      <c r="R17" s="9">
        <f t="shared" si="1"/>
        <v>1855850</v>
      </c>
      <c r="S17" s="9">
        <f t="shared" si="2"/>
        <v>118962239</v>
      </c>
      <c r="T17" s="9">
        <f t="shared" si="3"/>
        <v>236869602</v>
      </c>
      <c r="U17" s="9">
        <f t="shared" si="4"/>
        <v>10381665</v>
      </c>
      <c r="V17" s="9">
        <f t="shared" si="5"/>
        <v>368069356</v>
      </c>
      <c r="X17" s="4" t="s">
        <v>33</v>
      </c>
      <c r="Y17" s="9">
        <v>202</v>
      </c>
      <c r="Z17" s="9">
        <v>6641479</v>
      </c>
      <c r="AA17" s="9">
        <v>3089</v>
      </c>
      <c r="AB17" s="9">
        <v>7637</v>
      </c>
      <c r="AC17" s="9">
        <v>42078</v>
      </c>
      <c r="AD17" s="9">
        <v>4684926</v>
      </c>
      <c r="AE17" s="9">
        <v>733819</v>
      </c>
      <c r="AF17" s="9">
        <v>4018</v>
      </c>
      <c r="AG17" s="9">
        <v>848508</v>
      </c>
      <c r="AH17" s="9">
        <v>73394</v>
      </c>
      <c r="AI17" s="9">
        <v>57838217</v>
      </c>
      <c r="AJ17" s="9">
        <v>8976</v>
      </c>
      <c r="AK17" s="9">
        <v>1818448</v>
      </c>
      <c r="AL17" s="9">
        <f t="shared" si="6"/>
        <v>72704791</v>
      </c>
      <c r="AN17" s="9">
        <f t="shared" si="7"/>
        <v>135376</v>
      </c>
      <c r="AO17" s="9">
        <f t="shared" si="8"/>
        <v>13148871</v>
      </c>
      <c r="AP17" s="9">
        <f t="shared" si="9"/>
        <v>58572036</v>
      </c>
      <c r="AQ17" s="9">
        <f t="shared" si="10"/>
        <v>848508</v>
      </c>
      <c r="AR17" s="9">
        <f t="shared" si="11"/>
        <v>72704791</v>
      </c>
      <c r="AT17" s="4" t="s">
        <v>33</v>
      </c>
      <c r="AU17" s="9"/>
      <c r="AV17" s="9">
        <v>17181889</v>
      </c>
      <c r="AW17" s="9"/>
      <c r="AX17" s="9">
        <v>9531</v>
      </c>
      <c r="AY17" s="9">
        <v>59094</v>
      </c>
      <c r="AZ17" s="9">
        <v>12163282</v>
      </c>
      <c r="BA17" s="9">
        <v>681489</v>
      </c>
      <c r="BB17" s="9">
        <v>759</v>
      </c>
      <c r="BC17" s="9">
        <v>6982277</v>
      </c>
      <c r="BD17" s="9">
        <v>48687</v>
      </c>
      <c r="BE17" s="9">
        <v>104042111</v>
      </c>
      <c r="BF17" s="9">
        <v>7804</v>
      </c>
      <c r="BG17" s="9">
        <v>5933600</v>
      </c>
      <c r="BH17" s="9">
        <f t="shared" si="12"/>
        <v>147110523</v>
      </c>
      <c r="BJ17" s="9">
        <f t="shared" si="13"/>
        <v>125116</v>
      </c>
      <c r="BK17" s="9">
        <f t="shared" si="14"/>
        <v>35279530</v>
      </c>
      <c r="BL17" s="9">
        <f t="shared" si="15"/>
        <v>104723600</v>
      </c>
      <c r="BM17" s="9">
        <f t="shared" si="16"/>
        <v>6982277</v>
      </c>
      <c r="BN17" s="9">
        <f t="shared" si="17"/>
        <v>147110523</v>
      </c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1">
        <f t="shared" si="18"/>
        <v>0</v>
      </c>
      <c r="CD17" s="13"/>
      <c r="CE17" s="9">
        <f t="shared" si="19"/>
        <v>0</v>
      </c>
      <c r="CF17" s="9">
        <f t="shared" si="20"/>
        <v>0</v>
      </c>
      <c r="CG17" s="9">
        <f t="shared" si="21"/>
        <v>0</v>
      </c>
      <c r="CH17" s="9">
        <f t="shared" si="22"/>
        <v>0</v>
      </c>
      <c r="CI17" s="9">
        <f t="shared" si="23"/>
        <v>0</v>
      </c>
      <c r="CK17" s="4" t="s">
        <v>33</v>
      </c>
      <c r="CL17" s="9">
        <f>+SUM('General Rates'!B17+'Targeted (non-water &amp; wastewate'!B17+'Targeted (water &amp; wastewater)'!B17)</f>
        <v>7524</v>
      </c>
      <c r="CM17" s="9">
        <f>+SUM('General Rates'!C17+'Targeted (non-water &amp; wastewate'!C17+'Targeted (water &amp; wastewater)'!C17)</f>
        <v>82482932</v>
      </c>
      <c r="CN17" s="9">
        <f>+SUM('General Rates'!D17+'Targeted (non-water &amp; wastewate'!D17+'Targeted (water &amp; wastewater)'!D17)</f>
        <v>40966</v>
      </c>
      <c r="CO17" s="9">
        <f>+SUM('General Rates'!E17+'Targeted (non-water &amp; wastewate'!E17+'Targeted (water &amp; wastewater)'!E17)</f>
        <v>86348</v>
      </c>
      <c r="CP17" s="9">
        <f>+SUM('General Rates'!F17+'Targeted (non-water &amp; wastewate'!F17+'Targeted (water &amp; wastewater)'!F17)</f>
        <v>359692</v>
      </c>
      <c r="CQ17" s="9">
        <f>+SUM('General Rates'!G17+'Targeted (non-water &amp; wastewate'!G17+'Targeted (water &amp; wastewater)'!G17)</f>
        <v>62432130</v>
      </c>
      <c r="CR17" s="9">
        <f>+SUM('General Rates'!H17+'Targeted (non-water &amp; wastewate'!H17+'Targeted (water &amp; wastewater)'!H17)</f>
        <v>6770913</v>
      </c>
      <c r="CS17" s="9">
        <f>+SUM('General Rates'!I17+'Targeted (non-water &amp; wastewate'!I17+'Targeted (water &amp; wastewater)'!I17)</f>
        <v>218481</v>
      </c>
      <c r="CT17" s="9">
        <f>+SUM('General Rates'!J17+'Targeted (non-water &amp; wastewate'!J17+'Targeted (water &amp; wastewater)'!J17)</f>
        <v>18212450</v>
      </c>
      <c r="CU17" s="9">
        <f>+SUM('General Rates'!K17+'Targeted (non-water &amp; wastewate'!K17+'Targeted (water &amp; wastewater)'!K17)</f>
        <v>1527299</v>
      </c>
      <c r="CV17" s="9">
        <f>+SUM('General Rates'!L17+'Targeted (non-water &amp; wastewate'!L17+'Targeted (water &amp; wastewater)'!L17)</f>
        <v>393394325</v>
      </c>
      <c r="CW17" s="9">
        <f>+SUM('General Rates'!M17+'Targeted (non-water &amp; wastewate'!M17+'Targeted (water &amp; wastewater)'!M17)</f>
        <v>94513</v>
      </c>
      <c r="CX17" s="9">
        <f>+SUM('General Rates'!N17+'Targeted (non-water &amp; wastewate'!N17+'Targeted (water &amp; wastewater)'!N17)</f>
        <v>22257097</v>
      </c>
      <c r="CY17" s="9">
        <f>+SUM('General Rates'!O17+'Targeted (non-water &amp; wastewate'!O17+'Targeted (water &amp; wastewater)'!O17)</f>
        <v>587884670</v>
      </c>
      <c r="DA17" s="9">
        <f t="shared" si="24"/>
        <v>2116342</v>
      </c>
      <c r="DB17" s="9">
        <f t="shared" si="25"/>
        <v>167390640</v>
      </c>
      <c r="DC17" s="9">
        <f t="shared" si="26"/>
        <v>400165238</v>
      </c>
      <c r="DD17" s="9">
        <f t="shared" si="27"/>
        <v>18212450</v>
      </c>
      <c r="DE17" s="9">
        <f t="shared" si="28"/>
        <v>587884670</v>
      </c>
      <c r="DG17" s="7"/>
    </row>
    <row r="18" spans="1:111" x14ac:dyDescent="0.3">
      <c r="A18" s="4">
        <v>2022</v>
      </c>
      <c r="B18" s="4" t="s">
        <v>34</v>
      </c>
      <c r="C18" s="9"/>
      <c r="D18" s="9">
        <v>25917999</v>
      </c>
      <c r="E18" s="9"/>
      <c r="F18" s="9"/>
      <c r="G18" s="9"/>
      <c r="H18" s="9"/>
      <c r="I18" s="9">
        <v>5036522</v>
      </c>
      <c r="J18" s="9"/>
      <c r="K18" s="9"/>
      <c r="L18" s="9">
        <v>3807826</v>
      </c>
      <c r="M18" s="9">
        <v>60235192</v>
      </c>
      <c r="N18" s="9"/>
      <c r="O18" s="9">
        <v>7165751</v>
      </c>
      <c r="P18" s="9">
        <f t="shared" si="0"/>
        <v>102163290</v>
      </c>
      <c r="R18" s="9">
        <f t="shared" si="1"/>
        <v>3807826</v>
      </c>
      <c r="S18" s="9">
        <f t="shared" si="2"/>
        <v>33083750</v>
      </c>
      <c r="T18" s="9">
        <f t="shared" si="3"/>
        <v>65271714</v>
      </c>
      <c r="U18" s="9">
        <f t="shared" si="4"/>
        <v>0</v>
      </c>
      <c r="V18" s="9">
        <f t="shared" si="5"/>
        <v>102163290</v>
      </c>
      <c r="X18" s="4" t="s">
        <v>34</v>
      </c>
      <c r="Y18" s="9"/>
      <c r="Z18" s="9">
        <v>421664</v>
      </c>
      <c r="AA18" s="9"/>
      <c r="AB18" s="9"/>
      <c r="AC18" s="9"/>
      <c r="AD18" s="9"/>
      <c r="AE18" s="9">
        <v>152214</v>
      </c>
      <c r="AF18" s="9"/>
      <c r="AG18" s="9"/>
      <c r="AH18" s="9">
        <v>13776</v>
      </c>
      <c r="AI18" s="9">
        <v>4996031</v>
      </c>
      <c r="AJ18" s="9"/>
      <c r="AK18" s="9">
        <v>109315</v>
      </c>
      <c r="AL18" s="9">
        <f t="shared" si="6"/>
        <v>5693000</v>
      </c>
      <c r="AN18" s="9">
        <f t="shared" si="7"/>
        <v>13776</v>
      </c>
      <c r="AO18" s="9">
        <f t="shared" si="8"/>
        <v>530979</v>
      </c>
      <c r="AP18" s="9">
        <f t="shared" si="9"/>
        <v>5148245</v>
      </c>
      <c r="AQ18" s="9">
        <f t="shared" si="10"/>
        <v>0</v>
      </c>
      <c r="AR18" s="9">
        <f t="shared" si="11"/>
        <v>5693000</v>
      </c>
      <c r="AT18" s="4" t="s">
        <v>34</v>
      </c>
      <c r="AU18" s="9"/>
      <c r="AV18" s="9">
        <v>18536098</v>
      </c>
      <c r="AW18" s="9"/>
      <c r="AX18" s="9"/>
      <c r="AY18" s="9"/>
      <c r="AZ18" s="9"/>
      <c r="BA18" s="9">
        <v>647477</v>
      </c>
      <c r="BB18" s="9"/>
      <c r="BC18" s="9"/>
      <c r="BD18" s="9">
        <v>582230</v>
      </c>
      <c r="BE18" s="9">
        <v>51500841</v>
      </c>
      <c r="BF18" s="9"/>
      <c r="BG18" s="9">
        <v>1064</v>
      </c>
      <c r="BH18" s="9">
        <f t="shared" si="12"/>
        <v>71267710</v>
      </c>
      <c r="BJ18" s="9">
        <f t="shared" si="13"/>
        <v>582230</v>
      </c>
      <c r="BK18" s="9">
        <f t="shared" si="14"/>
        <v>18537162</v>
      </c>
      <c r="BL18" s="9">
        <f t="shared" si="15"/>
        <v>52148318</v>
      </c>
      <c r="BM18" s="9">
        <f t="shared" si="16"/>
        <v>0</v>
      </c>
      <c r="BN18" s="9">
        <f t="shared" si="17"/>
        <v>71267710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1">
        <f t="shared" si="18"/>
        <v>0</v>
      </c>
      <c r="CD18" s="13"/>
      <c r="CE18" s="9">
        <f t="shared" si="19"/>
        <v>0</v>
      </c>
      <c r="CF18" s="9">
        <f t="shared" si="20"/>
        <v>0</v>
      </c>
      <c r="CG18" s="9">
        <f t="shared" si="21"/>
        <v>0</v>
      </c>
      <c r="CH18" s="9">
        <f t="shared" si="22"/>
        <v>0</v>
      </c>
      <c r="CI18" s="9">
        <f t="shared" si="23"/>
        <v>0</v>
      </c>
      <c r="CK18" s="4" t="s">
        <v>34</v>
      </c>
      <c r="CL18" s="9">
        <f>+SUM('General Rates'!B18+'Targeted (non-water &amp; wastewate'!B18+'Targeted (water &amp; wastewater)'!B18)</f>
        <v>0</v>
      </c>
      <c r="CM18" s="9">
        <f>+SUM('General Rates'!C18+'Targeted (non-water &amp; wastewate'!C18+'Targeted (water &amp; wastewater)'!C18)</f>
        <v>44875761</v>
      </c>
      <c r="CN18" s="9">
        <f>+SUM('General Rates'!D18+'Targeted (non-water &amp; wastewate'!D18+'Targeted (water &amp; wastewater)'!D18)</f>
        <v>0</v>
      </c>
      <c r="CO18" s="9">
        <f>+SUM('General Rates'!E18+'Targeted (non-water &amp; wastewate'!E18+'Targeted (water &amp; wastewater)'!E18)</f>
        <v>0</v>
      </c>
      <c r="CP18" s="9">
        <f>+SUM('General Rates'!F18+'Targeted (non-water &amp; wastewate'!F18+'Targeted (water &amp; wastewater)'!F18)</f>
        <v>0</v>
      </c>
      <c r="CQ18" s="9">
        <f>+SUM('General Rates'!G18+'Targeted (non-water &amp; wastewate'!G18+'Targeted (water &amp; wastewater)'!G18)</f>
        <v>0</v>
      </c>
      <c r="CR18" s="9">
        <f>+SUM('General Rates'!H18+'Targeted (non-water &amp; wastewate'!H18+'Targeted (water &amp; wastewater)'!H18)</f>
        <v>5836213</v>
      </c>
      <c r="CS18" s="9">
        <f>+SUM('General Rates'!I18+'Targeted (non-water &amp; wastewate'!I18+'Targeted (water &amp; wastewater)'!I18)</f>
        <v>0</v>
      </c>
      <c r="CT18" s="9">
        <f>+SUM('General Rates'!J18+'Targeted (non-water &amp; wastewate'!J18+'Targeted (water &amp; wastewater)'!J18)</f>
        <v>0</v>
      </c>
      <c r="CU18" s="9">
        <f>+SUM('General Rates'!K18+'Targeted (non-water &amp; wastewate'!K18+'Targeted (water &amp; wastewater)'!K18)</f>
        <v>4403832</v>
      </c>
      <c r="CV18" s="9">
        <f>+SUM('General Rates'!L18+'Targeted (non-water &amp; wastewate'!L18+'Targeted (water &amp; wastewater)'!L18)</f>
        <v>116732064</v>
      </c>
      <c r="CW18" s="9">
        <f>+SUM('General Rates'!M18+'Targeted (non-water &amp; wastewate'!M18+'Targeted (water &amp; wastewater)'!M18)</f>
        <v>0</v>
      </c>
      <c r="CX18" s="9">
        <f>+SUM('General Rates'!N18+'Targeted (non-water &amp; wastewate'!N18+'Targeted (water &amp; wastewater)'!N18)</f>
        <v>7276130</v>
      </c>
      <c r="CY18" s="9">
        <f>+SUM('General Rates'!O18+'Targeted (non-water &amp; wastewate'!O18+'Targeted (water &amp; wastewater)'!O18)</f>
        <v>179124000</v>
      </c>
      <c r="DA18" s="9">
        <f t="shared" si="24"/>
        <v>4403832</v>
      </c>
      <c r="DB18" s="9">
        <f t="shared" si="25"/>
        <v>52151891</v>
      </c>
      <c r="DC18" s="9">
        <f t="shared" si="26"/>
        <v>122568277</v>
      </c>
      <c r="DD18" s="9">
        <f t="shared" si="27"/>
        <v>0</v>
      </c>
      <c r="DE18" s="9">
        <f t="shared" si="28"/>
        <v>179124000</v>
      </c>
      <c r="DG18" s="7"/>
    </row>
    <row r="19" spans="1:111" x14ac:dyDescent="0.3">
      <c r="A19" s="4">
        <v>2021</v>
      </c>
      <c r="B19" s="4" t="s">
        <v>35</v>
      </c>
      <c r="C19" s="9"/>
      <c r="D19" s="9">
        <v>2485519.75</v>
      </c>
      <c r="E19" s="9"/>
      <c r="F19" s="9"/>
      <c r="G19" s="9"/>
      <c r="H19" s="9">
        <v>1922767.08</v>
      </c>
      <c r="I19" s="9"/>
      <c r="J19" s="9"/>
      <c r="K19" s="9">
        <v>42922.28</v>
      </c>
      <c r="L19" s="9">
        <v>571464.74</v>
      </c>
      <c r="M19" s="9">
        <v>27617483.539999999</v>
      </c>
      <c r="N19" s="9"/>
      <c r="O19" s="9">
        <v>307132.57</v>
      </c>
      <c r="P19" s="9">
        <f t="shared" si="0"/>
        <v>32947289.960000001</v>
      </c>
      <c r="R19" s="9">
        <f t="shared" si="1"/>
        <v>571464.74</v>
      </c>
      <c r="S19" s="9">
        <f t="shared" si="2"/>
        <v>4715419.4000000004</v>
      </c>
      <c r="T19" s="9">
        <f t="shared" si="3"/>
        <v>27617483.539999999</v>
      </c>
      <c r="U19" s="9">
        <f t="shared" si="4"/>
        <v>42922.28</v>
      </c>
      <c r="V19" s="9">
        <f t="shared" si="5"/>
        <v>32947289.960000001</v>
      </c>
      <c r="X19" s="4" t="s">
        <v>35</v>
      </c>
      <c r="Y19" s="9"/>
      <c r="Z19" s="9">
        <v>356591.29</v>
      </c>
      <c r="AA19" s="9"/>
      <c r="AB19" s="9"/>
      <c r="AC19" s="9"/>
      <c r="AD19" s="9">
        <v>166471.32</v>
      </c>
      <c r="AE19" s="9"/>
      <c r="AF19" s="9"/>
      <c r="AG19" s="9">
        <v>26257.77</v>
      </c>
      <c r="AH19" s="9">
        <v>10792.5</v>
      </c>
      <c r="AI19" s="9">
        <v>4046391.77</v>
      </c>
      <c r="AJ19" s="9"/>
      <c r="AK19" s="9"/>
      <c r="AL19" s="9">
        <f t="shared" si="6"/>
        <v>4606504.6500000004</v>
      </c>
      <c r="AN19" s="9">
        <f t="shared" si="7"/>
        <v>10792.5</v>
      </c>
      <c r="AO19" s="9">
        <f t="shared" si="8"/>
        <v>523062.61</v>
      </c>
      <c r="AP19" s="9">
        <f t="shared" si="9"/>
        <v>4046391.77</v>
      </c>
      <c r="AQ19" s="9">
        <f t="shared" si="10"/>
        <v>26257.77</v>
      </c>
      <c r="AR19" s="9">
        <f t="shared" si="11"/>
        <v>4606504.6500000004</v>
      </c>
      <c r="AT19" s="4" t="s">
        <v>35</v>
      </c>
      <c r="AU19" s="9"/>
      <c r="AV19" s="9">
        <v>2121516.9</v>
      </c>
      <c r="AW19" s="9"/>
      <c r="AX19" s="9"/>
      <c r="AY19" s="9"/>
      <c r="AZ19" s="9">
        <v>1551974.25</v>
      </c>
      <c r="BA19" s="9"/>
      <c r="BB19" s="9"/>
      <c r="BC19" s="9">
        <v>266251.40000000002</v>
      </c>
      <c r="BD19" s="9">
        <v>3684.23</v>
      </c>
      <c r="BE19" s="9">
        <v>14787158.58</v>
      </c>
      <c r="BF19" s="9"/>
      <c r="BG19" s="9"/>
      <c r="BH19" s="9">
        <f t="shared" si="12"/>
        <v>18730585.359999999</v>
      </c>
      <c r="BJ19" s="9">
        <f t="shared" si="13"/>
        <v>3684.23</v>
      </c>
      <c r="BK19" s="9">
        <f t="shared" si="14"/>
        <v>3673491.15</v>
      </c>
      <c r="BL19" s="9">
        <f t="shared" si="15"/>
        <v>14787158.58</v>
      </c>
      <c r="BM19" s="9">
        <f t="shared" si="16"/>
        <v>266251.40000000002</v>
      </c>
      <c r="BN19" s="9">
        <f t="shared" si="17"/>
        <v>18730585.359999999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1">
        <f t="shared" si="18"/>
        <v>0</v>
      </c>
      <c r="CD19" s="13"/>
      <c r="CE19" s="9">
        <f t="shared" si="19"/>
        <v>0</v>
      </c>
      <c r="CF19" s="9">
        <f t="shared" si="20"/>
        <v>0</v>
      </c>
      <c r="CG19" s="9">
        <f t="shared" si="21"/>
        <v>0</v>
      </c>
      <c r="CH19" s="9">
        <f t="shared" si="22"/>
        <v>0</v>
      </c>
      <c r="CI19" s="9">
        <f t="shared" si="23"/>
        <v>0</v>
      </c>
      <c r="CK19" s="4" t="s">
        <v>35</v>
      </c>
      <c r="CL19" s="9">
        <f>+SUM('General Rates'!B19+'Targeted (non-water &amp; wastewate'!B19+'Targeted (water &amp; wastewater)'!B19)</f>
        <v>0</v>
      </c>
      <c r="CM19" s="9">
        <f>+SUM('General Rates'!C19+'Targeted (non-water &amp; wastewate'!C19+'Targeted (water &amp; wastewater)'!C19)</f>
        <v>4963627.9399999995</v>
      </c>
      <c r="CN19" s="9">
        <f>+SUM('General Rates'!D19+'Targeted (non-water &amp; wastewate'!D19+'Targeted (water &amp; wastewater)'!D19)</f>
        <v>0</v>
      </c>
      <c r="CO19" s="9">
        <f>+SUM('General Rates'!E19+'Targeted (non-water &amp; wastewate'!E19+'Targeted (water &amp; wastewater)'!E19)</f>
        <v>0</v>
      </c>
      <c r="CP19" s="9">
        <f>+SUM('General Rates'!F19+'Targeted (non-water &amp; wastewate'!F19+'Targeted (water &amp; wastewater)'!F19)</f>
        <v>0</v>
      </c>
      <c r="CQ19" s="9">
        <f>+SUM('General Rates'!G19+'Targeted (non-water &amp; wastewate'!G19+'Targeted (water &amp; wastewater)'!G19)</f>
        <v>3641212.6500000004</v>
      </c>
      <c r="CR19" s="9">
        <f>+SUM('General Rates'!H19+'Targeted (non-water &amp; wastewate'!H19+'Targeted (water &amp; wastewater)'!H19)</f>
        <v>0</v>
      </c>
      <c r="CS19" s="9">
        <f>+SUM('General Rates'!I19+'Targeted (non-water &amp; wastewate'!I19+'Targeted (water &amp; wastewater)'!I19)</f>
        <v>0</v>
      </c>
      <c r="CT19" s="9">
        <f>+SUM('General Rates'!J19+'Targeted (non-water &amp; wastewate'!J19+'Targeted (water &amp; wastewater)'!J19)</f>
        <v>335431.45</v>
      </c>
      <c r="CU19" s="9">
        <f>+SUM('General Rates'!K19+'Targeted (non-water &amp; wastewate'!K19+'Targeted (water &amp; wastewater)'!K19)</f>
        <v>585941.47</v>
      </c>
      <c r="CV19" s="9">
        <f>+SUM('General Rates'!L19+'Targeted (non-water &amp; wastewate'!L19+'Targeted (water &amp; wastewater)'!L19)</f>
        <v>46451033.890000001</v>
      </c>
      <c r="CW19" s="9">
        <f>+SUM('General Rates'!M19+'Targeted (non-water &amp; wastewate'!M19+'Targeted (water &amp; wastewater)'!M19)</f>
        <v>0</v>
      </c>
      <c r="CX19" s="9">
        <f>+SUM('General Rates'!N19+'Targeted (non-water &amp; wastewate'!N19+'Targeted (water &amp; wastewater)'!N19)</f>
        <v>307132.57</v>
      </c>
      <c r="CY19" s="9">
        <f>+SUM('General Rates'!O19+'Targeted (non-water &amp; wastewate'!O19+'Targeted (water &amp; wastewater)'!O19)</f>
        <v>56284379.969999999</v>
      </c>
      <c r="DA19" s="9">
        <f t="shared" si="24"/>
        <v>585941.47</v>
      </c>
      <c r="DB19" s="9">
        <f t="shared" si="25"/>
        <v>8911973.1600000001</v>
      </c>
      <c r="DC19" s="9">
        <f t="shared" si="26"/>
        <v>46451033.890000001</v>
      </c>
      <c r="DD19" s="9">
        <f t="shared" si="27"/>
        <v>335431.45</v>
      </c>
      <c r="DE19" s="9">
        <f t="shared" si="28"/>
        <v>56284379.969999999</v>
      </c>
      <c r="DG19" s="7"/>
    </row>
    <row r="20" spans="1:111" x14ac:dyDescent="0.3">
      <c r="A20" s="4"/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R20" s="8"/>
      <c r="S20" s="8"/>
      <c r="T20" s="8"/>
      <c r="U20" s="8"/>
      <c r="V20" s="8"/>
      <c r="X20" s="4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N20" s="8"/>
      <c r="AO20" s="8"/>
      <c r="AP20" s="8"/>
      <c r="AQ20" s="8"/>
      <c r="AR20" s="8"/>
      <c r="AT20" s="4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J20" s="8"/>
      <c r="BK20" s="8"/>
      <c r="BL20" s="8"/>
      <c r="BM20" s="8"/>
      <c r="BN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12"/>
      <c r="CD20" s="13"/>
      <c r="CE20" s="8"/>
      <c r="CF20" s="8"/>
      <c r="CG20" s="8"/>
      <c r="CH20" s="8"/>
      <c r="CI20" s="8"/>
      <c r="CK20" s="4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DA20" s="8"/>
      <c r="DB20" s="8"/>
      <c r="DC20" s="8"/>
      <c r="DD20" s="8"/>
      <c r="DE20" s="8"/>
      <c r="DG20" s="7"/>
    </row>
    <row r="21" spans="1:111" x14ac:dyDescent="0.3">
      <c r="A21" s="4"/>
      <c r="B21" s="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R21" s="8"/>
      <c r="S21" s="8"/>
      <c r="T21" s="8"/>
      <c r="U21" s="8"/>
      <c r="V21" s="8"/>
      <c r="X21" s="4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N21" s="8"/>
      <c r="AO21" s="8"/>
      <c r="AP21" s="8"/>
      <c r="AQ21" s="8"/>
      <c r="AR21" s="8"/>
      <c r="AT21" s="4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J21" s="8"/>
      <c r="BK21" s="8"/>
      <c r="BL21" s="8"/>
      <c r="BM21" s="8"/>
      <c r="BN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12"/>
      <c r="CD21" s="13"/>
      <c r="CE21" s="8"/>
      <c r="CF21" s="8"/>
      <c r="CG21" s="8"/>
      <c r="CH21" s="8"/>
      <c r="CI21" s="8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DA21" s="8"/>
      <c r="DB21" s="8"/>
      <c r="DC21" s="8"/>
      <c r="DD21" s="8"/>
      <c r="DE21" s="8"/>
      <c r="DG21" s="7"/>
    </row>
    <row r="22" spans="1:111" x14ac:dyDescent="0.3">
      <c r="A22" s="3"/>
      <c r="B22" s="3" t="s">
        <v>36</v>
      </c>
      <c r="C22" s="8" t="s">
        <v>2</v>
      </c>
      <c r="D22" s="8" t="s">
        <v>3</v>
      </c>
      <c r="E22" s="8" t="s">
        <v>4</v>
      </c>
      <c r="F22" s="8" t="s">
        <v>5</v>
      </c>
      <c r="G22" s="8" t="s">
        <v>6</v>
      </c>
      <c r="H22" s="8" t="s">
        <v>7</v>
      </c>
      <c r="I22" s="8" t="s">
        <v>8</v>
      </c>
      <c r="J22" s="8" t="s">
        <v>9</v>
      </c>
      <c r="K22" s="8" t="s">
        <v>10</v>
      </c>
      <c r="L22" s="8" t="s">
        <v>11</v>
      </c>
      <c r="M22" s="8" t="s">
        <v>12</v>
      </c>
      <c r="N22" s="8" t="s">
        <v>110</v>
      </c>
      <c r="O22" s="8" t="s">
        <v>14</v>
      </c>
      <c r="P22" s="8" t="s">
        <v>15</v>
      </c>
      <c r="R22" s="8" t="s">
        <v>105</v>
      </c>
      <c r="S22" s="8" t="s">
        <v>103</v>
      </c>
      <c r="T22" s="8" t="s">
        <v>12</v>
      </c>
      <c r="U22" s="8" t="s">
        <v>104</v>
      </c>
      <c r="V22" s="3" t="s">
        <v>15</v>
      </c>
      <c r="X22" s="3" t="s">
        <v>36</v>
      </c>
      <c r="Y22" s="8" t="s">
        <v>2</v>
      </c>
      <c r="Z22" s="8" t="s">
        <v>3</v>
      </c>
      <c r="AA22" s="8" t="s">
        <v>4</v>
      </c>
      <c r="AB22" s="8" t="s">
        <v>5</v>
      </c>
      <c r="AC22" s="8" t="s">
        <v>6</v>
      </c>
      <c r="AD22" s="8" t="s">
        <v>7</v>
      </c>
      <c r="AE22" s="8" t="s">
        <v>8</v>
      </c>
      <c r="AF22" s="8" t="s">
        <v>9</v>
      </c>
      <c r="AG22" s="8" t="s">
        <v>10</v>
      </c>
      <c r="AH22" s="8" t="s">
        <v>11</v>
      </c>
      <c r="AI22" s="8" t="s">
        <v>12</v>
      </c>
      <c r="AJ22" s="8" t="s">
        <v>110</v>
      </c>
      <c r="AK22" s="8" t="s">
        <v>14</v>
      </c>
      <c r="AL22" s="8" t="s">
        <v>15</v>
      </c>
      <c r="AM22" s="2"/>
      <c r="AN22" s="8" t="s">
        <v>105</v>
      </c>
      <c r="AO22" s="8" t="s">
        <v>103</v>
      </c>
      <c r="AP22" s="8" t="s">
        <v>12</v>
      </c>
      <c r="AQ22" s="8" t="s">
        <v>104</v>
      </c>
      <c r="AR22" s="3" t="s">
        <v>15</v>
      </c>
      <c r="AT22" s="3" t="s">
        <v>36</v>
      </c>
      <c r="AU22" s="8" t="s">
        <v>2</v>
      </c>
      <c r="AV22" s="8" t="s">
        <v>3</v>
      </c>
      <c r="AW22" s="8" t="s">
        <v>4</v>
      </c>
      <c r="AX22" s="8" t="s">
        <v>5</v>
      </c>
      <c r="AY22" s="8" t="s">
        <v>6</v>
      </c>
      <c r="AZ22" s="8" t="s">
        <v>7</v>
      </c>
      <c r="BA22" s="8" t="s">
        <v>8</v>
      </c>
      <c r="BB22" s="8"/>
      <c r="BC22" s="8" t="s">
        <v>10</v>
      </c>
      <c r="BD22" s="8" t="s">
        <v>11</v>
      </c>
      <c r="BE22" s="8" t="s">
        <v>12</v>
      </c>
      <c r="BF22" s="8" t="s">
        <v>110</v>
      </c>
      <c r="BG22" s="8" t="s">
        <v>14</v>
      </c>
      <c r="BH22" s="8" t="s">
        <v>15</v>
      </c>
      <c r="BI22" s="2"/>
      <c r="BJ22" s="8" t="s">
        <v>105</v>
      </c>
      <c r="BK22" s="8" t="s">
        <v>103</v>
      </c>
      <c r="BL22" s="8" t="s">
        <v>12</v>
      </c>
      <c r="BM22" s="8" t="s">
        <v>104</v>
      </c>
      <c r="BN22" s="3" t="s">
        <v>15</v>
      </c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1"/>
      <c r="CD22" s="13"/>
      <c r="CE22" s="9"/>
      <c r="CF22" s="9"/>
      <c r="CG22" s="9"/>
      <c r="CH22" s="9"/>
      <c r="CI22" s="4"/>
      <c r="CK22" s="3" t="s">
        <v>36</v>
      </c>
      <c r="CL22" s="8" t="s">
        <v>2</v>
      </c>
      <c r="CM22" s="8" t="s">
        <v>3</v>
      </c>
      <c r="CN22" s="8" t="s">
        <v>4</v>
      </c>
      <c r="CO22" s="8" t="s">
        <v>5</v>
      </c>
      <c r="CP22" s="8" t="s">
        <v>6</v>
      </c>
      <c r="CQ22" s="8" t="s">
        <v>7</v>
      </c>
      <c r="CR22" s="8" t="s">
        <v>8</v>
      </c>
      <c r="CS22" s="8" t="s">
        <v>9</v>
      </c>
      <c r="CT22" s="8" t="s">
        <v>10</v>
      </c>
      <c r="CU22" s="8" t="s">
        <v>11</v>
      </c>
      <c r="CV22" s="8" t="s">
        <v>12</v>
      </c>
      <c r="CW22" s="8" t="s">
        <v>110</v>
      </c>
      <c r="CX22" s="8" t="s">
        <v>14</v>
      </c>
      <c r="CY22" s="8" t="s">
        <v>15</v>
      </c>
      <c r="DA22" s="8" t="s">
        <v>105</v>
      </c>
      <c r="DB22" s="8" t="s">
        <v>103</v>
      </c>
      <c r="DC22" s="8" t="s">
        <v>12</v>
      </c>
      <c r="DD22" s="8" t="s">
        <v>104</v>
      </c>
      <c r="DE22" s="3" t="s">
        <v>15</v>
      </c>
      <c r="DG22" s="7"/>
    </row>
    <row r="23" spans="1:111" x14ac:dyDescent="0.3">
      <c r="A23" s="4">
        <v>2021</v>
      </c>
      <c r="B23" s="4" t="s">
        <v>37</v>
      </c>
      <c r="C23" s="9"/>
      <c r="D23" s="9">
        <v>4874421.5</v>
      </c>
      <c r="E23" s="9">
        <v>2544291.33</v>
      </c>
      <c r="F23" s="9">
        <v>538872.88</v>
      </c>
      <c r="G23" s="9">
        <v>908392.72</v>
      </c>
      <c r="H23" s="9">
        <v>1145233.53</v>
      </c>
      <c r="I23" s="9">
        <v>14819966.970000001</v>
      </c>
      <c r="J23" s="9">
        <v>78481.2</v>
      </c>
      <c r="K23" s="9">
        <v>435516.06</v>
      </c>
      <c r="L23" s="9">
        <v>9240452.0299999993</v>
      </c>
      <c r="M23" s="9">
        <v>25355989.52</v>
      </c>
      <c r="N23" s="9"/>
      <c r="O23" s="9"/>
      <c r="P23" s="9">
        <f>+SUM(C23:O23)</f>
        <v>59941617.739999995</v>
      </c>
      <c r="R23" s="9">
        <f>+SUM(C23+E23+F23+G23+L23+N23)</f>
        <v>13232008.959999999</v>
      </c>
      <c r="S23" s="9">
        <f t="shared" si="2"/>
        <v>6098136.2300000004</v>
      </c>
      <c r="T23" s="9">
        <f t="shared" si="3"/>
        <v>40175956.490000002</v>
      </c>
      <c r="U23" s="9">
        <f t="shared" si="4"/>
        <v>435516.06</v>
      </c>
      <c r="V23" s="9">
        <f t="shared" si="5"/>
        <v>59941617.739999995</v>
      </c>
      <c r="X23" s="4" t="s">
        <v>37</v>
      </c>
      <c r="Y23" s="9"/>
      <c r="Z23" s="9">
        <v>5664976.9400000004</v>
      </c>
      <c r="AA23" s="9">
        <v>2747933.02</v>
      </c>
      <c r="AB23" s="9">
        <v>835762.61</v>
      </c>
      <c r="AC23" s="9">
        <v>943510.28</v>
      </c>
      <c r="AD23" s="9">
        <v>1371846.69</v>
      </c>
      <c r="AE23" s="9">
        <v>18109537.989999998</v>
      </c>
      <c r="AF23" s="9">
        <v>93101.49</v>
      </c>
      <c r="AG23" s="9">
        <v>553352.55000000005</v>
      </c>
      <c r="AH23" s="9">
        <v>10370924.32</v>
      </c>
      <c r="AI23" s="9">
        <v>33601394.299999997</v>
      </c>
      <c r="AJ23" s="9"/>
      <c r="AK23" s="9"/>
      <c r="AL23" s="9">
        <f>+SUM(Y23:AK23)</f>
        <v>74292340.189999998</v>
      </c>
      <c r="AN23" s="9">
        <f>+SUM(Y23+AA23+AB23+AC23+AH23+AJ23)</f>
        <v>14898130.23</v>
      </c>
      <c r="AO23" s="9">
        <f t="shared" si="8"/>
        <v>7129925.120000001</v>
      </c>
      <c r="AP23" s="9">
        <f t="shared" si="9"/>
        <v>51710932.289999992</v>
      </c>
      <c r="AQ23" s="9">
        <f t="shared" si="10"/>
        <v>553352.55000000005</v>
      </c>
      <c r="AR23" s="9">
        <f t="shared" si="11"/>
        <v>74292340.189999998</v>
      </c>
      <c r="AT23" s="4" t="s">
        <v>37</v>
      </c>
      <c r="AU23" s="9"/>
      <c r="AV23" s="9">
        <v>2541426.38</v>
      </c>
      <c r="AW23" s="9">
        <v>1807.28</v>
      </c>
      <c r="AX23" s="9"/>
      <c r="AY23" s="9">
        <v>4538.68</v>
      </c>
      <c r="AZ23" s="9">
        <v>289425.58</v>
      </c>
      <c r="BA23" s="9">
        <v>194088.24</v>
      </c>
      <c r="BB23" s="9"/>
      <c r="BC23" s="9">
        <v>870026.31</v>
      </c>
      <c r="BD23" s="9">
        <v>22367.040000000001</v>
      </c>
      <c r="BE23" s="9">
        <v>10118163.99</v>
      </c>
      <c r="BF23" s="9"/>
      <c r="BG23" s="9"/>
      <c r="BH23" s="9">
        <f>+SUM(AU23:BG23)</f>
        <v>14041843.5</v>
      </c>
      <c r="BJ23" s="9">
        <f>+SUM(AU23+AW23+AX23+AY23+BD23+BF23)</f>
        <v>28713</v>
      </c>
      <c r="BK23" s="9">
        <f t="shared" si="14"/>
        <v>2830851.96</v>
      </c>
      <c r="BL23" s="9">
        <f t="shared" si="15"/>
        <v>10312252.23</v>
      </c>
      <c r="BM23" s="9">
        <f t="shared" si="16"/>
        <v>870026.31</v>
      </c>
      <c r="BN23" s="9">
        <f t="shared" si="17"/>
        <v>14041843.5</v>
      </c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1">
        <f>+SUM(BP23:CB23)</f>
        <v>0</v>
      </c>
      <c r="CD23" s="13"/>
      <c r="CE23" s="9">
        <f>+SUM(BP23+BR23+BS23+BT23+BY23+CA23)</f>
        <v>0</v>
      </c>
      <c r="CF23" s="9">
        <f t="shared" ref="CF23:CF52" si="29">+SUM(BQ23+BU23+CB23+BW23)</f>
        <v>0</v>
      </c>
      <c r="CG23" s="9">
        <f t="shared" ref="CG23:CG52" si="30">+SUM(BV23+BZ23)</f>
        <v>0</v>
      </c>
      <c r="CH23" s="9">
        <f t="shared" ref="CH23:CH52" si="31">+SUM(BX23)</f>
        <v>0</v>
      </c>
      <c r="CI23" s="9">
        <f t="shared" ref="CI23:CI52" si="32">+SUM(CC23)</f>
        <v>0</v>
      </c>
      <c r="CK23" s="4" t="s">
        <v>37</v>
      </c>
      <c r="CL23" s="9">
        <f>+SUM('General Rates'!B23+'Targeted (non-water &amp; wastewate'!B23+'Targeted (water &amp; wastewater)'!B23)</f>
        <v>0</v>
      </c>
      <c r="CM23" s="9">
        <f>+SUM('General Rates'!C23+'Targeted (non-water &amp; wastewate'!C23+'Targeted (water &amp; wastewater)'!C23)</f>
        <v>13080824.82</v>
      </c>
      <c r="CN23" s="9">
        <f>+SUM('General Rates'!D23+'Targeted (non-water &amp; wastewate'!D23+'Targeted (water &amp; wastewater)'!D23)</f>
        <v>5294031.63</v>
      </c>
      <c r="CO23" s="9">
        <f>+SUM('General Rates'!E23+'Targeted (non-water &amp; wastewate'!E23+'Targeted (water &amp; wastewater)'!E23)</f>
        <v>1374635.49</v>
      </c>
      <c r="CP23" s="9">
        <f>+SUM('General Rates'!F23+'Targeted (non-water &amp; wastewate'!F23+'Targeted (water &amp; wastewater)'!F23)</f>
        <v>1856441.68</v>
      </c>
      <c r="CQ23" s="9">
        <f>+SUM('General Rates'!G23+'Targeted (non-water &amp; wastewate'!G23+'Targeted (water &amp; wastewater)'!G23)</f>
        <v>2806505.8</v>
      </c>
      <c r="CR23" s="9">
        <f>+SUM('General Rates'!H23+'Targeted (non-water &amp; wastewate'!H23+'Targeted (water &amp; wastewater)'!H23)</f>
        <v>33123593.199999999</v>
      </c>
      <c r="CS23" s="9">
        <f>+SUM('General Rates'!I23+'Targeted (non-water &amp; wastewate'!I23+'Targeted (water &amp; wastewater)'!I23)</f>
        <v>171582.69</v>
      </c>
      <c r="CT23" s="9">
        <f>+SUM('General Rates'!J23+'Targeted (non-water &amp; wastewate'!J23+'Targeted (water &amp; wastewater)'!J23)</f>
        <v>1858894.9200000002</v>
      </c>
      <c r="CU23" s="9">
        <f>+SUM('General Rates'!K23+'Targeted (non-water &amp; wastewate'!K23+'Targeted (water &amp; wastewater)'!K23)</f>
        <v>19633743.390000001</v>
      </c>
      <c r="CV23" s="9">
        <f>+SUM('General Rates'!L23+'Targeted (non-water &amp; wastewate'!L23+'Targeted (water &amp; wastewater)'!L23)</f>
        <v>69075547.809999987</v>
      </c>
      <c r="CW23" s="9">
        <f>+SUM('General Rates'!M23+'Targeted (non-water &amp; wastewate'!M23+'Targeted (water &amp; wastewater)'!M23)</f>
        <v>0</v>
      </c>
      <c r="CX23" s="9">
        <f>+SUM('General Rates'!N23+'Targeted (non-water &amp; wastewate'!N23+'Targeted (water &amp; wastewater)'!N23)</f>
        <v>0</v>
      </c>
      <c r="CY23" s="9">
        <f>+SUM('General Rates'!O23+'Targeted (non-water &amp; wastewate'!O23+'Targeted (water &amp; wastewater)'!O23)</f>
        <v>148275801.43000001</v>
      </c>
      <c r="DA23" s="9">
        <f>+SUM(CL23+CN23+CO23+CP23+CU23+CW23)</f>
        <v>28158852.190000001</v>
      </c>
      <c r="DB23" s="9">
        <f t="shared" si="25"/>
        <v>16058913.310000001</v>
      </c>
      <c r="DC23" s="9">
        <f t="shared" si="26"/>
        <v>102199141.00999999</v>
      </c>
      <c r="DD23" s="9">
        <f t="shared" si="27"/>
        <v>1858894.9200000002</v>
      </c>
      <c r="DE23" s="9">
        <f t="shared" si="28"/>
        <v>148275801.43000001</v>
      </c>
      <c r="DG23" s="7"/>
    </row>
    <row r="24" spans="1:111" x14ac:dyDescent="0.3">
      <c r="A24" s="4">
        <v>2021</v>
      </c>
      <c r="B24" s="4" t="s">
        <v>38</v>
      </c>
      <c r="C24" s="9"/>
      <c r="D24" s="9">
        <v>7520000</v>
      </c>
      <c r="E24" s="9">
        <v>2343000</v>
      </c>
      <c r="F24" s="9">
        <v>345000</v>
      </c>
      <c r="G24" s="9">
        <v>466000</v>
      </c>
      <c r="H24" s="9">
        <v>9300000</v>
      </c>
      <c r="I24" s="9">
        <v>11308000</v>
      </c>
      <c r="J24" s="9">
        <v>207000</v>
      </c>
      <c r="K24" s="9">
        <v>518000</v>
      </c>
      <c r="L24" s="9">
        <v>2397000</v>
      </c>
      <c r="M24" s="9">
        <v>27447000</v>
      </c>
      <c r="N24" s="9">
        <v>91000</v>
      </c>
      <c r="O24" s="9">
        <v>244000</v>
      </c>
      <c r="P24" s="9">
        <f t="shared" ref="P24:P52" si="33">+SUM(C24:O24)</f>
        <v>62186000</v>
      </c>
      <c r="R24" s="9">
        <f t="shared" ref="R24:R52" si="34">+SUM(C24+E24+F24+G24+L24+N24)</f>
        <v>5642000</v>
      </c>
      <c r="S24" s="9">
        <f t="shared" si="2"/>
        <v>17271000</v>
      </c>
      <c r="T24" s="9">
        <f t="shared" si="3"/>
        <v>38755000</v>
      </c>
      <c r="U24" s="9">
        <f t="shared" si="4"/>
        <v>518000</v>
      </c>
      <c r="V24" s="9">
        <f t="shared" si="5"/>
        <v>62186000</v>
      </c>
      <c r="X24" s="4" t="s">
        <v>38</v>
      </c>
      <c r="Y24" s="9"/>
      <c r="Z24" s="9">
        <v>361000</v>
      </c>
      <c r="AA24" s="9">
        <v>952000</v>
      </c>
      <c r="AB24" s="9">
        <v>52000</v>
      </c>
      <c r="AC24" s="9">
        <v>43000</v>
      </c>
      <c r="AD24" s="9">
        <v>182000</v>
      </c>
      <c r="AE24" s="9">
        <v>1569000</v>
      </c>
      <c r="AF24" s="9">
        <v>7000</v>
      </c>
      <c r="AG24" s="9">
        <v>40000</v>
      </c>
      <c r="AH24" s="9">
        <v>393000</v>
      </c>
      <c r="AI24" s="9">
        <v>4800000</v>
      </c>
      <c r="AJ24" s="9">
        <v>7000</v>
      </c>
      <c r="AK24" s="9">
        <v>17000</v>
      </c>
      <c r="AL24" s="9">
        <f t="shared" ref="AL24:AL52" si="35">+SUM(Y24:AK24)</f>
        <v>8423000</v>
      </c>
      <c r="AN24" s="9">
        <f t="shared" ref="AN24:AN52" si="36">+SUM(Y24+AA24+AB24+AC24+AH24+AJ24)</f>
        <v>1447000</v>
      </c>
      <c r="AO24" s="9">
        <f t="shared" si="8"/>
        <v>567000</v>
      </c>
      <c r="AP24" s="9">
        <f t="shared" si="9"/>
        <v>6369000</v>
      </c>
      <c r="AQ24" s="9">
        <f t="shared" si="10"/>
        <v>40000</v>
      </c>
      <c r="AR24" s="9">
        <f t="shared" si="11"/>
        <v>8423000</v>
      </c>
      <c r="AT24" s="4" t="s">
        <v>38</v>
      </c>
      <c r="AU24" s="9"/>
      <c r="AV24" s="9">
        <v>2076000</v>
      </c>
      <c r="AW24" s="9">
        <v>1000</v>
      </c>
      <c r="AX24" s="9"/>
      <c r="AY24" s="9"/>
      <c r="AZ24" s="9">
        <v>839000</v>
      </c>
      <c r="BA24" s="9">
        <v>105000</v>
      </c>
      <c r="BB24" s="9"/>
      <c r="BC24" s="9">
        <v>954000</v>
      </c>
      <c r="BD24" s="9"/>
      <c r="BE24" s="9">
        <v>15776000</v>
      </c>
      <c r="BF24" s="9">
        <v>1000</v>
      </c>
      <c r="BG24" s="9">
        <v>25000</v>
      </c>
      <c r="BH24" s="9">
        <f t="shared" ref="BH24:BH52" si="37">+SUM(AU24:BG24)</f>
        <v>19777000</v>
      </c>
      <c r="BJ24" s="9">
        <f t="shared" ref="BJ24:BJ52" si="38">+SUM(AU24+AW24+AX24+AY24+BD24+BF24)</f>
        <v>2000</v>
      </c>
      <c r="BK24" s="9">
        <f t="shared" si="14"/>
        <v>2940000</v>
      </c>
      <c r="BL24" s="9">
        <f t="shared" si="15"/>
        <v>15881000</v>
      </c>
      <c r="BM24" s="9">
        <f t="shared" si="16"/>
        <v>954000</v>
      </c>
      <c r="BN24" s="9">
        <f t="shared" si="17"/>
        <v>19777000</v>
      </c>
      <c r="BP24" s="9">
        <v>0</v>
      </c>
      <c r="BQ24" s="9">
        <v>1202000</v>
      </c>
      <c r="BR24" s="9">
        <v>256000</v>
      </c>
      <c r="BS24" s="9">
        <v>16000</v>
      </c>
      <c r="BT24" s="9">
        <v>174000</v>
      </c>
      <c r="BU24" s="9">
        <v>3998000</v>
      </c>
      <c r="BV24" s="9">
        <v>0</v>
      </c>
      <c r="BW24" s="9">
        <v>78000</v>
      </c>
      <c r="BX24" s="9">
        <v>1234000</v>
      </c>
      <c r="BY24" s="9">
        <v>0</v>
      </c>
      <c r="BZ24" s="9">
        <v>10347000</v>
      </c>
      <c r="CA24" s="9">
        <v>0</v>
      </c>
      <c r="CB24" s="9">
        <v>220000</v>
      </c>
      <c r="CC24" s="11">
        <f t="shared" ref="CC24:CC52" si="39">+SUM(BP24:CB24)</f>
        <v>17525000</v>
      </c>
      <c r="CD24" s="13"/>
      <c r="CE24" s="9">
        <f t="shared" ref="CE24:CE52" si="40">+SUM(BP24+BR24+BS24+BT24+BY24+CA24)</f>
        <v>446000</v>
      </c>
      <c r="CF24" s="9">
        <f t="shared" si="29"/>
        <v>5498000</v>
      </c>
      <c r="CG24" s="9">
        <f t="shared" si="30"/>
        <v>10347000</v>
      </c>
      <c r="CH24" s="9">
        <f t="shared" si="31"/>
        <v>1234000</v>
      </c>
      <c r="CI24" s="9">
        <f t="shared" si="32"/>
        <v>17525000</v>
      </c>
      <c r="CK24" s="4" t="s">
        <v>38</v>
      </c>
      <c r="CL24" s="9">
        <f>+SUM('General Rates'!B24+'Targeted (non-water &amp; wastewate'!B24+'Targeted (water &amp; wastewater)'!B24)</f>
        <v>0</v>
      </c>
      <c r="CM24" s="9">
        <f>+SUM('General Rates'!C24+'Targeted (non-water &amp; wastewate'!C24+'Targeted (water &amp; wastewater)'!C24)</f>
        <v>9957000</v>
      </c>
      <c r="CN24" s="9">
        <f>+SUM('General Rates'!D24+'Targeted (non-water &amp; wastewate'!D24+'Targeted (water &amp; wastewater)'!D24)</f>
        <v>3296000</v>
      </c>
      <c r="CO24" s="9">
        <f>+SUM('General Rates'!E24+'Targeted (non-water &amp; wastewate'!E24+'Targeted (water &amp; wastewater)'!E24)</f>
        <v>397000</v>
      </c>
      <c r="CP24" s="9">
        <f>+SUM('General Rates'!F24+'Targeted (non-water &amp; wastewate'!F24+'Targeted (water &amp; wastewater)'!F24)</f>
        <v>509000</v>
      </c>
      <c r="CQ24" s="9">
        <f>+SUM('General Rates'!G24+'Targeted (non-water &amp; wastewate'!G24+'Targeted (water &amp; wastewater)'!G24)</f>
        <v>10321000</v>
      </c>
      <c r="CR24" s="9">
        <f>+SUM('General Rates'!H24+'Targeted (non-water &amp; wastewate'!H24+'Targeted (water &amp; wastewater)'!H24)</f>
        <v>12982000</v>
      </c>
      <c r="CS24" s="9">
        <f>+SUM('General Rates'!I24+'Targeted (non-water &amp; wastewate'!I24+'Targeted (water &amp; wastewater)'!I24)</f>
        <v>214000</v>
      </c>
      <c r="CT24" s="9">
        <f>+SUM('General Rates'!J24+'Targeted (non-water &amp; wastewate'!J24+'Targeted (water &amp; wastewater)'!J24)</f>
        <v>1512000</v>
      </c>
      <c r="CU24" s="9">
        <f>+SUM('General Rates'!K24+'Targeted (non-water &amp; wastewate'!K24+'Targeted (water &amp; wastewater)'!K24)</f>
        <v>2790000</v>
      </c>
      <c r="CV24" s="9">
        <f>+SUM('General Rates'!L24+'Targeted (non-water &amp; wastewate'!L24+'Targeted (water &amp; wastewater)'!L24)</f>
        <v>48023000</v>
      </c>
      <c r="CW24" s="9">
        <f>+SUM('General Rates'!M24+'Targeted (non-water &amp; wastewate'!M24+'Targeted (water &amp; wastewater)'!M24)</f>
        <v>99000</v>
      </c>
      <c r="CX24" s="9">
        <f>+SUM('General Rates'!N24+'Targeted (non-water &amp; wastewate'!N24+'Targeted (water &amp; wastewater)'!N24)</f>
        <v>286000</v>
      </c>
      <c r="CY24" s="9">
        <f>+SUM('General Rates'!O24+'Targeted (non-water &amp; wastewate'!O24+'Targeted (water &amp; wastewater)'!O24)</f>
        <v>90386000</v>
      </c>
      <c r="DA24" s="9">
        <f t="shared" ref="DA24:DA52" si="41">+SUM(CL24+CN24+CO24+CP24+CU24+CW24)</f>
        <v>7091000</v>
      </c>
      <c r="DB24" s="9">
        <f t="shared" si="25"/>
        <v>20778000</v>
      </c>
      <c r="DC24" s="9">
        <f>+SUM(CR24+CV24)</f>
        <v>61005000</v>
      </c>
      <c r="DD24" s="9">
        <f t="shared" si="27"/>
        <v>1512000</v>
      </c>
      <c r="DE24" s="9">
        <f>+SUM(CY24)</f>
        <v>90386000</v>
      </c>
      <c r="DG24" s="7"/>
    </row>
    <row r="25" spans="1:111" x14ac:dyDescent="0.3">
      <c r="A25" s="4">
        <v>2021</v>
      </c>
      <c r="B25" s="4" t="s">
        <v>39</v>
      </c>
      <c r="C25" s="9"/>
      <c r="D25" s="9">
        <v>428877</v>
      </c>
      <c r="E25" s="9">
        <v>3732067</v>
      </c>
      <c r="F25" s="9">
        <v>315857</v>
      </c>
      <c r="G25" s="9">
        <v>304554</v>
      </c>
      <c r="H25" s="9">
        <v>231454</v>
      </c>
      <c r="I25" s="9">
        <v>7437608</v>
      </c>
      <c r="J25" s="9">
        <v>15655</v>
      </c>
      <c r="K25" s="9">
        <v>263117</v>
      </c>
      <c r="L25" s="9">
        <v>3840599</v>
      </c>
      <c r="M25" s="9">
        <v>8849619</v>
      </c>
      <c r="N25" s="9">
        <v>11819</v>
      </c>
      <c r="O25" s="9">
        <v>35001</v>
      </c>
      <c r="P25" s="9">
        <f t="shared" si="33"/>
        <v>25466227</v>
      </c>
      <c r="R25" s="9">
        <f t="shared" si="34"/>
        <v>8204896</v>
      </c>
      <c r="S25" s="9">
        <f t="shared" si="2"/>
        <v>710987</v>
      </c>
      <c r="T25" s="9">
        <f t="shared" si="3"/>
        <v>16287227</v>
      </c>
      <c r="U25" s="9">
        <f t="shared" si="4"/>
        <v>263117</v>
      </c>
      <c r="V25" s="9">
        <f t="shared" si="5"/>
        <v>25466227</v>
      </c>
      <c r="X25" s="4" t="s">
        <v>39</v>
      </c>
      <c r="Y25" s="9"/>
      <c r="Z25" s="9">
        <v>84560</v>
      </c>
      <c r="AA25" s="9">
        <v>485026</v>
      </c>
      <c r="AB25" s="9">
        <v>402436</v>
      </c>
      <c r="AC25" s="9">
        <v>45187</v>
      </c>
      <c r="AD25" s="9">
        <v>41953</v>
      </c>
      <c r="AE25" s="9">
        <v>324683</v>
      </c>
      <c r="AF25" s="9">
        <v>224</v>
      </c>
      <c r="AG25" s="9">
        <v>34723</v>
      </c>
      <c r="AH25" s="9">
        <v>74982</v>
      </c>
      <c r="AI25" s="9">
        <v>1646331</v>
      </c>
      <c r="AJ25" s="9"/>
      <c r="AK25" s="9">
        <v>3297</v>
      </c>
      <c r="AL25" s="9">
        <f t="shared" si="35"/>
        <v>3143402</v>
      </c>
      <c r="AN25" s="9">
        <f t="shared" si="36"/>
        <v>1007631</v>
      </c>
      <c r="AO25" s="9">
        <f t="shared" si="8"/>
        <v>130034</v>
      </c>
      <c r="AP25" s="9">
        <f t="shared" si="9"/>
        <v>1971014</v>
      </c>
      <c r="AQ25" s="9">
        <f t="shared" si="10"/>
        <v>34723</v>
      </c>
      <c r="AR25" s="9">
        <f t="shared" si="11"/>
        <v>3143402</v>
      </c>
      <c r="AT25" s="4" t="s">
        <v>39</v>
      </c>
      <c r="AU25" s="9"/>
      <c r="AV25" s="9">
        <v>640185</v>
      </c>
      <c r="AW25" s="9">
        <v>316772</v>
      </c>
      <c r="AX25" s="9">
        <v>1406</v>
      </c>
      <c r="AY25" s="9">
        <v>19160</v>
      </c>
      <c r="AZ25" s="9">
        <v>796861</v>
      </c>
      <c r="BA25" s="9">
        <v>364354</v>
      </c>
      <c r="BB25" s="9"/>
      <c r="BC25" s="9">
        <v>366267</v>
      </c>
      <c r="BD25" s="9">
        <v>81380</v>
      </c>
      <c r="BE25" s="9">
        <v>6410990</v>
      </c>
      <c r="BF25" s="9"/>
      <c r="BG25" s="9">
        <v>23307</v>
      </c>
      <c r="BH25" s="9">
        <f t="shared" si="37"/>
        <v>9020682</v>
      </c>
      <c r="BJ25" s="9">
        <f t="shared" si="38"/>
        <v>418718</v>
      </c>
      <c r="BK25" s="9">
        <f t="shared" si="14"/>
        <v>1460353</v>
      </c>
      <c r="BL25" s="9">
        <f t="shared" si="15"/>
        <v>6775344</v>
      </c>
      <c r="BM25" s="9">
        <f t="shared" si="16"/>
        <v>366267</v>
      </c>
      <c r="BN25" s="9">
        <f t="shared" si="17"/>
        <v>9020682</v>
      </c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11">
        <f t="shared" si="39"/>
        <v>0</v>
      </c>
      <c r="CD25" s="13"/>
      <c r="CE25" s="9">
        <f t="shared" si="40"/>
        <v>0</v>
      </c>
      <c r="CF25" s="9">
        <f t="shared" si="29"/>
        <v>0</v>
      </c>
      <c r="CG25" s="9">
        <f t="shared" si="30"/>
        <v>0</v>
      </c>
      <c r="CH25" s="9">
        <f t="shared" si="31"/>
        <v>0</v>
      </c>
      <c r="CI25" s="9">
        <f t="shared" si="32"/>
        <v>0</v>
      </c>
      <c r="CK25" s="4" t="s">
        <v>39</v>
      </c>
      <c r="CL25" s="9">
        <f>+SUM('General Rates'!B25+'Targeted (non-water &amp; wastewate'!B25+'Targeted (water &amp; wastewater)'!B25)</f>
        <v>0</v>
      </c>
      <c r="CM25" s="9">
        <f>+SUM('General Rates'!C25+'Targeted (non-water &amp; wastewate'!C25+'Targeted (water &amp; wastewater)'!C25)</f>
        <v>1153622</v>
      </c>
      <c r="CN25" s="9">
        <f>+SUM('General Rates'!D25+'Targeted (non-water &amp; wastewate'!D25+'Targeted (water &amp; wastewater)'!D25)</f>
        <v>4533865</v>
      </c>
      <c r="CO25" s="9">
        <f>+SUM('General Rates'!E25+'Targeted (non-water &amp; wastewate'!E25+'Targeted (water &amp; wastewater)'!E25)</f>
        <v>719699</v>
      </c>
      <c r="CP25" s="9">
        <f>+SUM('General Rates'!F25+'Targeted (non-water &amp; wastewate'!F25+'Targeted (water &amp; wastewater)'!F25)</f>
        <v>368901</v>
      </c>
      <c r="CQ25" s="9">
        <f>+SUM('General Rates'!G25+'Targeted (non-water &amp; wastewate'!G25+'Targeted (water &amp; wastewater)'!G25)</f>
        <v>1070268</v>
      </c>
      <c r="CR25" s="9">
        <f>+SUM('General Rates'!H25+'Targeted (non-water &amp; wastewate'!H25+'Targeted (water &amp; wastewater)'!H25)</f>
        <v>8126645</v>
      </c>
      <c r="CS25" s="9">
        <f>+SUM('General Rates'!I25+'Targeted (non-water &amp; wastewate'!I25+'Targeted (water &amp; wastewater)'!I25)</f>
        <v>15879</v>
      </c>
      <c r="CT25" s="9">
        <f>+SUM('General Rates'!J25+'Targeted (non-water &amp; wastewate'!J25+'Targeted (water &amp; wastewater)'!J25)</f>
        <v>664107</v>
      </c>
      <c r="CU25" s="9">
        <f>+SUM('General Rates'!K25+'Targeted (non-water &amp; wastewate'!K25+'Targeted (water &amp; wastewater)'!K25)</f>
        <v>3996961</v>
      </c>
      <c r="CV25" s="9">
        <f>+SUM('General Rates'!L25+'Targeted (non-water &amp; wastewate'!L25+'Targeted (water &amp; wastewater)'!L25)</f>
        <v>16906940</v>
      </c>
      <c r="CW25" s="9">
        <f>+SUM('General Rates'!M25+'Targeted (non-water &amp; wastewate'!M25+'Targeted (water &amp; wastewater)'!M25)</f>
        <v>11819</v>
      </c>
      <c r="CX25" s="9">
        <f>+SUM('General Rates'!N25+'Targeted (non-water &amp; wastewate'!N25+'Targeted (water &amp; wastewater)'!N25)</f>
        <v>61605</v>
      </c>
      <c r="CY25" s="9">
        <f>+SUM('General Rates'!O25+'Targeted (non-water &amp; wastewate'!O25+'Targeted (water &amp; wastewater)'!O25)</f>
        <v>37630311</v>
      </c>
      <c r="DA25" s="9">
        <f t="shared" si="41"/>
        <v>9631245</v>
      </c>
      <c r="DB25" s="9">
        <f t="shared" si="25"/>
        <v>2301374</v>
      </c>
      <c r="DC25" s="9">
        <f t="shared" si="26"/>
        <v>25033585</v>
      </c>
      <c r="DD25" s="9">
        <f t="shared" si="27"/>
        <v>664107</v>
      </c>
      <c r="DE25" s="9">
        <f t="shared" si="28"/>
        <v>37630311</v>
      </c>
      <c r="DG25" s="7"/>
    </row>
    <row r="26" spans="1:111" x14ac:dyDescent="0.3">
      <c r="A26" s="4">
        <v>2021</v>
      </c>
      <c r="B26" s="4" t="s">
        <v>40</v>
      </c>
      <c r="C26" s="9"/>
      <c r="D26" s="9">
        <v>914320</v>
      </c>
      <c r="E26" s="9"/>
      <c r="F26" s="9">
        <v>38956</v>
      </c>
      <c r="G26" s="9"/>
      <c r="H26" s="9"/>
      <c r="I26" s="9">
        <v>1932286</v>
      </c>
      <c r="J26" s="9"/>
      <c r="K26" s="9">
        <v>48315</v>
      </c>
      <c r="L26" s="9">
        <v>711893</v>
      </c>
      <c r="M26" s="9">
        <v>20532447</v>
      </c>
      <c r="N26" s="9"/>
      <c r="O26" s="9"/>
      <c r="P26" s="9">
        <f t="shared" si="33"/>
        <v>24178217</v>
      </c>
      <c r="R26" s="9">
        <f t="shared" si="34"/>
        <v>750849</v>
      </c>
      <c r="S26" s="9">
        <f t="shared" si="2"/>
        <v>914320</v>
      </c>
      <c r="T26" s="9">
        <f t="shared" si="3"/>
        <v>22464733</v>
      </c>
      <c r="U26" s="9">
        <f t="shared" si="4"/>
        <v>48315</v>
      </c>
      <c r="V26" s="9">
        <f t="shared" si="5"/>
        <v>24178217</v>
      </c>
      <c r="X26" s="4" t="s">
        <v>40</v>
      </c>
      <c r="Y26" s="9"/>
      <c r="Z26" s="9">
        <v>1004753</v>
      </c>
      <c r="AA26" s="9"/>
      <c r="AB26" s="9">
        <v>221547</v>
      </c>
      <c r="AC26" s="9"/>
      <c r="AD26" s="9"/>
      <c r="AE26" s="9">
        <v>628413</v>
      </c>
      <c r="AF26" s="9"/>
      <c r="AG26" s="9"/>
      <c r="AH26" s="9">
        <v>512931</v>
      </c>
      <c r="AI26" s="9">
        <v>5206525</v>
      </c>
      <c r="AJ26" s="9"/>
      <c r="AK26" s="9"/>
      <c r="AL26" s="9">
        <f t="shared" si="35"/>
        <v>7574169</v>
      </c>
      <c r="AN26" s="9">
        <f t="shared" si="36"/>
        <v>734478</v>
      </c>
      <c r="AO26" s="9">
        <f t="shared" si="8"/>
        <v>1004753</v>
      </c>
      <c r="AP26" s="9">
        <f t="shared" si="9"/>
        <v>5834938</v>
      </c>
      <c r="AQ26" s="9">
        <f t="shared" si="10"/>
        <v>0</v>
      </c>
      <c r="AR26" s="9">
        <f t="shared" si="11"/>
        <v>7574169</v>
      </c>
      <c r="AT26" s="4" t="s">
        <v>40</v>
      </c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>
        <f t="shared" si="37"/>
        <v>0</v>
      </c>
      <c r="BJ26" s="9">
        <f t="shared" si="38"/>
        <v>0</v>
      </c>
      <c r="BK26" s="9">
        <f t="shared" si="14"/>
        <v>0</v>
      </c>
      <c r="BL26" s="9">
        <f t="shared" si="15"/>
        <v>0</v>
      </c>
      <c r="BM26" s="9">
        <f t="shared" si="16"/>
        <v>0</v>
      </c>
      <c r="BN26" s="9">
        <f t="shared" si="17"/>
        <v>0</v>
      </c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1">
        <f t="shared" si="39"/>
        <v>0</v>
      </c>
      <c r="CD26" s="13"/>
      <c r="CE26" s="9">
        <f t="shared" si="40"/>
        <v>0</v>
      </c>
      <c r="CF26" s="9">
        <f t="shared" si="29"/>
        <v>0</v>
      </c>
      <c r="CG26" s="9">
        <f t="shared" si="30"/>
        <v>0</v>
      </c>
      <c r="CH26" s="9">
        <f t="shared" si="31"/>
        <v>0</v>
      </c>
      <c r="CI26" s="9">
        <f t="shared" si="32"/>
        <v>0</v>
      </c>
      <c r="CK26" s="4" t="s">
        <v>40</v>
      </c>
      <c r="CL26" s="9">
        <f>+SUM('General Rates'!B26+'Targeted (non-water &amp; wastewate'!B26+'Targeted (water &amp; wastewater)'!B26)</f>
        <v>0</v>
      </c>
      <c r="CM26" s="9">
        <f>+SUM('General Rates'!C26+'Targeted (non-water &amp; wastewate'!C26+'Targeted (water &amp; wastewater)'!C26)</f>
        <v>1919073</v>
      </c>
      <c r="CN26" s="9">
        <f>+SUM('General Rates'!D26+'Targeted (non-water &amp; wastewate'!D26+'Targeted (water &amp; wastewater)'!D26)</f>
        <v>0</v>
      </c>
      <c r="CO26" s="9">
        <f>+SUM('General Rates'!E26+'Targeted (non-water &amp; wastewate'!E26+'Targeted (water &amp; wastewater)'!E26)</f>
        <v>260503</v>
      </c>
      <c r="CP26" s="9">
        <f>+SUM('General Rates'!F26+'Targeted (non-water &amp; wastewate'!F26+'Targeted (water &amp; wastewater)'!F26)</f>
        <v>0</v>
      </c>
      <c r="CQ26" s="9">
        <f>+SUM('General Rates'!G26+'Targeted (non-water &amp; wastewate'!G26+'Targeted (water &amp; wastewater)'!G26)</f>
        <v>0</v>
      </c>
      <c r="CR26" s="9">
        <f>+SUM('General Rates'!H26+'Targeted (non-water &amp; wastewate'!H26+'Targeted (water &amp; wastewater)'!H26)</f>
        <v>2560699</v>
      </c>
      <c r="CS26" s="9">
        <f>+SUM('General Rates'!I26+'Targeted (non-water &amp; wastewate'!I26+'Targeted (water &amp; wastewater)'!I26)</f>
        <v>0</v>
      </c>
      <c r="CT26" s="9">
        <f>+SUM('General Rates'!J26+'Targeted (non-water &amp; wastewate'!J26+'Targeted (water &amp; wastewater)'!J26)</f>
        <v>48315</v>
      </c>
      <c r="CU26" s="9">
        <f>+SUM('General Rates'!K26+'Targeted (non-water &amp; wastewate'!K26+'Targeted (water &amp; wastewater)'!K26)</f>
        <v>1224824</v>
      </c>
      <c r="CV26" s="9">
        <f>+SUM('General Rates'!L26+'Targeted (non-water &amp; wastewate'!L26+'Targeted (water &amp; wastewater)'!L26)</f>
        <v>25738972</v>
      </c>
      <c r="CW26" s="9">
        <f>+SUM('General Rates'!M26+'Targeted (non-water &amp; wastewate'!M26+'Targeted (water &amp; wastewater)'!M26)</f>
        <v>0</v>
      </c>
      <c r="CX26" s="9">
        <f>+SUM('General Rates'!N26+'Targeted (non-water &amp; wastewate'!N26+'Targeted (water &amp; wastewater)'!N26)</f>
        <v>0</v>
      </c>
      <c r="CY26" s="9">
        <f>+SUM('General Rates'!O26+'Targeted (non-water &amp; wastewate'!O26+'Targeted (water &amp; wastewater)'!O26)</f>
        <v>31752386</v>
      </c>
      <c r="DA26" s="9">
        <f t="shared" si="41"/>
        <v>1485327</v>
      </c>
      <c r="DB26" s="9">
        <f t="shared" si="25"/>
        <v>1919073</v>
      </c>
      <c r="DC26" s="9">
        <f t="shared" si="26"/>
        <v>28299671</v>
      </c>
      <c r="DD26" s="9">
        <f t="shared" si="27"/>
        <v>48315</v>
      </c>
      <c r="DE26" s="9">
        <f t="shared" si="28"/>
        <v>31752386</v>
      </c>
      <c r="DG26" s="7"/>
    </row>
    <row r="27" spans="1:111" x14ac:dyDescent="0.3">
      <c r="A27" s="4">
        <v>2021</v>
      </c>
      <c r="B27" s="4" t="s">
        <v>41</v>
      </c>
      <c r="C27" s="9"/>
      <c r="D27" s="9">
        <v>7225800</v>
      </c>
      <c r="E27" s="9"/>
      <c r="F27" s="9"/>
      <c r="G27" s="9"/>
      <c r="H27" s="9"/>
      <c r="I27" s="9">
        <v>28727723</v>
      </c>
      <c r="J27" s="9">
        <v>8537</v>
      </c>
      <c r="K27" s="9">
        <v>1249939</v>
      </c>
      <c r="L27" s="9">
        <v>17616266</v>
      </c>
      <c r="M27" s="9">
        <v>17433410</v>
      </c>
      <c r="N27" s="9"/>
      <c r="O27" s="9">
        <v>1505077</v>
      </c>
      <c r="P27" s="9">
        <f t="shared" si="33"/>
        <v>73766752</v>
      </c>
      <c r="R27" s="9">
        <f t="shared" si="34"/>
        <v>17616266</v>
      </c>
      <c r="S27" s="9">
        <f t="shared" si="2"/>
        <v>8739414</v>
      </c>
      <c r="T27" s="9">
        <f t="shared" si="3"/>
        <v>46161133</v>
      </c>
      <c r="U27" s="9">
        <f t="shared" si="4"/>
        <v>1249939</v>
      </c>
      <c r="V27" s="9">
        <f t="shared" si="5"/>
        <v>73766752</v>
      </c>
      <c r="X27" s="4" t="s">
        <v>41</v>
      </c>
      <c r="Y27" s="9"/>
      <c r="Z27" s="9">
        <v>449971</v>
      </c>
      <c r="AA27" s="9"/>
      <c r="AB27" s="9"/>
      <c r="AC27" s="9"/>
      <c r="AD27" s="9"/>
      <c r="AE27" s="9">
        <v>2996824</v>
      </c>
      <c r="AF27" s="9"/>
      <c r="AG27" s="9">
        <v>114276</v>
      </c>
      <c r="AH27" s="9">
        <v>874900</v>
      </c>
      <c r="AI27" s="9">
        <v>4759475</v>
      </c>
      <c r="AJ27" s="9"/>
      <c r="AK27" s="9">
        <v>1052</v>
      </c>
      <c r="AL27" s="9">
        <f t="shared" si="35"/>
        <v>9196498</v>
      </c>
      <c r="AN27" s="9">
        <f t="shared" si="36"/>
        <v>874900</v>
      </c>
      <c r="AO27" s="9">
        <f t="shared" si="8"/>
        <v>451023</v>
      </c>
      <c r="AP27" s="9">
        <f t="shared" si="9"/>
        <v>7756299</v>
      </c>
      <c r="AQ27" s="9">
        <f t="shared" si="10"/>
        <v>114276</v>
      </c>
      <c r="AR27" s="9">
        <f t="shared" si="11"/>
        <v>9196498</v>
      </c>
      <c r="AT27" s="4" t="s">
        <v>41</v>
      </c>
      <c r="AU27" s="9"/>
      <c r="AV27" s="9">
        <v>1053312</v>
      </c>
      <c r="AW27" s="9"/>
      <c r="AX27" s="9"/>
      <c r="AY27" s="9"/>
      <c r="AZ27" s="9"/>
      <c r="BA27" s="9">
        <v>1792791</v>
      </c>
      <c r="BB27" s="9"/>
      <c r="BC27" s="9">
        <v>225690</v>
      </c>
      <c r="BD27" s="9">
        <v>211912</v>
      </c>
      <c r="BE27" s="9">
        <v>14191427</v>
      </c>
      <c r="BF27" s="9"/>
      <c r="BG27" s="9">
        <v>3659</v>
      </c>
      <c r="BH27" s="9">
        <f t="shared" si="37"/>
        <v>17478791</v>
      </c>
      <c r="BJ27" s="9">
        <f t="shared" si="38"/>
        <v>211912</v>
      </c>
      <c r="BK27" s="9">
        <f t="shared" si="14"/>
        <v>1056971</v>
      </c>
      <c r="BL27" s="9">
        <f t="shared" si="15"/>
        <v>15984218</v>
      </c>
      <c r="BM27" s="9">
        <f t="shared" si="16"/>
        <v>225690</v>
      </c>
      <c r="BN27" s="9">
        <f t="shared" si="17"/>
        <v>17478791</v>
      </c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1">
        <f t="shared" si="39"/>
        <v>0</v>
      </c>
      <c r="CD27" s="13"/>
      <c r="CE27" s="9">
        <f t="shared" si="40"/>
        <v>0</v>
      </c>
      <c r="CF27" s="9">
        <f t="shared" si="29"/>
        <v>0</v>
      </c>
      <c r="CG27" s="9">
        <f t="shared" si="30"/>
        <v>0</v>
      </c>
      <c r="CH27" s="9">
        <f t="shared" si="31"/>
        <v>0</v>
      </c>
      <c r="CI27" s="9">
        <f t="shared" si="32"/>
        <v>0</v>
      </c>
      <c r="CK27" s="4" t="s">
        <v>41</v>
      </c>
      <c r="CL27" s="9">
        <f>+SUM('General Rates'!B27+'Targeted (non-water &amp; wastewate'!B27+'Targeted (water &amp; wastewater)'!B27)</f>
        <v>0</v>
      </c>
      <c r="CM27" s="9">
        <f>+SUM('General Rates'!C27+'Targeted (non-water &amp; wastewate'!C27+'Targeted (water &amp; wastewater)'!C27)</f>
        <v>8729083</v>
      </c>
      <c r="CN27" s="9">
        <f>+SUM('General Rates'!D27+'Targeted (non-water &amp; wastewate'!D27+'Targeted (water &amp; wastewater)'!D27)</f>
        <v>0</v>
      </c>
      <c r="CO27" s="9">
        <f>+SUM('General Rates'!E27+'Targeted (non-water &amp; wastewate'!E27+'Targeted (water &amp; wastewater)'!E27)</f>
        <v>0</v>
      </c>
      <c r="CP27" s="9">
        <f>+SUM('General Rates'!F27+'Targeted (non-water &amp; wastewate'!F27+'Targeted (water &amp; wastewater)'!F27)</f>
        <v>0</v>
      </c>
      <c r="CQ27" s="9">
        <f>+SUM('General Rates'!G27+'Targeted (non-water &amp; wastewate'!G27+'Targeted (water &amp; wastewater)'!G27)</f>
        <v>0</v>
      </c>
      <c r="CR27" s="9">
        <f>+SUM('General Rates'!H27+'Targeted (non-water &amp; wastewate'!H27+'Targeted (water &amp; wastewater)'!H27)</f>
        <v>33517338</v>
      </c>
      <c r="CS27" s="9">
        <f>+SUM('General Rates'!I27+'Targeted (non-water &amp; wastewate'!I27+'Targeted (water &amp; wastewater)'!I27)</f>
        <v>8537</v>
      </c>
      <c r="CT27" s="9">
        <f>+SUM('General Rates'!J27+'Targeted (non-water &amp; wastewate'!J27+'Targeted (water &amp; wastewater)'!J27)</f>
        <v>1589905</v>
      </c>
      <c r="CU27" s="9">
        <f>+SUM('General Rates'!K27+'Targeted (non-water &amp; wastewate'!K27+'Targeted (water &amp; wastewater)'!K27)</f>
        <v>18703078</v>
      </c>
      <c r="CV27" s="9">
        <f>+SUM('General Rates'!L27+'Targeted (non-water &amp; wastewate'!L27+'Targeted (water &amp; wastewater)'!L27)</f>
        <v>36384312</v>
      </c>
      <c r="CW27" s="9">
        <f>+SUM('General Rates'!M27+'Targeted (non-water &amp; wastewate'!M27+'Targeted (water &amp; wastewater)'!M27)</f>
        <v>0</v>
      </c>
      <c r="CX27" s="9">
        <f>+SUM('General Rates'!N27+'Targeted (non-water &amp; wastewate'!N27+'Targeted (water &amp; wastewater)'!N27)</f>
        <v>1509788</v>
      </c>
      <c r="CY27" s="9">
        <f>+SUM('General Rates'!O27+'Targeted (non-water &amp; wastewate'!O27+'Targeted (water &amp; wastewater)'!O27)</f>
        <v>100442041</v>
      </c>
      <c r="DA27" s="9">
        <f t="shared" si="41"/>
        <v>18703078</v>
      </c>
      <c r="DB27" s="9">
        <f t="shared" si="25"/>
        <v>10247408</v>
      </c>
      <c r="DC27" s="9">
        <f t="shared" si="26"/>
        <v>69901650</v>
      </c>
      <c r="DD27" s="9">
        <f t="shared" si="27"/>
        <v>1589905</v>
      </c>
      <c r="DE27" s="9">
        <f t="shared" si="28"/>
        <v>100442041</v>
      </c>
      <c r="DG27" s="7"/>
    </row>
    <row r="28" spans="1:111" x14ac:dyDescent="0.3">
      <c r="A28" s="4">
        <v>2021</v>
      </c>
      <c r="B28" s="4" t="s">
        <v>42</v>
      </c>
      <c r="C28" s="9" t="s">
        <v>179</v>
      </c>
      <c r="D28" s="9" t="s">
        <v>179</v>
      </c>
      <c r="E28" s="9" t="s">
        <v>179</v>
      </c>
      <c r="F28" s="9" t="s">
        <v>179</v>
      </c>
      <c r="G28" s="9" t="s">
        <v>179</v>
      </c>
      <c r="H28" s="9" t="s">
        <v>179</v>
      </c>
      <c r="I28" s="9" t="s">
        <v>179</v>
      </c>
      <c r="J28" s="9" t="s">
        <v>179</v>
      </c>
      <c r="K28" s="9" t="s">
        <v>179</v>
      </c>
      <c r="L28" s="9" t="s">
        <v>179</v>
      </c>
      <c r="M28" s="9" t="s">
        <v>179</v>
      </c>
      <c r="N28" s="9" t="s">
        <v>179</v>
      </c>
      <c r="O28" s="9" t="s">
        <v>179</v>
      </c>
      <c r="P28" s="9" t="s">
        <v>179</v>
      </c>
      <c r="R28" s="9" t="s">
        <v>179</v>
      </c>
      <c r="S28" s="9" t="s">
        <v>179</v>
      </c>
      <c r="T28" s="9" t="s">
        <v>179</v>
      </c>
      <c r="U28" s="9" t="s">
        <v>179</v>
      </c>
      <c r="V28" s="9" t="s">
        <v>179</v>
      </c>
      <c r="X28" s="4" t="s">
        <v>42</v>
      </c>
      <c r="Y28" s="9" t="s">
        <v>179</v>
      </c>
      <c r="Z28" s="9" t="s">
        <v>179</v>
      </c>
      <c r="AA28" s="9" t="s">
        <v>179</v>
      </c>
      <c r="AB28" s="9" t="s">
        <v>179</v>
      </c>
      <c r="AC28" s="9" t="s">
        <v>179</v>
      </c>
      <c r="AD28" s="9" t="s">
        <v>179</v>
      </c>
      <c r="AE28" s="9" t="s">
        <v>179</v>
      </c>
      <c r="AF28" s="9" t="s">
        <v>179</v>
      </c>
      <c r="AG28" s="9" t="s">
        <v>179</v>
      </c>
      <c r="AH28" s="9" t="s">
        <v>179</v>
      </c>
      <c r="AI28" s="9" t="s">
        <v>179</v>
      </c>
      <c r="AJ28" s="9" t="s">
        <v>179</v>
      </c>
      <c r="AK28" s="9" t="s">
        <v>179</v>
      </c>
      <c r="AL28" s="9" t="s">
        <v>179</v>
      </c>
      <c r="AN28" s="9" t="s">
        <v>179</v>
      </c>
      <c r="AO28" s="9" t="s">
        <v>179</v>
      </c>
      <c r="AP28" s="9" t="s">
        <v>179</v>
      </c>
      <c r="AQ28" s="9" t="s">
        <v>179</v>
      </c>
      <c r="AR28" s="9" t="s">
        <v>179</v>
      </c>
      <c r="AT28" s="4" t="s">
        <v>42</v>
      </c>
      <c r="AU28" s="9" t="s">
        <v>179</v>
      </c>
      <c r="AV28" s="9" t="s">
        <v>179</v>
      </c>
      <c r="AW28" s="9" t="s">
        <v>179</v>
      </c>
      <c r="AX28" s="9" t="s">
        <v>179</v>
      </c>
      <c r="AY28" s="9" t="s">
        <v>179</v>
      </c>
      <c r="AZ28" s="9" t="s">
        <v>179</v>
      </c>
      <c r="BA28" s="9" t="s">
        <v>179</v>
      </c>
      <c r="BB28" s="9" t="s">
        <v>179</v>
      </c>
      <c r="BC28" s="9" t="s">
        <v>179</v>
      </c>
      <c r="BD28" s="9" t="s">
        <v>179</v>
      </c>
      <c r="BE28" s="9" t="s">
        <v>179</v>
      </c>
      <c r="BF28" s="9" t="s">
        <v>179</v>
      </c>
      <c r="BG28" s="9" t="s">
        <v>179</v>
      </c>
      <c r="BH28" s="9" t="s">
        <v>179</v>
      </c>
      <c r="BJ28" s="9" t="s">
        <v>179</v>
      </c>
      <c r="BK28" s="9" t="s">
        <v>179</v>
      </c>
      <c r="BL28" s="9" t="s">
        <v>179</v>
      </c>
      <c r="BM28" s="9" t="s">
        <v>179</v>
      </c>
      <c r="BN28" s="9" t="s">
        <v>179</v>
      </c>
      <c r="BP28" s="9" t="s">
        <v>179</v>
      </c>
      <c r="BQ28" s="9" t="s">
        <v>179</v>
      </c>
      <c r="BR28" s="9" t="s">
        <v>179</v>
      </c>
      <c r="BS28" s="9" t="s">
        <v>179</v>
      </c>
      <c r="BT28" s="9" t="s">
        <v>179</v>
      </c>
      <c r="BU28" s="9" t="s">
        <v>179</v>
      </c>
      <c r="BV28" s="9" t="s">
        <v>179</v>
      </c>
      <c r="BW28" s="9" t="s">
        <v>179</v>
      </c>
      <c r="BX28" s="9" t="s">
        <v>179</v>
      </c>
      <c r="BY28" s="9" t="s">
        <v>179</v>
      </c>
      <c r="BZ28" s="9" t="s">
        <v>179</v>
      </c>
      <c r="CA28" s="9" t="s">
        <v>179</v>
      </c>
      <c r="CB28" s="9" t="s">
        <v>179</v>
      </c>
      <c r="CC28" s="9" t="s">
        <v>179</v>
      </c>
      <c r="CD28" s="13"/>
      <c r="CE28" s="9" t="s">
        <v>179</v>
      </c>
      <c r="CF28" s="9" t="s">
        <v>179</v>
      </c>
      <c r="CG28" s="9" t="s">
        <v>179</v>
      </c>
      <c r="CH28" s="9" t="s">
        <v>179</v>
      </c>
      <c r="CI28" s="9" t="s">
        <v>179</v>
      </c>
      <c r="CK28" s="4" t="s">
        <v>42</v>
      </c>
      <c r="CL28" s="9" t="s">
        <v>179</v>
      </c>
      <c r="CM28" s="9" t="s">
        <v>179</v>
      </c>
      <c r="CN28" s="9" t="s">
        <v>179</v>
      </c>
      <c r="CO28" s="9" t="s">
        <v>179</v>
      </c>
      <c r="CP28" s="9" t="s">
        <v>179</v>
      </c>
      <c r="CQ28" s="9" t="s">
        <v>179</v>
      </c>
      <c r="CR28" s="9" t="s">
        <v>179</v>
      </c>
      <c r="CS28" s="9" t="s">
        <v>179</v>
      </c>
      <c r="CT28" s="9" t="s">
        <v>179</v>
      </c>
      <c r="CU28" s="9" t="s">
        <v>179</v>
      </c>
      <c r="CV28" s="9" t="s">
        <v>179</v>
      </c>
      <c r="CW28" s="9" t="s">
        <v>179</v>
      </c>
      <c r="CX28" s="9" t="s">
        <v>179</v>
      </c>
      <c r="CY28" s="9" t="s">
        <v>179</v>
      </c>
      <c r="DA28" s="9" t="s">
        <v>179</v>
      </c>
      <c r="DB28" s="9" t="s">
        <v>179</v>
      </c>
      <c r="DC28" s="9" t="s">
        <v>179</v>
      </c>
      <c r="DD28" s="9" t="s">
        <v>179</v>
      </c>
      <c r="DE28" s="9" t="s">
        <v>179</v>
      </c>
      <c r="DG28" s="7"/>
    </row>
    <row r="29" spans="1:111" x14ac:dyDescent="0.3">
      <c r="A29" s="4">
        <v>2021</v>
      </c>
      <c r="B29" s="4" t="s">
        <v>43</v>
      </c>
      <c r="C29" s="9"/>
      <c r="D29" s="9">
        <v>1063310</v>
      </c>
      <c r="E29" s="9"/>
      <c r="F29" s="9"/>
      <c r="G29" s="9"/>
      <c r="H29" s="9">
        <v>1260655</v>
      </c>
      <c r="I29" s="9">
        <v>9369488</v>
      </c>
      <c r="J29" s="9"/>
      <c r="K29" s="9">
        <v>1532197</v>
      </c>
      <c r="L29" s="9">
        <v>6947831</v>
      </c>
      <c r="M29" s="9">
        <v>18014088</v>
      </c>
      <c r="N29" s="9"/>
      <c r="O29" s="9">
        <v>557590</v>
      </c>
      <c r="P29" s="9">
        <f t="shared" si="33"/>
        <v>38745159</v>
      </c>
      <c r="R29" s="9">
        <f t="shared" si="34"/>
        <v>6947831</v>
      </c>
      <c r="S29" s="9">
        <f t="shared" si="2"/>
        <v>2881555</v>
      </c>
      <c r="T29" s="9">
        <f t="shared" si="3"/>
        <v>27383576</v>
      </c>
      <c r="U29" s="9">
        <f t="shared" si="4"/>
        <v>1532197</v>
      </c>
      <c r="V29" s="9">
        <f t="shared" si="5"/>
        <v>38745159</v>
      </c>
      <c r="X29" s="4" t="s">
        <v>43</v>
      </c>
      <c r="Y29" s="9"/>
      <c r="Z29" s="9">
        <v>294844</v>
      </c>
      <c r="AA29" s="9"/>
      <c r="AB29" s="9"/>
      <c r="AC29" s="9"/>
      <c r="AD29" s="9">
        <v>266437</v>
      </c>
      <c r="AE29" s="9">
        <v>1949465</v>
      </c>
      <c r="AF29" s="9"/>
      <c r="AG29" s="9">
        <v>278643</v>
      </c>
      <c r="AH29" s="9">
        <v>747876</v>
      </c>
      <c r="AI29" s="9">
        <v>7025965</v>
      </c>
      <c r="AJ29" s="9"/>
      <c r="AK29" s="9"/>
      <c r="AL29" s="9">
        <f t="shared" si="35"/>
        <v>10563230</v>
      </c>
      <c r="AN29" s="9">
        <f t="shared" si="36"/>
        <v>747876</v>
      </c>
      <c r="AO29" s="9">
        <f t="shared" si="8"/>
        <v>561281</v>
      </c>
      <c r="AP29" s="9">
        <f t="shared" si="9"/>
        <v>8975430</v>
      </c>
      <c r="AQ29" s="9">
        <f t="shared" si="10"/>
        <v>278643</v>
      </c>
      <c r="AR29" s="9">
        <f t="shared" si="11"/>
        <v>10563230</v>
      </c>
      <c r="AT29" s="4" t="s">
        <v>43</v>
      </c>
      <c r="AU29" s="9"/>
      <c r="AV29" s="9">
        <v>550303</v>
      </c>
      <c r="AW29" s="9"/>
      <c r="AX29" s="9"/>
      <c r="AY29" s="9"/>
      <c r="AZ29" s="9">
        <v>285072</v>
      </c>
      <c r="BA29" s="9">
        <v>61665</v>
      </c>
      <c r="BB29" s="9"/>
      <c r="BC29" s="9">
        <v>574574</v>
      </c>
      <c r="BD29" s="9">
        <v>5226</v>
      </c>
      <c r="BE29" s="9">
        <v>6535413</v>
      </c>
      <c r="BF29" s="9"/>
      <c r="BG29" s="9"/>
      <c r="BH29" s="9">
        <f t="shared" si="37"/>
        <v>8012253</v>
      </c>
      <c r="BJ29" s="9">
        <f t="shared" si="38"/>
        <v>5226</v>
      </c>
      <c r="BK29" s="9">
        <f t="shared" si="14"/>
        <v>835375</v>
      </c>
      <c r="BL29" s="9">
        <f t="shared" si="15"/>
        <v>6597078</v>
      </c>
      <c r="BM29" s="9">
        <f t="shared" si="16"/>
        <v>574574</v>
      </c>
      <c r="BN29" s="9">
        <f t="shared" si="17"/>
        <v>8012253</v>
      </c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1">
        <f t="shared" si="39"/>
        <v>0</v>
      </c>
      <c r="CD29" s="13"/>
      <c r="CE29" s="9">
        <f t="shared" si="40"/>
        <v>0</v>
      </c>
      <c r="CF29" s="9">
        <f t="shared" si="29"/>
        <v>0</v>
      </c>
      <c r="CG29" s="9">
        <f t="shared" si="30"/>
        <v>0</v>
      </c>
      <c r="CH29" s="9">
        <f t="shared" si="31"/>
        <v>0</v>
      </c>
      <c r="CI29" s="9">
        <f t="shared" si="32"/>
        <v>0</v>
      </c>
      <c r="CK29" s="4" t="s">
        <v>43</v>
      </c>
      <c r="CL29" s="9">
        <f>+SUM('General Rates'!B29+'Targeted (non-water &amp; wastewate'!B29+'Targeted (water &amp; wastewater)'!B29)</f>
        <v>0</v>
      </c>
      <c r="CM29" s="9">
        <f>+SUM('General Rates'!C29+'Targeted (non-water &amp; wastewate'!C29+'Targeted (water &amp; wastewater)'!C29)</f>
        <v>1908457</v>
      </c>
      <c r="CN29" s="9">
        <f>+SUM('General Rates'!D29+'Targeted (non-water &amp; wastewate'!D29+'Targeted (water &amp; wastewater)'!D29)</f>
        <v>0</v>
      </c>
      <c r="CO29" s="9">
        <f>+SUM('General Rates'!E29+'Targeted (non-water &amp; wastewate'!E29+'Targeted (water &amp; wastewater)'!E29)</f>
        <v>0</v>
      </c>
      <c r="CP29" s="9">
        <f>+SUM('General Rates'!F29+'Targeted (non-water &amp; wastewate'!F29+'Targeted (water &amp; wastewater)'!F29)</f>
        <v>0</v>
      </c>
      <c r="CQ29" s="9">
        <f>+SUM('General Rates'!G29+'Targeted (non-water &amp; wastewate'!G29+'Targeted (water &amp; wastewater)'!G29)</f>
        <v>1812164</v>
      </c>
      <c r="CR29" s="9">
        <f>+SUM('General Rates'!H29+'Targeted (non-water &amp; wastewate'!H29+'Targeted (water &amp; wastewater)'!H29)</f>
        <v>11380618</v>
      </c>
      <c r="CS29" s="9">
        <f>+SUM('General Rates'!I29+'Targeted (non-water &amp; wastewate'!I29+'Targeted (water &amp; wastewater)'!I29)</f>
        <v>0</v>
      </c>
      <c r="CT29" s="9">
        <f>+SUM('General Rates'!J29+'Targeted (non-water &amp; wastewate'!J29+'Targeted (water &amp; wastewater)'!J29)</f>
        <v>2385414</v>
      </c>
      <c r="CU29" s="9">
        <f>+SUM('General Rates'!K29+'Targeted (non-water &amp; wastewate'!K29+'Targeted (water &amp; wastewater)'!K29)</f>
        <v>7700933</v>
      </c>
      <c r="CV29" s="9">
        <f>+SUM('General Rates'!L29+'Targeted (non-water &amp; wastewate'!L29+'Targeted (water &amp; wastewater)'!L29)</f>
        <v>31575466</v>
      </c>
      <c r="CW29" s="9">
        <f>+SUM('General Rates'!M29+'Targeted (non-water &amp; wastewate'!M29+'Targeted (water &amp; wastewater)'!M29)</f>
        <v>0</v>
      </c>
      <c r="CX29" s="9">
        <f>+SUM('General Rates'!N29+'Targeted (non-water &amp; wastewate'!N29+'Targeted (water &amp; wastewater)'!N29)</f>
        <v>557590</v>
      </c>
      <c r="CY29" s="9">
        <f>+SUM('General Rates'!O29+'Targeted (non-water &amp; wastewate'!O29+'Targeted (water &amp; wastewater)'!O29)</f>
        <v>57320642</v>
      </c>
      <c r="DA29" s="9">
        <f t="shared" si="41"/>
        <v>7700933</v>
      </c>
      <c r="DB29" s="9">
        <f t="shared" si="25"/>
        <v>4278211</v>
      </c>
      <c r="DC29" s="9">
        <f t="shared" si="26"/>
        <v>42956084</v>
      </c>
      <c r="DD29" s="9">
        <f t="shared" si="27"/>
        <v>2385414</v>
      </c>
      <c r="DE29" s="9">
        <f t="shared" si="28"/>
        <v>57320642</v>
      </c>
      <c r="DG29" s="7"/>
    </row>
    <row r="30" spans="1:111" x14ac:dyDescent="0.3">
      <c r="A30" s="4">
        <v>2021</v>
      </c>
      <c r="B30" s="4" t="s">
        <v>44</v>
      </c>
      <c r="C30" s="9"/>
      <c r="D30" s="9">
        <v>574827</v>
      </c>
      <c r="E30" s="9">
        <v>6430264</v>
      </c>
      <c r="F30" s="9">
        <v>385829</v>
      </c>
      <c r="G30" s="9">
        <v>7452</v>
      </c>
      <c r="H30" s="9">
        <v>1116006</v>
      </c>
      <c r="I30" s="9">
        <v>2055263</v>
      </c>
      <c r="J30" s="9">
        <v>11946</v>
      </c>
      <c r="K30" s="9">
        <v>139918</v>
      </c>
      <c r="L30" s="9">
        <v>513676</v>
      </c>
      <c r="M30" s="9">
        <v>7332746</v>
      </c>
      <c r="N30" s="9">
        <v>231903</v>
      </c>
      <c r="O30" s="9">
        <v>732764</v>
      </c>
      <c r="P30" s="9">
        <f t="shared" si="33"/>
        <v>19532594</v>
      </c>
      <c r="R30" s="9">
        <f t="shared" si="34"/>
        <v>7569124</v>
      </c>
      <c r="S30" s="9">
        <f t="shared" si="2"/>
        <v>2435543</v>
      </c>
      <c r="T30" s="9">
        <f t="shared" si="3"/>
        <v>9388009</v>
      </c>
      <c r="U30" s="9">
        <f t="shared" si="4"/>
        <v>139918</v>
      </c>
      <c r="V30" s="9">
        <f t="shared" si="5"/>
        <v>19532594</v>
      </c>
      <c r="X30" s="4" t="s">
        <v>44</v>
      </c>
      <c r="Y30" s="9"/>
      <c r="Z30" s="9">
        <v>295152</v>
      </c>
      <c r="AA30" s="9">
        <v>19668</v>
      </c>
      <c r="AB30" s="9">
        <v>11881</v>
      </c>
      <c r="AC30" s="9">
        <v>2085</v>
      </c>
      <c r="AD30" s="9">
        <v>110362</v>
      </c>
      <c r="AE30" s="9">
        <v>505995</v>
      </c>
      <c r="AF30" s="9">
        <v>175</v>
      </c>
      <c r="AG30" s="9">
        <v>279174</v>
      </c>
      <c r="AH30" s="9">
        <v>49921</v>
      </c>
      <c r="AI30" s="9">
        <v>1833767</v>
      </c>
      <c r="AJ30" s="9">
        <v>37808</v>
      </c>
      <c r="AK30" s="9">
        <v>120601</v>
      </c>
      <c r="AL30" s="9">
        <f t="shared" si="35"/>
        <v>3266589</v>
      </c>
      <c r="AN30" s="9">
        <f t="shared" si="36"/>
        <v>121363</v>
      </c>
      <c r="AO30" s="9">
        <f t="shared" si="8"/>
        <v>526290</v>
      </c>
      <c r="AP30" s="9">
        <f t="shared" si="9"/>
        <v>2339762</v>
      </c>
      <c r="AQ30" s="9">
        <f t="shared" si="10"/>
        <v>279174</v>
      </c>
      <c r="AR30" s="9">
        <f t="shared" si="11"/>
        <v>3266589</v>
      </c>
      <c r="AT30" s="4" t="s">
        <v>44</v>
      </c>
      <c r="AU30" s="9"/>
      <c r="AV30" s="9">
        <v>654764</v>
      </c>
      <c r="AW30" s="9">
        <v>10775</v>
      </c>
      <c r="AX30" s="9"/>
      <c r="AY30" s="9"/>
      <c r="AZ30" s="9">
        <v>310519</v>
      </c>
      <c r="BA30" s="9">
        <v>38803</v>
      </c>
      <c r="BB30" s="9"/>
      <c r="BC30" s="9">
        <v>85416</v>
      </c>
      <c r="BD30" s="9">
        <v>695</v>
      </c>
      <c r="BE30" s="9">
        <v>5153266</v>
      </c>
      <c r="BF30" s="9">
        <v>695</v>
      </c>
      <c r="BG30" s="9">
        <v>8671</v>
      </c>
      <c r="BH30" s="9">
        <f t="shared" si="37"/>
        <v>6263604</v>
      </c>
      <c r="BJ30" s="9">
        <f t="shared" si="38"/>
        <v>12165</v>
      </c>
      <c r="BK30" s="9">
        <f t="shared" si="14"/>
        <v>973954</v>
      </c>
      <c r="BL30" s="9">
        <f t="shared" si="15"/>
        <v>5192069</v>
      </c>
      <c r="BM30" s="9">
        <f t="shared" si="16"/>
        <v>85416</v>
      </c>
      <c r="BN30" s="9">
        <f t="shared" si="17"/>
        <v>6263604</v>
      </c>
      <c r="BP30" s="9">
        <v>0</v>
      </c>
      <c r="BQ30" s="9">
        <v>78706</v>
      </c>
      <c r="BR30" s="9">
        <v>31323</v>
      </c>
      <c r="BS30" s="9">
        <v>0</v>
      </c>
      <c r="BT30" s="9">
        <v>0</v>
      </c>
      <c r="BU30" s="9">
        <v>98811</v>
      </c>
      <c r="BV30" s="9">
        <v>41135</v>
      </c>
      <c r="BW30" s="9">
        <v>0</v>
      </c>
      <c r="BX30" s="9">
        <v>114229</v>
      </c>
      <c r="BY30" s="9">
        <v>3433</v>
      </c>
      <c r="BZ30" s="9">
        <v>6614</v>
      </c>
      <c r="CA30" s="9">
        <v>1313</v>
      </c>
      <c r="CB30" s="9">
        <v>14408</v>
      </c>
      <c r="CC30" s="11">
        <f t="shared" si="39"/>
        <v>389972</v>
      </c>
      <c r="CD30" s="13"/>
      <c r="CE30" s="9">
        <f t="shared" si="40"/>
        <v>36069</v>
      </c>
      <c r="CF30" s="9">
        <f t="shared" si="29"/>
        <v>191925</v>
      </c>
      <c r="CG30" s="9">
        <f t="shared" si="30"/>
        <v>47749</v>
      </c>
      <c r="CH30" s="9">
        <f t="shared" si="31"/>
        <v>114229</v>
      </c>
      <c r="CI30" s="9">
        <f t="shared" si="32"/>
        <v>389972</v>
      </c>
      <c r="CK30" s="4" t="s">
        <v>44</v>
      </c>
      <c r="CL30" s="9">
        <f>+SUM('General Rates'!B30+'Targeted (non-water &amp; wastewate'!B30+'Targeted (water &amp; wastewater)'!B30)</f>
        <v>0</v>
      </c>
      <c r="CM30" s="9">
        <f>+SUM('General Rates'!C30+'Targeted (non-water &amp; wastewate'!C30+'Targeted (water &amp; wastewater)'!C30)</f>
        <v>1524743</v>
      </c>
      <c r="CN30" s="9">
        <f>+SUM('General Rates'!D30+'Targeted (non-water &amp; wastewate'!D30+'Targeted (water &amp; wastewater)'!D30)</f>
        <v>6460707</v>
      </c>
      <c r="CO30" s="9">
        <f>+SUM('General Rates'!E30+'Targeted (non-water &amp; wastewate'!E30+'Targeted (water &amp; wastewater)'!E30)</f>
        <v>397710</v>
      </c>
      <c r="CP30" s="9">
        <f>+SUM('General Rates'!F30+'Targeted (non-water &amp; wastewate'!F30+'Targeted (water &amp; wastewater)'!F30)</f>
        <v>9537</v>
      </c>
      <c r="CQ30" s="9">
        <f>+SUM('General Rates'!G30+'Targeted (non-water &amp; wastewate'!G30+'Targeted (water &amp; wastewater)'!G30)</f>
        <v>1536887</v>
      </c>
      <c r="CR30" s="9">
        <f>+SUM('General Rates'!H30+'Targeted (non-water &amp; wastewate'!H30+'Targeted (water &amp; wastewater)'!H30)</f>
        <v>2600061</v>
      </c>
      <c r="CS30" s="9">
        <f>+SUM('General Rates'!I30+'Targeted (non-water &amp; wastewate'!I30+'Targeted (water &amp; wastewater)'!I30)</f>
        <v>12121</v>
      </c>
      <c r="CT30" s="9">
        <f>+SUM('General Rates'!J30+'Targeted (non-water &amp; wastewate'!J30+'Targeted (water &amp; wastewater)'!J30)</f>
        <v>504508</v>
      </c>
      <c r="CU30" s="9">
        <f>+SUM('General Rates'!K30+'Targeted (non-water &amp; wastewate'!K30+'Targeted (water &amp; wastewater)'!K30)</f>
        <v>564292</v>
      </c>
      <c r="CV30" s="9">
        <f>+SUM('General Rates'!L30+'Targeted (non-water &amp; wastewate'!L30+'Targeted (water &amp; wastewater)'!L30)</f>
        <v>14319779</v>
      </c>
      <c r="CW30" s="9">
        <f>+SUM('General Rates'!M30+'Targeted (non-water &amp; wastewate'!M30+'Targeted (water &amp; wastewater)'!M30)</f>
        <v>270406</v>
      </c>
      <c r="CX30" s="9">
        <f>+SUM('General Rates'!N30+'Targeted (non-water &amp; wastewate'!N30+'Targeted (water &amp; wastewater)'!N30)</f>
        <v>862036</v>
      </c>
      <c r="CY30" s="9">
        <f>+SUM('General Rates'!O30+'Targeted (non-water &amp; wastewate'!O30+'Targeted (water &amp; wastewater)'!O30)</f>
        <v>29062787</v>
      </c>
      <c r="DA30" s="9">
        <f t="shared" si="41"/>
        <v>7702652</v>
      </c>
      <c r="DB30" s="9">
        <f t="shared" si="25"/>
        <v>3935787</v>
      </c>
      <c r="DC30" s="9">
        <f t="shared" si="26"/>
        <v>16919840</v>
      </c>
      <c r="DD30" s="9">
        <f t="shared" si="27"/>
        <v>504508</v>
      </c>
      <c r="DE30" s="9">
        <f t="shared" si="28"/>
        <v>29062787</v>
      </c>
      <c r="DG30" s="7"/>
    </row>
    <row r="31" spans="1:111" x14ac:dyDescent="0.3">
      <c r="A31" s="4">
        <v>2022</v>
      </c>
      <c r="B31" s="4" t="s">
        <v>45</v>
      </c>
      <c r="C31" s="9"/>
      <c r="D31" s="9">
        <v>4483547.55</v>
      </c>
      <c r="E31" s="9">
        <v>3874993.81</v>
      </c>
      <c r="F31" s="9">
        <v>783194.31</v>
      </c>
      <c r="G31" s="9">
        <v>39864.29</v>
      </c>
      <c r="H31" s="9">
        <v>2075979.32</v>
      </c>
      <c r="I31" s="9">
        <v>4616734.3899999997</v>
      </c>
      <c r="J31" s="9">
        <v>5485.85</v>
      </c>
      <c r="K31" s="9">
        <v>724748.96</v>
      </c>
      <c r="L31" s="9">
        <v>2243942.9300000002</v>
      </c>
      <c r="M31" s="9">
        <v>26071195.25</v>
      </c>
      <c r="N31" s="9">
        <v>144237.01999999999</v>
      </c>
      <c r="O31" s="9">
        <v>4608096.9400000004</v>
      </c>
      <c r="P31" s="9">
        <f t="shared" si="33"/>
        <v>49672020.619999997</v>
      </c>
      <c r="R31" s="9">
        <f t="shared" si="34"/>
        <v>7086232.3599999994</v>
      </c>
      <c r="S31" s="9">
        <f t="shared" si="2"/>
        <v>11173109.66</v>
      </c>
      <c r="T31" s="9">
        <f t="shared" si="3"/>
        <v>30687929.640000001</v>
      </c>
      <c r="U31" s="9">
        <f t="shared" si="4"/>
        <v>724748.96</v>
      </c>
      <c r="V31" s="9">
        <f t="shared" si="5"/>
        <v>49672020.619999997</v>
      </c>
      <c r="X31" s="4" t="s">
        <v>45</v>
      </c>
      <c r="Y31" s="9"/>
      <c r="Z31" s="9">
        <v>275488.17</v>
      </c>
      <c r="AA31" s="9">
        <v>37411.65</v>
      </c>
      <c r="AB31" s="9">
        <v>6333.19</v>
      </c>
      <c r="AC31" s="9">
        <v>476.43</v>
      </c>
      <c r="AD31" s="9">
        <v>95635.199999999997</v>
      </c>
      <c r="AE31" s="9">
        <v>142855.93</v>
      </c>
      <c r="AF31" s="9">
        <v>293.89999999999998</v>
      </c>
      <c r="AG31" s="9">
        <v>22409.119999999999</v>
      </c>
      <c r="AH31" s="9">
        <v>23289.63</v>
      </c>
      <c r="AI31" s="9">
        <v>1159021.95</v>
      </c>
      <c r="AJ31" s="9">
        <v>1908.57</v>
      </c>
      <c r="AK31" s="9">
        <v>10993.97</v>
      </c>
      <c r="AL31" s="9">
        <f t="shared" si="35"/>
        <v>1776117.71</v>
      </c>
      <c r="AN31" s="9">
        <f t="shared" si="36"/>
        <v>69419.470000000016</v>
      </c>
      <c r="AO31" s="9">
        <f t="shared" si="8"/>
        <v>382411.24</v>
      </c>
      <c r="AP31" s="9">
        <f t="shared" si="9"/>
        <v>1301877.8799999999</v>
      </c>
      <c r="AQ31" s="9">
        <f t="shared" si="10"/>
        <v>22409.119999999999</v>
      </c>
      <c r="AR31" s="9">
        <f t="shared" si="11"/>
        <v>1776117.71</v>
      </c>
      <c r="AT31" s="4" t="s">
        <v>45</v>
      </c>
      <c r="AU31" s="9"/>
      <c r="AV31" s="9">
        <v>1918236.38</v>
      </c>
      <c r="AW31" s="9">
        <v>54154.03</v>
      </c>
      <c r="AX31" s="9">
        <v>6487.91</v>
      </c>
      <c r="AY31" s="9">
        <v>1865.95</v>
      </c>
      <c r="AZ31" s="9">
        <v>642858.53</v>
      </c>
      <c r="BA31" s="9">
        <v>581444.24</v>
      </c>
      <c r="BB31" s="9"/>
      <c r="BC31" s="9">
        <v>595339.87</v>
      </c>
      <c r="BD31" s="9">
        <v>28052.22</v>
      </c>
      <c r="BE31" s="9">
        <v>20149504.170000002</v>
      </c>
      <c r="BF31" s="9">
        <v>2798.92</v>
      </c>
      <c r="BG31" s="9">
        <v>27391.29</v>
      </c>
      <c r="BH31" s="9">
        <f t="shared" si="37"/>
        <v>24008133.510000002</v>
      </c>
      <c r="BJ31" s="9">
        <f t="shared" si="38"/>
        <v>93359.03</v>
      </c>
      <c r="BK31" s="9">
        <f t="shared" si="14"/>
        <v>2588486.2000000002</v>
      </c>
      <c r="BL31" s="9">
        <f t="shared" si="15"/>
        <v>20730948.41</v>
      </c>
      <c r="BM31" s="9">
        <f t="shared" si="16"/>
        <v>595339.87</v>
      </c>
      <c r="BN31" s="9">
        <f t="shared" si="17"/>
        <v>24008133.510000002</v>
      </c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1">
        <f t="shared" si="39"/>
        <v>0</v>
      </c>
      <c r="CD31" s="13"/>
      <c r="CE31" s="9">
        <f t="shared" si="40"/>
        <v>0</v>
      </c>
      <c r="CF31" s="9">
        <f t="shared" si="29"/>
        <v>0</v>
      </c>
      <c r="CG31" s="9">
        <f t="shared" si="30"/>
        <v>0</v>
      </c>
      <c r="CH31" s="9">
        <f t="shared" si="31"/>
        <v>0</v>
      </c>
      <c r="CI31" s="9">
        <f t="shared" si="32"/>
        <v>0</v>
      </c>
      <c r="CK31" s="4" t="s">
        <v>45</v>
      </c>
      <c r="CL31" s="9">
        <f>+SUM('General Rates'!B31+'Targeted (non-water &amp; wastewate'!B31+'Targeted (water &amp; wastewater)'!B31)</f>
        <v>0</v>
      </c>
      <c r="CM31" s="9">
        <f>+SUM('General Rates'!C31+'Targeted (non-water &amp; wastewate'!C31+'Targeted (water &amp; wastewater)'!C31)</f>
        <v>6677272.0999999996</v>
      </c>
      <c r="CN31" s="9">
        <f>+SUM('General Rates'!D31+'Targeted (non-water &amp; wastewate'!D31+'Targeted (water &amp; wastewater)'!D31)</f>
        <v>3966559.4899999998</v>
      </c>
      <c r="CO31" s="9">
        <f>+SUM('General Rates'!E31+'Targeted (non-water &amp; wastewate'!E31+'Targeted (water &amp; wastewater)'!E31)</f>
        <v>796015.41</v>
      </c>
      <c r="CP31" s="9">
        <f>+SUM('General Rates'!F31+'Targeted (non-water &amp; wastewate'!F31+'Targeted (water &amp; wastewater)'!F31)</f>
        <v>42206.67</v>
      </c>
      <c r="CQ31" s="9">
        <f>+SUM('General Rates'!G31+'Targeted (non-water &amp; wastewate'!G31+'Targeted (water &amp; wastewater)'!G31)</f>
        <v>2814473.05</v>
      </c>
      <c r="CR31" s="9">
        <f>+SUM('General Rates'!H31+'Targeted (non-water &amp; wastewate'!H31+'Targeted (water &amp; wastewater)'!H31)</f>
        <v>5341034.5599999996</v>
      </c>
      <c r="CS31" s="9">
        <f>+SUM('General Rates'!I31+'Targeted (non-water &amp; wastewate'!I31+'Targeted (water &amp; wastewater)'!I31)</f>
        <v>5779.75</v>
      </c>
      <c r="CT31" s="9">
        <f>+SUM('General Rates'!J31+'Targeted (non-water &amp; wastewate'!J31+'Targeted (water &amp; wastewater)'!J31)</f>
        <v>1342497.95</v>
      </c>
      <c r="CU31" s="9">
        <f>+SUM('General Rates'!K31+'Targeted (non-water &amp; wastewate'!K31+'Targeted (water &amp; wastewater)'!K31)</f>
        <v>2295284.7800000003</v>
      </c>
      <c r="CV31" s="9">
        <f>+SUM('General Rates'!L31+'Targeted (non-water &amp; wastewate'!L31+'Targeted (water &amp; wastewater)'!L31)</f>
        <v>47379721.370000005</v>
      </c>
      <c r="CW31" s="9">
        <f>+SUM('General Rates'!M31+'Targeted (non-water &amp; wastewate'!M31+'Targeted (water &amp; wastewater)'!M31)</f>
        <v>148944.51</v>
      </c>
      <c r="CX31" s="9">
        <f>+SUM('General Rates'!N31+'Targeted (non-water &amp; wastewate'!N31+'Targeted (water &amp; wastewater)'!N31)</f>
        <v>4646482.2</v>
      </c>
      <c r="CY31" s="9">
        <f>+SUM('General Rates'!O31+'Targeted (non-water &amp; wastewate'!O31+'Targeted (water &amp; wastewater)'!O31)</f>
        <v>75456271.840000004</v>
      </c>
      <c r="DA31" s="9">
        <f t="shared" si="41"/>
        <v>7249010.8599999994</v>
      </c>
      <c r="DB31" s="9">
        <f t="shared" si="25"/>
        <v>14144007.099999998</v>
      </c>
      <c r="DC31" s="9">
        <f t="shared" si="26"/>
        <v>52720755.930000007</v>
      </c>
      <c r="DD31" s="9">
        <f t="shared" si="27"/>
        <v>1342497.95</v>
      </c>
      <c r="DE31" s="9">
        <f t="shared" si="28"/>
        <v>75456271.840000004</v>
      </c>
      <c r="DG31" s="7"/>
    </row>
    <row r="32" spans="1:111" x14ac:dyDescent="0.3">
      <c r="A32" s="4">
        <v>2021</v>
      </c>
      <c r="B32" s="4" t="s">
        <v>46</v>
      </c>
      <c r="C32" s="9"/>
      <c r="D32" s="9">
        <v>690739.34</v>
      </c>
      <c r="E32" s="9">
        <v>1664100.47</v>
      </c>
      <c r="F32" s="9">
        <v>145814.32999999999</v>
      </c>
      <c r="G32" s="9">
        <v>7423332.6200000001</v>
      </c>
      <c r="H32" s="9">
        <v>845719.71</v>
      </c>
      <c r="I32" s="9">
        <v>11719972.810000001</v>
      </c>
      <c r="J32" s="9">
        <v>6954.57</v>
      </c>
      <c r="K32" s="9">
        <v>148758.9</v>
      </c>
      <c r="L32" s="9">
        <v>698636.74</v>
      </c>
      <c r="M32" s="9">
        <v>14806491.630000001</v>
      </c>
      <c r="N32" s="9">
        <v>237497.79</v>
      </c>
      <c r="O32" s="9">
        <v>446484.32</v>
      </c>
      <c r="P32" s="9">
        <f t="shared" si="33"/>
        <v>38834503.229999997</v>
      </c>
      <c r="R32" s="9">
        <f t="shared" si="34"/>
        <v>10169381.949999999</v>
      </c>
      <c r="S32" s="9">
        <f t="shared" si="2"/>
        <v>1989897.94</v>
      </c>
      <c r="T32" s="9">
        <f t="shared" si="3"/>
        <v>26526464.440000001</v>
      </c>
      <c r="U32" s="9">
        <f t="shared" si="4"/>
        <v>148758.9</v>
      </c>
      <c r="V32" s="9">
        <f t="shared" si="5"/>
        <v>38834503.229999997</v>
      </c>
      <c r="X32" s="4" t="s">
        <v>46</v>
      </c>
      <c r="Y32" s="9"/>
      <c r="Z32" s="9">
        <v>205127.95</v>
      </c>
      <c r="AA32" s="9">
        <v>614170.18000000005</v>
      </c>
      <c r="AB32" s="9">
        <v>14179.12</v>
      </c>
      <c r="AC32" s="9">
        <v>717516.43</v>
      </c>
      <c r="AD32" s="9">
        <v>143463.28</v>
      </c>
      <c r="AE32" s="9">
        <v>2296349.04</v>
      </c>
      <c r="AF32" s="9">
        <v>2313.11</v>
      </c>
      <c r="AG32" s="9">
        <v>47004.6</v>
      </c>
      <c r="AH32" s="9">
        <v>76953.23</v>
      </c>
      <c r="AI32" s="9">
        <v>6044218.5499999998</v>
      </c>
      <c r="AJ32" s="9">
        <v>29265.95</v>
      </c>
      <c r="AK32" s="9">
        <v>27673.38</v>
      </c>
      <c r="AL32" s="9">
        <f t="shared" si="35"/>
        <v>10218234.82</v>
      </c>
      <c r="AN32" s="9">
        <f t="shared" si="36"/>
        <v>1452084.91</v>
      </c>
      <c r="AO32" s="9">
        <f t="shared" si="8"/>
        <v>378577.72</v>
      </c>
      <c r="AP32" s="9">
        <f t="shared" si="9"/>
        <v>8340567.5899999999</v>
      </c>
      <c r="AQ32" s="9">
        <f t="shared" si="10"/>
        <v>47004.6</v>
      </c>
      <c r="AR32" s="9">
        <f t="shared" si="11"/>
        <v>10218234.82</v>
      </c>
      <c r="AT32" s="4" t="s">
        <v>46</v>
      </c>
      <c r="AU32" s="9"/>
      <c r="AV32" s="9">
        <v>1284423.51</v>
      </c>
      <c r="AW32" s="9">
        <v>31786.15</v>
      </c>
      <c r="AX32" s="9">
        <v>183.78</v>
      </c>
      <c r="AY32" s="9">
        <v>422022.13</v>
      </c>
      <c r="AZ32" s="9">
        <v>374762.84</v>
      </c>
      <c r="BA32" s="9">
        <v>1174935.48</v>
      </c>
      <c r="BB32" s="9"/>
      <c r="BC32" s="9">
        <v>540936.53</v>
      </c>
      <c r="BD32" s="9">
        <v>10412.77</v>
      </c>
      <c r="BE32" s="9">
        <v>14255714.939999999</v>
      </c>
      <c r="BF32" s="9">
        <v>3777.23</v>
      </c>
      <c r="BG32" s="9">
        <v>16326.66</v>
      </c>
      <c r="BH32" s="9">
        <f t="shared" si="37"/>
        <v>18115282.02</v>
      </c>
      <c r="BJ32" s="9">
        <f t="shared" si="38"/>
        <v>468182.06</v>
      </c>
      <c r="BK32" s="9">
        <f t="shared" si="14"/>
        <v>1675513.01</v>
      </c>
      <c r="BL32" s="9">
        <f t="shared" si="15"/>
        <v>15430650.42</v>
      </c>
      <c r="BM32" s="9">
        <f t="shared" si="16"/>
        <v>540936.53</v>
      </c>
      <c r="BN32" s="9">
        <f t="shared" si="17"/>
        <v>18115282.02</v>
      </c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11">
        <f t="shared" si="39"/>
        <v>0</v>
      </c>
      <c r="CD32" s="13"/>
      <c r="CE32" s="9">
        <f t="shared" si="40"/>
        <v>0</v>
      </c>
      <c r="CF32" s="9">
        <f t="shared" si="29"/>
        <v>0</v>
      </c>
      <c r="CG32" s="9">
        <f t="shared" si="30"/>
        <v>0</v>
      </c>
      <c r="CH32" s="9">
        <f t="shared" si="31"/>
        <v>0</v>
      </c>
      <c r="CI32" s="9">
        <f t="shared" si="32"/>
        <v>0</v>
      </c>
      <c r="CK32" s="4" t="s">
        <v>46</v>
      </c>
      <c r="CL32" s="9">
        <f>+SUM('General Rates'!B32+'Targeted (non-water &amp; wastewate'!B32+'Targeted (water &amp; wastewater)'!B32)</f>
        <v>0</v>
      </c>
      <c r="CM32" s="9">
        <f>+SUM('General Rates'!C32+'Targeted (non-water &amp; wastewate'!C32+'Targeted (water &amp; wastewater)'!C32)</f>
        <v>2180290.7999999998</v>
      </c>
      <c r="CN32" s="9">
        <f>+SUM('General Rates'!D32+'Targeted (non-water &amp; wastewate'!D32+'Targeted (water &amp; wastewater)'!D32)</f>
        <v>2310056.7999999998</v>
      </c>
      <c r="CO32" s="9">
        <f>+SUM('General Rates'!E32+'Targeted (non-water &amp; wastewate'!E32+'Targeted (water &amp; wastewater)'!E32)</f>
        <v>160177.22999999998</v>
      </c>
      <c r="CP32" s="9">
        <f>+SUM('General Rates'!F32+'Targeted (non-water &amp; wastewate'!F32+'Targeted (water &amp; wastewater)'!F32)</f>
        <v>8562871.1799999997</v>
      </c>
      <c r="CQ32" s="9">
        <f>+SUM('General Rates'!G32+'Targeted (non-water &amp; wastewate'!G32+'Targeted (water &amp; wastewater)'!G32)</f>
        <v>1363945.83</v>
      </c>
      <c r="CR32" s="9">
        <f>+SUM('General Rates'!H32+'Targeted (non-water &amp; wastewate'!H32+'Targeted (water &amp; wastewater)'!H32)</f>
        <v>15191257.330000002</v>
      </c>
      <c r="CS32" s="9">
        <f>+SUM('General Rates'!I32+'Targeted (non-water &amp; wastewate'!I32+'Targeted (water &amp; wastewater)'!I32)</f>
        <v>9267.68</v>
      </c>
      <c r="CT32" s="9">
        <f>+SUM('General Rates'!J32+'Targeted (non-water &amp; wastewate'!J32+'Targeted (water &amp; wastewater)'!J32)</f>
        <v>736700.03</v>
      </c>
      <c r="CU32" s="9">
        <f>+SUM('General Rates'!K32+'Targeted (non-water &amp; wastewate'!K32+'Targeted (water &amp; wastewater)'!K32)</f>
        <v>786002.74</v>
      </c>
      <c r="CV32" s="9">
        <f>+SUM('General Rates'!L32+'Targeted (non-water &amp; wastewate'!L32+'Targeted (water &amp; wastewater)'!L32)</f>
        <v>35106425.119999997</v>
      </c>
      <c r="CW32" s="9">
        <f>+SUM('General Rates'!M32+'Targeted (non-water &amp; wastewate'!M32+'Targeted (water &amp; wastewater)'!M32)</f>
        <v>270540.96999999997</v>
      </c>
      <c r="CX32" s="9">
        <f>+SUM('General Rates'!N32+'Targeted (non-water &amp; wastewate'!N32+'Targeted (water &amp; wastewater)'!N32)</f>
        <v>490484.36</v>
      </c>
      <c r="CY32" s="9">
        <f>+SUM('General Rates'!O32+'Targeted (non-water &amp; wastewate'!O32+'Targeted (water &amp; wastewater)'!O32)</f>
        <v>67168020.069999993</v>
      </c>
      <c r="DA32" s="9">
        <f t="shared" si="41"/>
        <v>12089648.92</v>
      </c>
      <c r="DB32" s="9">
        <f t="shared" si="25"/>
        <v>4043988.67</v>
      </c>
      <c r="DC32" s="9">
        <f t="shared" si="26"/>
        <v>50297682.450000003</v>
      </c>
      <c r="DD32" s="9">
        <f t="shared" si="27"/>
        <v>736700.03</v>
      </c>
      <c r="DE32" s="9">
        <f t="shared" si="28"/>
        <v>67168020.069999993</v>
      </c>
      <c r="DG32" s="7"/>
    </row>
    <row r="33" spans="1:111" x14ac:dyDescent="0.3">
      <c r="A33" s="4">
        <v>2021</v>
      </c>
      <c r="B33" s="4" t="s">
        <v>47</v>
      </c>
      <c r="C33" s="9"/>
      <c r="D33" s="9">
        <v>6737432</v>
      </c>
      <c r="E33" s="9">
        <v>5057843</v>
      </c>
      <c r="F33" s="9">
        <v>442811</v>
      </c>
      <c r="G33" s="9">
        <v>18936</v>
      </c>
      <c r="H33" s="9">
        <v>3148040</v>
      </c>
      <c r="I33" s="9">
        <v>5671748</v>
      </c>
      <c r="J33" s="9">
        <v>7806</v>
      </c>
      <c r="K33" s="9">
        <v>1143037</v>
      </c>
      <c r="L33" s="9">
        <v>1445070</v>
      </c>
      <c r="M33" s="9">
        <v>34430480</v>
      </c>
      <c r="N33" s="9">
        <v>182505</v>
      </c>
      <c r="O33" s="9">
        <v>639291</v>
      </c>
      <c r="P33" s="9">
        <f t="shared" si="33"/>
        <v>58924999</v>
      </c>
      <c r="R33" s="9">
        <f t="shared" si="34"/>
        <v>7147165</v>
      </c>
      <c r="S33" s="9">
        <f t="shared" si="2"/>
        <v>10532569</v>
      </c>
      <c r="T33" s="9">
        <f t="shared" si="3"/>
        <v>40102228</v>
      </c>
      <c r="U33" s="9">
        <f t="shared" si="4"/>
        <v>1143037</v>
      </c>
      <c r="V33" s="9">
        <f t="shared" si="5"/>
        <v>58924999</v>
      </c>
      <c r="X33" s="4" t="s">
        <v>47</v>
      </c>
      <c r="Y33" s="9"/>
      <c r="Z33" s="9">
        <v>3337436</v>
      </c>
      <c r="AA33" s="9">
        <v>365135</v>
      </c>
      <c r="AB33" s="9">
        <v>74178</v>
      </c>
      <c r="AC33" s="9">
        <v>2643</v>
      </c>
      <c r="AD33" s="9">
        <v>882293</v>
      </c>
      <c r="AE33" s="9">
        <v>708170</v>
      </c>
      <c r="AF33" s="9">
        <v>1885</v>
      </c>
      <c r="AG33" s="9">
        <v>299867</v>
      </c>
      <c r="AH33" s="9">
        <v>175568</v>
      </c>
      <c r="AI33" s="9">
        <v>5398835</v>
      </c>
      <c r="AJ33" s="9">
        <v>24122</v>
      </c>
      <c r="AK33" s="9">
        <v>941868</v>
      </c>
      <c r="AL33" s="9">
        <f t="shared" si="35"/>
        <v>12212000</v>
      </c>
      <c r="AN33" s="9">
        <f t="shared" si="36"/>
        <v>641646</v>
      </c>
      <c r="AO33" s="9">
        <f t="shared" si="8"/>
        <v>5163482</v>
      </c>
      <c r="AP33" s="9">
        <f t="shared" si="9"/>
        <v>6107005</v>
      </c>
      <c r="AQ33" s="9">
        <f t="shared" si="10"/>
        <v>299867</v>
      </c>
      <c r="AR33" s="9">
        <f t="shared" si="11"/>
        <v>12212000</v>
      </c>
      <c r="AT33" s="4" t="s">
        <v>47</v>
      </c>
      <c r="AU33" s="9"/>
      <c r="AV33" s="9">
        <v>3186449</v>
      </c>
      <c r="AW33" s="9">
        <v>39396</v>
      </c>
      <c r="AX33" s="9">
        <v>76447</v>
      </c>
      <c r="AY33" s="9">
        <v>2026</v>
      </c>
      <c r="AZ33" s="9">
        <v>793759</v>
      </c>
      <c r="BA33" s="9">
        <v>520301</v>
      </c>
      <c r="BB33" s="9">
        <v>63</v>
      </c>
      <c r="BC33" s="9">
        <v>1170688</v>
      </c>
      <c r="BD33" s="9">
        <v>51811</v>
      </c>
      <c r="BE33" s="9">
        <v>15530992</v>
      </c>
      <c r="BF33" s="9">
        <v>3513</v>
      </c>
      <c r="BG33" s="9">
        <v>8553</v>
      </c>
      <c r="BH33" s="9">
        <f t="shared" si="37"/>
        <v>21383998</v>
      </c>
      <c r="BJ33" s="9">
        <f t="shared" si="38"/>
        <v>173193</v>
      </c>
      <c r="BK33" s="9">
        <f t="shared" si="14"/>
        <v>3988824</v>
      </c>
      <c r="BL33" s="9">
        <f t="shared" si="15"/>
        <v>16051293</v>
      </c>
      <c r="BM33" s="9">
        <f t="shared" si="16"/>
        <v>1170688</v>
      </c>
      <c r="BN33" s="9">
        <f t="shared" si="17"/>
        <v>21383998</v>
      </c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11">
        <f t="shared" si="39"/>
        <v>0</v>
      </c>
      <c r="CD33" s="13"/>
      <c r="CE33" s="9">
        <f t="shared" si="40"/>
        <v>0</v>
      </c>
      <c r="CF33" s="9">
        <f t="shared" si="29"/>
        <v>0</v>
      </c>
      <c r="CG33" s="9">
        <f t="shared" si="30"/>
        <v>0</v>
      </c>
      <c r="CH33" s="9">
        <f t="shared" si="31"/>
        <v>0</v>
      </c>
      <c r="CI33" s="9">
        <f t="shared" si="32"/>
        <v>0</v>
      </c>
      <c r="CK33" s="4" t="s">
        <v>47</v>
      </c>
      <c r="CL33" s="9">
        <f>+SUM('General Rates'!B33+'Targeted (non-water &amp; wastewate'!B33+'Targeted (water &amp; wastewater)'!B33)</f>
        <v>0</v>
      </c>
      <c r="CM33" s="9">
        <f>+SUM('General Rates'!C33+'Targeted (non-water &amp; wastewate'!C33+'Targeted (water &amp; wastewater)'!C33)</f>
        <v>13261317</v>
      </c>
      <c r="CN33" s="9">
        <f>+SUM('General Rates'!D33+'Targeted (non-water &amp; wastewate'!D33+'Targeted (water &amp; wastewater)'!D33)</f>
        <v>5462374</v>
      </c>
      <c r="CO33" s="9">
        <f>+SUM('General Rates'!E33+'Targeted (non-water &amp; wastewate'!E33+'Targeted (water &amp; wastewater)'!E33)</f>
        <v>593436</v>
      </c>
      <c r="CP33" s="9">
        <f>+SUM('General Rates'!F33+'Targeted (non-water &amp; wastewate'!F33+'Targeted (water &amp; wastewater)'!F33)</f>
        <v>23605</v>
      </c>
      <c r="CQ33" s="9">
        <f>+SUM('General Rates'!G33+'Targeted (non-water &amp; wastewate'!G33+'Targeted (water &amp; wastewater)'!G33)</f>
        <v>4824092</v>
      </c>
      <c r="CR33" s="9">
        <f>+SUM('General Rates'!H33+'Targeted (non-water &amp; wastewate'!H33+'Targeted (water &amp; wastewater)'!H33)</f>
        <v>6900219</v>
      </c>
      <c r="CS33" s="9">
        <f>+SUM('General Rates'!I33+'Targeted (non-water &amp; wastewate'!I33+'Targeted (water &amp; wastewater)'!I33)</f>
        <v>9754</v>
      </c>
      <c r="CT33" s="9">
        <f>+SUM('General Rates'!J33+'Targeted (non-water &amp; wastewate'!J33+'Targeted (water &amp; wastewater)'!J33)</f>
        <v>2613592</v>
      </c>
      <c r="CU33" s="9">
        <f>+SUM('General Rates'!K33+'Targeted (non-water &amp; wastewate'!K33+'Targeted (water &amp; wastewater)'!K33)</f>
        <v>1672449</v>
      </c>
      <c r="CV33" s="9">
        <f>+SUM('General Rates'!L33+'Targeted (non-water &amp; wastewate'!L33+'Targeted (water &amp; wastewater)'!L33)</f>
        <v>55360307</v>
      </c>
      <c r="CW33" s="9">
        <f>+SUM('General Rates'!M33+'Targeted (non-water &amp; wastewate'!M33+'Targeted (water &amp; wastewater)'!M33)</f>
        <v>210140</v>
      </c>
      <c r="CX33" s="9">
        <f>+SUM('General Rates'!N33+'Targeted (non-water &amp; wastewate'!N33+'Targeted (water &amp; wastewater)'!N33)</f>
        <v>1589712</v>
      </c>
      <c r="CY33" s="9">
        <f>+SUM('General Rates'!O33+'Targeted (non-water &amp; wastewate'!O33+'Targeted (water &amp; wastewater)'!O33)</f>
        <v>92520997</v>
      </c>
      <c r="DA33" s="9">
        <f t="shared" si="41"/>
        <v>7962004</v>
      </c>
      <c r="DB33" s="9">
        <f t="shared" si="25"/>
        <v>19684875</v>
      </c>
      <c r="DC33" s="9">
        <f t="shared" si="26"/>
        <v>62260526</v>
      </c>
      <c r="DD33" s="9">
        <f t="shared" si="27"/>
        <v>2613592</v>
      </c>
      <c r="DE33" s="9">
        <f t="shared" si="28"/>
        <v>92520997</v>
      </c>
      <c r="DG33" s="7"/>
    </row>
    <row r="34" spans="1:111" x14ac:dyDescent="0.3">
      <c r="A34" s="4">
        <v>2021</v>
      </c>
      <c r="B34" s="4" t="s">
        <v>48</v>
      </c>
      <c r="C34" s="9" t="s">
        <v>179</v>
      </c>
      <c r="D34" s="9" t="s">
        <v>179</v>
      </c>
      <c r="E34" s="9" t="s">
        <v>179</v>
      </c>
      <c r="F34" s="9" t="s">
        <v>179</v>
      </c>
      <c r="G34" s="9" t="s">
        <v>179</v>
      </c>
      <c r="H34" s="9" t="s">
        <v>179</v>
      </c>
      <c r="I34" s="9" t="s">
        <v>179</v>
      </c>
      <c r="J34" s="9" t="s">
        <v>179</v>
      </c>
      <c r="K34" s="9" t="s">
        <v>179</v>
      </c>
      <c r="L34" s="9" t="s">
        <v>179</v>
      </c>
      <c r="M34" s="9" t="s">
        <v>179</v>
      </c>
      <c r="N34" s="9" t="s">
        <v>179</v>
      </c>
      <c r="O34" s="9" t="s">
        <v>179</v>
      </c>
      <c r="P34" s="9" t="s">
        <v>179</v>
      </c>
      <c r="R34" s="9" t="s">
        <v>179</v>
      </c>
      <c r="S34" s="9" t="s">
        <v>179</v>
      </c>
      <c r="T34" s="9" t="s">
        <v>179</v>
      </c>
      <c r="U34" s="9" t="s">
        <v>179</v>
      </c>
      <c r="V34" s="9" t="s">
        <v>179</v>
      </c>
      <c r="X34" s="4" t="s">
        <v>48</v>
      </c>
      <c r="Y34" s="9" t="s">
        <v>179</v>
      </c>
      <c r="Z34" s="9" t="s">
        <v>179</v>
      </c>
      <c r="AA34" s="9" t="s">
        <v>179</v>
      </c>
      <c r="AB34" s="9" t="s">
        <v>179</v>
      </c>
      <c r="AC34" s="9" t="s">
        <v>179</v>
      </c>
      <c r="AD34" s="9" t="s">
        <v>179</v>
      </c>
      <c r="AE34" s="9" t="s">
        <v>179</v>
      </c>
      <c r="AF34" s="9" t="s">
        <v>179</v>
      </c>
      <c r="AG34" s="9" t="s">
        <v>179</v>
      </c>
      <c r="AH34" s="9" t="s">
        <v>179</v>
      </c>
      <c r="AI34" s="9" t="s">
        <v>179</v>
      </c>
      <c r="AJ34" s="9" t="s">
        <v>179</v>
      </c>
      <c r="AK34" s="9" t="s">
        <v>179</v>
      </c>
      <c r="AL34" s="9" t="s">
        <v>179</v>
      </c>
      <c r="AN34" s="9" t="s">
        <v>179</v>
      </c>
      <c r="AO34" s="9" t="s">
        <v>179</v>
      </c>
      <c r="AP34" s="9" t="s">
        <v>179</v>
      </c>
      <c r="AQ34" s="9" t="s">
        <v>179</v>
      </c>
      <c r="AR34" s="9" t="s">
        <v>179</v>
      </c>
      <c r="AT34" s="4" t="s">
        <v>48</v>
      </c>
      <c r="AU34" s="9" t="s">
        <v>179</v>
      </c>
      <c r="AV34" s="9" t="s">
        <v>179</v>
      </c>
      <c r="AW34" s="9" t="s">
        <v>179</v>
      </c>
      <c r="AX34" s="9" t="s">
        <v>179</v>
      </c>
      <c r="AY34" s="9" t="s">
        <v>179</v>
      </c>
      <c r="AZ34" s="9" t="s">
        <v>179</v>
      </c>
      <c r="BA34" s="9" t="s">
        <v>179</v>
      </c>
      <c r="BB34" s="9" t="s">
        <v>179</v>
      </c>
      <c r="BC34" s="9" t="s">
        <v>179</v>
      </c>
      <c r="BD34" s="9" t="s">
        <v>179</v>
      </c>
      <c r="BE34" s="9" t="s">
        <v>179</v>
      </c>
      <c r="BF34" s="9" t="s">
        <v>179</v>
      </c>
      <c r="BG34" s="9" t="s">
        <v>179</v>
      </c>
      <c r="BH34" s="9" t="s">
        <v>179</v>
      </c>
      <c r="BJ34" s="9" t="s">
        <v>179</v>
      </c>
      <c r="BK34" s="9" t="s">
        <v>179</v>
      </c>
      <c r="BL34" s="9" t="s">
        <v>179</v>
      </c>
      <c r="BM34" s="9" t="s">
        <v>179</v>
      </c>
      <c r="BN34" s="9" t="s">
        <v>179</v>
      </c>
      <c r="BP34" s="9" t="s">
        <v>179</v>
      </c>
      <c r="BQ34" s="9" t="s">
        <v>179</v>
      </c>
      <c r="BR34" s="9" t="s">
        <v>179</v>
      </c>
      <c r="BS34" s="9" t="s">
        <v>179</v>
      </c>
      <c r="BT34" s="9" t="s">
        <v>179</v>
      </c>
      <c r="BU34" s="9" t="s">
        <v>179</v>
      </c>
      <c r="BV34" s="9" t="s">
        <v>179</v>
      </c>
      <c r="BW34" s="9" t="s">
        <v>179</v>
      </c>
      <c r="BX34" s="9" t="s">
        <v>179</v>
      </c>
      <c r="BY34" s="9" t="s">
        <v>179</v>
      </c>
      <c r="BZ34" s="9" t="s">
        <v>179</v>
      </c>
      <c r="CA34" s="9" t="s">
        <v>179</v>
      </c>
      <c r="CB34" s="9" t="s">
        <v>179</v>
      </c>
      <c r="CC34" s="9" t="s">
        <v>179</v>
      </c>
      <c r="CD34" s="13"/>
      <c r="CE34" s="9" t="s">
        <v>179</v>
      </c>
      <c r="CF34" s="9" t="s">
        <v>179</v>
      </c>
      <c r="CG34" s="9" t="s">
        <v>179</v>
      </c>
      <c r="CH34" s="9" t="s">
        <v>179</v>
      </c>
      <c r="CI34" s="9" t="s">
        <v>179</v>
      </c>
      <c r="CK34" s="4" t="s">
        <v>48</v>
      </c>
      <c r="CL34" s="9" t="s">
        <v>179</v>
      </c>
      <c r="CM34" s="9" t="s">
        <v>179</v>
      </c>
      <c r="CN34" s="9" t="s">
        <v>179</v>
      </c>
      <c r="CO34" s="9" t="s">
        <v>179</v>
      </c>
      <c r="CP34" s="9" t="s">
        <v>179</v>
      </c>
      <c r="CQ34" s="9" t="s">
        <v>179</v>
      </c>
      <c r="CR34" s="9" t="s">
        <v>179</v>
      </c>
      <c r="CS34" s="9" t="s">
        <v>179</v>
      </c>
      <c r="CT34" s="9" t="s">
        <v>179</v>
      </c>
      <c r="CU34" s="9" t="s">
        <v>179</v>
      </c>
      <c r="CV34" s="9" t="s">
        <v>179</v>
      </c>
      <c r="CW34" s="9" t="s">
        <v>179</v>
      </c>
      <c r="CX34" s="9" t="s">
        <v>179</v>
      </c>
      <c r="CY34" s="9" t="s">
        <v>179</v>
      </c>
      <c r="DA34" s="9" t="s">
        <v>179</v>
      </c>
      <c r="DB34" s="9" t="s">
        <v>179</v>
      </c>
      <c r="DC34" s="9" t="s">
        <v>179</v>
      </c>
      <c r="DD34" s="9" t="s">
        <v>179</v>
      </c>
      <c r="DE34" s="9" t="s">
        <v>179</v>
      </c>
      <c r="DG34" s="7"/>
    </row>
    <row r="35" spans="1:111" x14ac:dyDescent="0.3">
      <c r="A35" s="4">
        <v>2021</v>
      </c>
      <c r="B35" s="4" t="s">
        <v>49</v>
      </c>
      <c r="C35" s="9">
        <v>106457.97</v>
      </c>
      <c r="D35" s="9">
        <v>1115650.5900000001</v>
      </c>
      <c r="E35" s="9">
        <v>19263</v>
      </c>
      <c r="F35" s="9">
        <v>524034.29</v>
      </c>
      <c r="G35" s="9">
        <v>703652</v>
      </c>
      <c r="H35" s="9">
        <v>410875.76</v>
      </c>
      <c r="I35" s="9">
        <v>2487030.92</v>
      </c>
      <c r="J35" s="9">
        <v>8943.2199999999993</v>
      </c>
      <c r="K35" s="9">
        <v>280271.15000000002</v>
      </c>
      <c r="L35" s="9">
        <v>2503105.89</v>
      </c>
      <c r="M35" s="9">
        <v>11770839.390000001</v>
      </c>
      <c r="N35" s="9">
        <v>3688.41</v>
      </c>
      <c r="O35" s="9">
        <v>178430.21</v>
      </c>
      <c r="P35" s="9">
        <f t="shared" si="33"/>
        <v>20112242.800000001</v>
      </c>
      <c r="R35" s="9">
        <f t="shared" si="34"/>
        <v>3860201.5600000005</v>
      </c>
      <c r="S35" s="9">
        <f t="shared" si="2"/>
        <v>1713899.78</v>
      </c>
      <c r="T35" s="9">
        <f t="shared" si="3"/>
        <v>14257870.310000001</v>
      </c>
      <c r="U35" s="9">
        <f t="shared" si="4"/>
        <v>280271.15000000002</v>
      </c>
      <c r="V35" s="9">
        <f t="shared" si="5"/>
        <v>20112242.800000001</v>
      </c>
      <c r="X35" s="4" t="s">
        <v>49</v>
      </c>
      <c r="Y35" s="9">
        <v>245489.1</v>
      </c>
      <c r="Z35" s="9">
        <v>1944717.15</v>
      </c>
      <c r="AA35" s="9">
        <v>42380.68</v>
      </c>
      <c r="AB35" s="9">
        <v>2114631.63</v>
      </c>
      <c r="AC35" s="9">
        <v>1961844.68</v>
      </c>
      <c r="AD35" s="9">
        <v>1125815.24</v>
      </c>
      <c r="AE35" s="9">
        <v>2652243.1</v>
      </c>
      <c r="AF35" s="9">
        <v>6531.09</v>
      </c>
      <c r="AG35" s="9">
        <v>270789.19</v>
      </c>
      <c r="AH35" s="9">
        <v>5449812.5300000003</v>
      </c>
      <c r="AI35" s="9">
        <v>13923556.810000001</v>
      </c>
      <c r="AJ35" s="9">
        <v>8061.22</v>
      </c>
      <c r="AK35" s="9">
        <v>356273.7</v>
      </c>
      <c r="AL35" s="9">
        <f t="shared" si="35"/>
        <v>30102146.120000001</v>
      </c>
      <c r="AN35" s="9">
        <f t="shared" si="36"/>
        <v>9822219.8400000017</v>
      </c>
      <c r="AO35" s="9">
        <f t="shared" si="8"/>
        <v>3433337.1799999997</v>
      </c>
      <c r="AP35" s="9">
        <f t="shared" si="9"/>
        <v>16575799.91</v>
      </c>
      <c r="AQ35" s="9">
        <f t="shared" si="10"/>
        <v>270789.19</v>
      </c>
      <c r="AR35" s="9">
        <f t="shared" si="11"/>
        <v>30102146.120000001</v>
      </c>
      <c r="AT35" s="4" t="s">
        <v>49</v>
      </c>
      <c r="AU35" s="9">
        <v>2118</v>
      </c>
      <c r="AV35" s="9">
        <v>873682.75</v>
      </c>
      <c r="AW35" s="9"/>
      <c r="AX35" s="9">
        <v>529.5</v>
      </c>
      <c r="AY35" s="9">
        <v>19867.759999999998</v>
      </c>
      <c r="AZ35" s="9">
        <v>298875.2</v>
      </c>
      <c r="BA35" s="9">
        <v>173121.17</v>
      </c>
      <c r="BB35" s="9"/>
      <c r="BC35" s="9">
        <v>335569.72</v>
      </c>
      <c r="BD35" s="9">
        <v>4985.1400000000003</v>
      </c>
      <c r="BE35" s="9">
        <v>10225771.609999999</v>
      </c>
      <c r="BF35" s="9">
        <v>0</v>
      </c>
      <c r="BG35" s="9">
        <v>4457.08</v>
      </c>
      <c r="BH35" s="9">
        <f t="shared" si="37"/>
        <v>11938977.93</v>
      </c>
      <c r="BJ35" s="9">
        <f t="shared" si="38"/>
        <v>27500.399999999998</v>
      </c>
      <c r="BK35" s="9">
        <f t="shared" si="14"/>
        <v>1177015.03</v>
      </c>
      <c r="BL35" s="9">
        <f t="shared" si="15"/>
        <v>10398892.779999999</v>
      </c>
      <c r="BM35" s="9">
        <f t="shared" si="16"/>
        <v>335569.72</v>
      </c>
      <c r="BN35" s="9">
        <f t="shared" si="17"/>
        <v>11938977.93</v>
      </c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11">
        <f t="shared" si="39"/>
        <v>0</v>
      </c>
      <c r="CD35" s="13"/>
      <c r="CE35" s="9">
        <f t="shared" si="40"/>
        <v>0</v>
      </c>
      <c r="CF35" s="9">
        <f t="shared" si="29"/>
        <v>0</v>
      </c>
      <c r="CG35" s="9">
        <f t="shared" si="30"/>
        <v>0</v>
      </c>
      <c r="CH35" s="9">
        <f t="shared" si="31"/>
        <v>0</v>
      </c>
      <c r="CI35" s="9">
        <f t="shared" si="32"/>
        <v>0</v>
      </c>
      <c r="CK35" s="4" t="s">
        <v>49</v>
      </c>
      <c r="CL35" s="9">
        <f>+SUM('General Rates'!B35+'Targeted (non-water &amp; wastewate'!B35+'Targeted (water &amp; wastewater)'!B35)</f>
        <v>354065.07</v>
      </c>
      <c r="CM35" s="9">
        <f>+SUM('General Rates'!C35+'Targeted (non-water &amp; wastewate'!C35+'Targeted (water &amp; wastewater)'!C35)</f>
        <v>3934050.49</v>
      </c>
      <c r="CN35" s="9">
        <f>+SUM('General Rates'!D35+'Targeted (non-water &amp; wastewate'!D35+'Targeted (water &amp; wastewater)'!D35)</f>
        <v>61643.68</v>
      </c>
      <c r="CO35" s="9">
        <f>+SUM('General Rates'!E35+'Targeted (non-water &amp; wastewate'!E35+'Targeted (water &amp; wastewater)'!E35)</f>
        <v>2639195.42</v>
      </c>
      <c r="CP35" s="9">
        <f>+SUM('General Rates'!F35+'Targeted (non-water &amp; wastewate'!F35+'Targeted (water &amp; wastewater)'!F35)</f>
        <v>2685364.4399999995</v>
      </c>
      <c r="CQ35" s="9">
        <f>+SUM('General Rates'!G35+'Targeted (non-water &amp; wastewate'!G35+'Targeted (water &amp; wastewater)'!G35)</f>
        <v>1835566.2</v>
      </c>
      <c r="CR35" s="9">
        <f>+SUM('General Rates'!H35+'Targeted (non-water &amp; wastewate'!H35+'Targeted (water &amp; wastewater)'!H35)</f>
        <v>5312395.1899999995</v>
      </c>
      <c r="CS35" s="9">
        <f>+SUM('General Rates'!I35+'Targeted (non-water &amp; wastewate'!I35+'Targeted (water &amp; wastewater)'!I35)</f>
        <v>15474.31</v>
      </c>
      <c r="CT35" s="9">
        <f>+SUM('General Rates'!J35+'Targeted (non-water &amp; wastewate'!J35+'Targeted (water &amp; wastewater)'!J35)</f>
        <v>886630.06</v>
      </c>
      <c r="CU35" s="9">
        <f>+SUM('General Rates'!K35+'Targeted (non-water &amp; wastewate'!K35+'Targeted (water &amp; wastewater)'!K35)</f>
        <v>7957903.5599999996</v>
      </c>
      <c r="CV35" s="9">
        <f>+SUM('General Rates'!L35+'Targeted (non-water &amp; wastewate'!L35+'Targeted (water &amp; wastewater)'!L35)</f>
        <v>35920167.810000002</v>
      </c>
      <c r="CW35" s="9">
        <f>+SUM('General Rates'!M35+'Targeted (non-water &amp; wastewate'!M35+'Targeted (water &amp; wastewater)'!M35)</f>
        <v>11749.630000000001</v>
      </c>
      <c r="CX35" s="9">
        <f>+SUM('General Rates'!N35+'Targeted (non-water &amp; wastewate'!N35+'Targeted (water &amp; wastewater)'!N35)</f>
        <v>539160.99</v>
      </c>
      <c r="CY35" s="9">
        <f>+SUM('General Rates'!O35+'Targeted (non-water &amp; wastewate'!O35+'Targeted (water &amp; wastewater)'!O35)</f>
        <v>62153366.850000001</v>
      </c>
      <c r="DA35" s="9">
        <f t="shared" si="41"/>
        <v>13709921.799999999</v>
      </c>
      <c r="DB35" s="9">
        <f t="shared" si="25"/>
        <v>6324251.9900000002</v>
      </c>
      <c r="DC35" s="9">
        <f t="shared" si="26"/>
        <v>41232563</v>
      </c>
      <c r="DD35" s="9">
        <f t="shared" si="27"/>
        <v>886630.06</v>
      </c>
      <c r="DE35" s="9">
        <f t="shared" si="28"/>
        <v>62153366.850000001</v>
      </c>
      <c r="DG35" s="7"/>
    </row>
    <row r="36" spans="1:111" x14ac:dyDescent="0.3">
      <c r="A36" s="4">
        <v>2021</v>
      </c>
      <c r="B36" s="4" t="s">
        <v>50</v>
      </c>
      <c r="C36" s="9">
        <v>111621</v>
      </c>
      <c r="D36" s="9">
        <v>4288967</v>
      </c>
      <c r="E36" s="9">
        <v>197958</v>
      </c>
      <c r="F36" s="9">
        <v>233488</v>
      </c>
      <c r="G36" s="9">
        <v>4848578</v>
      </c>
      <c r="H36" s="9">
        <v>5177576</v>
      </c>
      <c r="I36" s="9">
        <v>3137471</v>
      </c>
      <c r="J36" s="9">
        <v>25349</v>
      </c>
      <c r="K36" s="9">
        <v>1066713</v>
      </c>
      <c r="L36" s="9">
        <v>6414410</v>
      </c>
      <c r="M36" s="9">
        <v>19875056</v>
      </c>
      <c r="N36" s="9">
        <v>158271</v>
      </c>
      <c r="O36" s="9">
        <v>139372</v>
      </c>
      <c r="P36" s="9">
        <f t="shared" si="33"/>
        <v>45674830</v>
      </c>
      <c r="R36" s="9">
        <f t="shared" si="34"/>
        <v>11964326</v>
      </c>
      <c r="S36" s="9">
        <f t="shared" si="2"/>
        <v>9631264</v>
      </c>
      <c r="T36" s="9">
        <f t="shared" si="3"/>
        <v>23012527</v>
      </c>
      <c r="U36" s="9">
        <f t="shared" si="4"/>
        <v>1066713</v>
      </c>
      <c r="V36" s="9">
        <f t="shared" si="5"/>
        <v>45674830</v>
      </c>
      <c r="X36" s="4" t="s">
        <v>50</v>
      </c>
      <c r="Y36" s="9">
        <v>18090</v>
      </c>
      <c r="Z36" s="9">
        <v>1670062</v>
      </c>
      <c r="AA36" s="9">
        <v>26751</v>
      </c>
      <c r="AB36" s="9">
        <v>44313</v>
      </c>
      <c r="AC36" s="9">
        <v>604540</v>
      </c>
      <c r="AD36" s="9">
        <v>553749</v>
      </c>
      <c r="AE36" s="9">
        <v>1466049</v>
      </c>
      <c r="AF36" s="9">
        <v>3973</v>
      </c>
      <c r="AG36" s="9">
        <v>379653</v>
      </c>
      <c r="AH36" s="9">
        <v>694513</v>
      </c>
      <c r="AI36" s="9">
        <v>18261308</v>
      </c>
      <c r="AJ36" s="9">
        <v>29046</v>
      </c>
      <c r="AK36" s="9">
        <v>48280</v>
      </c>
      <c r="AL36" s="9">
        <f t="shared" si="35"/>
        <v>23800327</v>
      </c>
      <c r="AN36" s="9">
        <f t="shared" si="36"/>
        <v>1417253</v>
      </c>
      <c r="AO36" s="9">
        <f t="shared" si="8"/>
        <v>2276064</v>
      </c>
      <c r="AP36" s="9">
        <f t="shared" si="9"/>
        <v>19727357</v>
      </c>
      <c r="AQ36" s="9">
        <f t="shared" si="10"/>
        <v>379653</v>
      </c>
      <c r="AR36" s="9">
        <f t="shared" si="11"/>
        <v>23800327</v>
      </c>
      <c r="AT36" s="4" t="s">
        <v>50</v>
      </c>
      <c r="AU36" s="9">
        <v>817</v>
      </c>
      <c r="AV36" s="9">
        <v>1032314</v>
      </c>
      <c r="AW36" s="9"/>
      <c r="AX36" s="9"/>
      <c r="AY36" s="9">
        <v>57807</v>
      </c>
      <c r="AZ36" s="9">
        <v>573028</v>
      </c>
      <c r="BA36" s="9">
        <v>204912</v>
      </c>
      <c r="BB36" s="9"/>
      <c r="BC36" s="9">
        <v>635005</v>
      </c>
      <c r="BD36" s="9">
        <v>12996</v>
      </c>
      <c r="BE36" s="9">
        <v>15590669</v>
      </c>
      <c r="BF36" s="9">
        <v>1491</v>
      </c>
      <c r="BG36" s="9">
        <v>11491</v>
      </c>
      <c r="BH36" s="9">
        <f t="shared" si="37"/>
        <v>18120530</v>
      </c>
      <c r="BJ36" s="9">
        <f t="shared" si="38"/>
        <v>73111</v>
      </c>
      <c r="BK36" s="9">
        <f t="shared" si="14"/>
        <v>1616833</v>
      </c>
      <c r="BL36" s="9">
        <f t="shared" si="15"/>
        <v>15795581</v>
      </c>
      <c r="BM36" s="9">
        <f t="shared" si="16"/>
        <v>635005</v>
      </c>
      <c r="BN36" s="9">
        <f t="shared" si="17"/>
        <v>18120530</v>
      </c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11">
        <f t="shared" si="39"/>
        <v>0</v>
      </c>
      <c r="CD36" s="13"/>
      <c r="CE36" s="9">
        <f t="shared" si="40"/>
        <v>0</v>
      </c>
      <c r="CF36" s="9">
        <f t="shared" si="29"/>
        <v>0</v>
      </c>
      <c r="CG36" s="9">
        <f t="shared" si="30"/>
        <v>0</v>
      </c>
      <c r="CH36" s="9">
        <f t="shared" si="31"/>
        <v>0</v>
      </c>
      <c r="CI36" s="9">
        <f t="shared" si="32"/>
        <v>0</v>
      </c>
      <c r="CK36" s="4" t="s">
        <v>50</v>
      </c>
      <c r="CL36" s="9">
        <f>+SUM('General Rates'!B36+'Targeted (non-water &amp; wastewate'!B36+'Targeted (water &amp; wastewater)'!B36)</f>
        <v>130528</v>
      </c>
      <c r="CM36" s="9">
        <f>+SUM('General Rates'!C36+'Targeted (non-water &amp; wastewate'!C36+'Targeted (water &amp; wastewater)'!C36)</f>
        <v>6991343</v>
      </c>
      <c r="CN36" s="9">
        <f>+SUM('General Rates'!D36+'Targeted (non-water &amp; wastewate'!D36+'Targeted (water &amp; wastewater)'!D36)</f>
        <v>224709</v>
      </c>
      <c r="CO36" s="9">
        <f>+SUM('General Rates'!E36+'Targeted (non-water &amp; wastewate'!E36+'Targeted (water &amp; wastewater)'!E36)</f>
        <v>277801</v>
      </c>
      <c r="CP36" s="9">
        <f>+SUM('General Rates'!F36+'Targeted (non-water &amp; wastewate'!F36+'Targeted (water &amp; wastewater)'!F36)</f>
        <v>5510925</v>
      </c>
      <c r="CQ36" s="9">
        <f>+SUM('General Rates'!G36+'Targeted (non-water &amp; wastewate'!G36+'Targeted (water &amp; wastewater)'!G36)</f>
        <v>6304353</v>
      </c>
      <c r="CR36" s="9">
        <f>+SUM('General Rates'!H36+'Targeted (non-water &amp; wastewate'!H36+'Targeted (water &amp; wastewater)'!H36)</f>
        <v>4808432</v>
      </c>
      <c r="CS36" s="9">
        <f>+SUM('General Rates'!I36+'Targeted (non-water &amp; wastewate'!I36+'Targeted (water &amp; wastewater)'!I36)</f>
        <v>29322</v>
      </c>
      <c r="CT36" s="9">
        <f>+SUM('General Rates'!J36+'Targeted (non-water &amp; wastewate'!J36+'Targeted (water &amp; wastewater)'!J36)</f>
        <v>2081371</v>
      </c>
      <c r="CU36" s="9">
        <f>+SUM('General Rates'!K36+'Targeted (non-water &amp; wastewate'!K36+'Targeted (water &amp; wastewater)'!K36)</f>
        <v>7121919</v>
      </c>
      <c r="CV36" s="9">
        <f>+SUM('General Rates'!L36+'Targeted (non-water &amp; wastewate'!L36+'Targeted (water &amp; wastewater)'!L36)</f>
        <v>53727033</v>
      </c>
      <c r="CW36" s="9">
        <f>+SUM('General Rates'!M36+'Targeted (non-water &amp; wastewate'!M36+'Targeted (water &amp; wastewater)'!M36)</f>
        <v>188808</v>
      </c>
      <c r="CX36" s="9">
        <f>+SUM('General Rates'!N36+'Targeted (non-water &amp; wastewate'!N36+'Targeted (water &amp; wastewater)'!N36)</f>
        <v>199143</v>
      </c>
      <c r="CY36" s="9">
        <f>+SUM('General Rates'!O36+'Targeted (non-water &amp; wastewate'!O36+'Targeted (water &amp; wastewater)'!O36)</f>
        <v>87595687</v>
      </c>
      <c r="DA36" s="9">
        <f t="shared" si="41"/>
        <v>13454690</v>
      </c>
      <c r="DB36" s="9">
        <f t="shared" si="25"/>
        <v>13524161</v>
      </c>
      <c r="DC36" s="9">
        <f t="shared" si="26"/>
        <v>58535465</v>
      </c>
      <c r="DD36" s="9">
        <f t="shared" si="27"/>
        <v>2081371</v>
      </c>
      <c r="DE36" s="9">
        <f t="shared" si="28"/>
        <v>87595687</v>
      </c>
      <c r="DG36" s="7"/>
    </row>
    <row r="37" spans="1:111" x14ac:dyDescent="0.3">
      <c r="A37" s="4">
        <v>2021</v>
      </c>
      <c r="B37" s="4" t="s">
        <v>51</v>
      </c>
      <c r="C37" s="9"/>
      <c r="D37" s="9">
        <v>17136713.920000002</v>
      </c>
      <c r="E37" s="9"/>
      <c r="F37" s="9"/>
      <c r="G37" s="9"/>
      <c r="H37" s="9"/>
      <c r="I37" s="9">
        <v>2304353.0099999998</v>
      </c>
      <c r="J37" s="9"/>
      <c r="K37" s="9"/>
      <c r="L37" s="9">
        <v>9925459.7799999993</v>
      </c>
      <c r="M37" s="9">
        <v>34477982.979999997</v>
      </c>
      <c r="N37" s="9"/>
      <c r="O37" s="9"/>
      <c r="P37" s="9">
        <f t="shared" si="33"/>
        <v>63844509.689999998</v>
      </c>
      <c r="R37" s="9">
        <f t="shared" si="34"/>
        <v>9925459.7799999993</v>
      </c>
      <c r="S37" s="9">
        <f t="shared" si="2"/>
        <v>17136713.920000002</v>
      </c>
      <c r="T37" s="9">
        <f t="shared" si="3"/>
        <v>36782335.989999995</v>
      </c>
      <c r="U37" s="9">
        <f t="shared" si="4"/>
        <v>0</v>
      </c>
      <c r="V37" s="9">
        <f t="shared" si="5"/>
        <v>63844509.689999998</v>
      </c>
      <c r="X37" s="4" t="s">
        <v>51</v>
      </c>
      <c r="Y37" s="9"/>
      <c r="Z37" s="9">
        <v>303229.98</v>
      </c>
      <c r="AA37" s="9"/>
      <c r="AB37" s="9"/>
      <c r="AC37" s="9"/>
      <c r="AD37" s="9"/>
      <c r="AE37" s="9">
        <v>320582.63</v>
      </c>
      <c r="AF37" s="9"/>
      <c r="AG37" s="9"/>
      <c r="AH37" s="9">
        <v>464924.85</v>
      </c>
      <c r="AI37" s="9">
        <v>8172603.8399999999</v>
      </c>
      <c r="AJ37" s="9"/>
      <c r="AK37" s="9"/>
      <c r="AL37" s="9">
        <f t="shared" si="35"/>
        <v>9261341.3000000007</v>
      </c>
      <c r="AN37" s="9">
        <f t="shared" si="36"/>
        <v>464924.85</v>
      </c>
      <c r="AO37" s="9">
        <f t="shared" si="8"/>
        <v>303229.98</v>
      </c>
      <c r="AP37" s="9">
        <f t="shared" si="9"/>
        <v>8493186.4700000007</v>
      </c>
      <c r="AQ37" s="9">
        <f t="shared" si="10"/>
        <v>0</v>
      </c>
      <c r="AR37" s="9">
        <f t="shared" si="11"/>
        <v>9261341.3000000007</v>
      </c>
      <c r="AT37" s="4" t="s">
        <v>51</v>
      </c>
      <c r="AU37" s="9"/>
      <c r="AV37" s="9">
        <v>6502864.3300000001</v>
      </c>
      <c r="AW37" s="9"/>
      <c r="AX37" s="9"/>
      <c r="AY37" s="9"/>
      <c r="AZ37" s="9"/>
      <c r="BA37" s="9">
        <v>161022.29999999999</v>
      </c>
      <c r="BB37" s="9"/>
      <c r="BC37" s="9"/>
      <c r="BD37" s="9">
        <v>280176.99</v>
      </c>
      <c r="BE37" s="9">
        <v>20676215.239999998</v>
      </c>
      <c r="BF37" s="9"/>
      <c r="BG37" s="9"/>
      <c r="BH37" s="9">
        <f t="shared" si="37"/>
        <v>27620278.859999999</v>
      </c>
      <c r="BJ37" s="9">
        <f t="shared" si="38"/>
        <v>280176.99</v>
      </c>
      <c r="BK37" s="9">
        <f t="shared" si="14"/>
        <v>6502864.3300000001</v>
      </c>
      <c r="BL37" s="9">
        <f t="shared" si="15"/>
        <v>20837237.539999999</v>
      </c>
      <c r="BM37" s="9">
        <f t="shared" si="16"/>
        <v>0</v>
      </c>
      <c r="BN37" s="9">
        <f t="shared" si="17"/>
        <v>27620278.859999999</v>
      </c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11">
        <f t="shared" si="39"/>
        <v>0</v>
      </c>
      <c r="CD37" s="13"/>
      <c r="CE37" s="9">
        <f t="shared" si="40"/>
        <v>0</v>
      </c>
      <c r="CF37" s="9">
        <f t="shared" si="29"/>
        <v>0</v>
      </c>
      <c r="CG37" s="9">
        <f t="shared" si="30"/>
        <v>0</v>
      </c>
      <c r="CH37" s="9">
        <f t="shared" si="31"/>
        <v>0</v>
      </c>
      <c r="CI37" s="9">
        <f t="shared" si="32"/>
        <v>0</v>
      </c>
      <c r="CK37" s="4" t="s">
        <v>51</v>
      </c>
      <c r="CL37" s="9">
        <f>+SUM('General Rates'!B37+'Targeted (non-water &amp; wastewate'!B37+'Targeted (water &amp; wastewater)'!B37)</f>
        <v>0</v>
      </c>
      <c r="CM37" s="9">
        <f>+SUM('General Rates'!C37+'Targeted (non-water &amp; wastewate'!C37+'Targeted (water &amp; wastewater)'!C37)</f>
        <v>23942808.230000004</v>
      </c>
      <c r="CN37" s="9">
        <f>+SUM('General Rates'!D37+'Targeted (non-water &amp; wastewate'!D37+'Targeted (water &amp; wastewater)'!D37)</f>
        <v>0</v>
      </c>
      <c r="CO37" s="9">
        <f>+SUM('General Rates'!E37+'Targeted (non-water &amp; wastewate'!E37+'Targeted (water &amp; wastewater)'!E37)</f>
        <v>0</v>
      </c>
      <c r="CP37" s="9">
        <f>+SUM('General Rates'!F37+'Targeted (non-water &amp; wastewate'!F37+'Targeted (water &amp; wastewater)'!F37)</f>
        <v>0</v>
      </c>
      <c r="CQ37" s="9">
        <f>+SUM('General Rates'!G37+'Targeted (non-water &amp; wastewate'!G37+'Targeted (water &amp; wastewater)'!G37)</f>
        <v>0</v>
      </c>
      <c r="CR37" s="9">
        <f>+SUM('General Rates'!H37+'Targeted (non-water &amp; wastewate'!H37+'Targeted (water &amp; wastewater)'!H37)</f>
        <v>2785957.9399999995</v>
      </c>
      <c r="CS37" s="9">
        <f>+SUM('General Rates'!I37+'Targeted (non-water &amp; wastewate'!I37+'Targeted (water &amp; wastewater)'!I37)</f>
        <v>0</v>
      </c>
      <c r="CT37" s="9">
        <f>+SUM('General Rates'!J37+'Targeted (non-water &amp; wastewate'!J37+'Targeted (water &amp; wastewater)'!J37)</f>
        <v>0</v>
      </c>
      <c r="CU37" s="9">
        <f>+SUM('General Rates'!K37+'Targeted (non-water &amp; wastewate'!K37+'Targeted (water &amp; wastewater)'!K37)</f>
        <v>10670561.619999999</v>
      </c>
      <c r="CV37" s="9">
        <f>+SUM('General Rates'!L37+'Targeted (non-water &amp; wastewate'!L37+'Targeted (water &amp; wastewater)'!L37)</f>
        <v>63326802.059999987</v>
      </c>
      <c r="CW37" s="9">
        <f>+SUM('General Rates'!M37+'Targeted (non-water &amp; wastewate'!M37+'Targeted (water &amp; wastewater)'!M37)</f>
        <v>0</v>
      </c>
      <c r="CX37" s="9">
        <f>+SUM('General Rates'!N37+'Targeted (non-water &amp; wastewate'!N37+'Targeted (water &amp; wastewater)'!N37)</f>
        <v>0</v>
      </c>
      <c r="CY37" s="9">
        <f>+SUM('General Rates'!O37+'Targeted (non-water &amp; wastewate'!O37+'Targeted (water &amp; wastewater)'!O37)</f>
        <v>100726129.84999999</v>
      </c>
      <c r="DA37" s="9">
        <f t="shared" si="41"/>
        <v>10670561.619999999</v>
      </c>
      <c r="DB37" s="9">
        <f t="shared" si="25"/>
        <v>23942808.230000004</v>
      </c>
      <c r="DC37" s="9">
        <f t="shared" si="26"/>
        <v>66112759.999999985</v>
      </c>
      <c r="DD37" s="9">
        <f t="shared" si="27"/>
        <v>0</v>
      </c>
      <c r="DE37" s="9">
        <f t="shared" si="28"/>
        <v>100726129.84999999</v>
      </c>
      <c r="DG37" s="7"/>
    </row>
    <row r="38" spans="1:111" x14ac:dyDescent="0.3">
      <c r="A38" s="4">
        <v>2021</v>
      </c>
      <c r="B38" s="4" t="s">
        <v>52</v>
      </c>
      <c r="C38" s="9"/>
      <c r="D38" s="9">
        <v>405105</v>
      </c>
      <c r="E38" s="9">
        <v>6037768</v>
      </c>
      <c r="F38" s="9">
        <v>126917</v>
      </c>
      <c r="G38" s="9"/>
      <c r="H38" s="9">
        <v>450938</v>
      </c>
      <c r="I38" s="9">
        <v>1278891</v>
      </c>
      <c r="J38" s="9">
        <v>1144</v>
      </c>
      <c r="K38" s="9">
        <v>630404</v>
      </c>
      <c r="L38" s="9">
        <v>927197</v>
      </c>
      <c r="M38" s="9">
        <v>5489459</v>
      </c>
      <c r="N38" s="9">
        <v>18372</v>
      </c>
      <c r="O38" s="9">
        <v>427805</v>
      </c>
      <c r="P38" s="9">
        <f t="shared" si="33"/>
        <v>15794000</v>
      </c>
      <c r="R38" s="9">
        <f t="shared" si="34"/>
        <v>7110254</v>
      </c>
      <c r="S38" s="9">
        <f t="shared" si="2"/>
        <v>1284992</v>
      </c>
      <c r="T38" s="9">
        <f t="shared" si="3"/>
        <v>6768350</v>
      </c>
      <c r="U38" s="9">
        <f t="shared" si="4"/>
        <v>630404</v>
      </c>
      <c r="V38" s="9">
        <f t="shared" si="5"/>
        <v>15794000</v>
      </c>
      <c r="X38" s="4" t="s">
        <v>52</v>
      </c>
      <c r="Y38" s="9"/>
      <c r="Z38" s="9">
        <v>273743</v>
      </c>
      <c r="AA38" s="9">
        <v>3833063</v>
      </c>
      <c r="AB38" s="9">
        <v>26159</v>
      </c>
      <c r="AC38" s="9"/>
      <c r="AD38" s="9">
        <v>216990</v>
      </c>
      <c r="AE38" s="9">
        <v>329503</v>
      </c>
      <c r="AF38" s="9">
        <v>139</v>
      </c>
      <c r="AG38" s="9">
        <v>171929</v>
      </c>
      <c r="AH38" s="9">
        <v>812966</v>
      </c>
      <c r="AI38" s="9">
        <v>2936742</v>
      </c>
      <c r="AJ38" s="9">
        <v>10101</v>
      </c>
      <c r="AK38" s="9">
        <v>295664</v>
      </c>
      <c r="AL38" s="9">
        <f t="shared" si="35"/>
        <v>8906999</v>
      </c>
      <c r="AN38" s="9">
        <f t="shared" si="36"/>
        <v>4682289</v>
      </c>
      <c r="AO38" s="9">
        <f t="shared" si="8"/>
        <v>786536</v>
      </c>
      <c r="AP38" s="9">
        <f t="shared" si="9"/>
        <v>3266245</v>
      </c>
      <c r="AQ38" s="9">
        <f t="shared" si="10"/>
        <v>171929</v>
      </c>
      <c r="AR38" s="9">
        <f t="shared" si="11"/>
        <v>8906999</v>
      </c>
      <c r="AT38" s="4" t="s">
        <v>52</v>
      </c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>
        <f t="shared" si="37"/>
        <v>0</v>
      </c>
      <c r="BJ38" s="9">
        <f t="shared" si="38"/>
        <v>0</v>
      </c>
      <c r="BK38" s="9">
        <f t="shared" si="14"/>
        <v>0</v>
      </c>
      <c r="BL38" s="9">
        <f t="shared" si="15"/>
        <v>0</v>
      </c>
      <c r="BM38" s="9">
        <f t="shared" si="16"/>
        <v>0</v>
      </c>
      <c r="BN38" s="9">
        <f t="shared" si="17"/>
        <v>0</v>
      </c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11">
        <f t="shared" si="39"/>
        <v>0</v>
      </c>
      <c r="CD38" s="13"/>
      <c r="CE38" s="9">
        <f t="shared" si="40"/>
        <v>0</v>
      </c>
      <c r="CF38" s="9">
        <f t="shared" si="29"/>
        <v>0</v>
      </c>
      <c r="CG38" s="9">
        <f t="shared" si="30"/>
        <v>0</v>
      </c>
      <c r="CH38" s="9">
        <f t="shared" si="31"/>
        <v>0</v>
      </c>
      <c r="CI38" s="9">
        <f t="shared" si="32"/>
        <v>0</v>
      </c>
      <c r="CK38" s="4" t="s">
        <v>52</v>
      </c>
      <c r="CL38" s="9">
        <f>+SUM('General Rates'!B38+'Targeted (non-water &amp; wastewate'!B38+'Targeted (water &amp; wastewater)'!B38)</f>
        <v>0</v>
      </c>
      <c r="CM38" s="9">
        <f>+SUM('General Rates'!C38+'Targeted (non-water &amp; wastewate'!C38+'Targeted (water &amp; wastewater)'!C38)</f>
        <v>678848</v>
      </c>
      <c r="CN38" s="9">
        <f>+SUM('General Rates'!D38+'Targeted (non-water &amp; wastewate'!D38+'Targeted (water &amp; wastewater)'!D38)</f>
        <v>9870831</v>
      </c>
      <c r="CO38" s="9">
        <f>+SUM('General Rates'!E38+'Targeted (non-water &amp; wastewate'!E38+'Targeted (water &amp; wastewater)'!E38)</f>
        <v>153076</v>
      </c>
      <c r="CP38" s="9">
        <f>+SUM('General Rates'!F38+'Targeted (non-water &amp; wastewate'!F38+'Targeted (water &amp; wastewater)'!F38)</f>
        <v>0</v>
      </c>
      <c r="CQ38" s="9">
        <f>+SUM('General Rates'!G38+'Targeted (non-water &amp; wastewate'!G38+'Targeted (water &amp; wastewater)'!G38)</f>
        <v>667928</v>
      </c>
      <c r="CR38" s="9">
        <f>+SUM('General Rates'!H38+'Targeted (non-water &amp; wastewate'!H38+'Targeted (water &amp; wastewater)'!H38)</f>
        <v>1608394</v>
      </c>
      <c r="CS38" s="9">
        <f>+SUM('General Rates'!I38+'Targeted (non-water &amp; wastewate'!I38+'Targeted (water &amp; wastewater)'!I38)</f>
        <v>1283</v>
      </c>
      <c r="CT38" s="9">
        <f>+SUM('General Rates'!J38+'Targeted (non-water &amp; wastewate'!J38+'Targeted (water &amp; wastewater)'!J38)</f>
        <v>802333</v>
      </c>
      <c r="CU38" s="9">
        <f>+SUM('General Rates'!K38+'Targeted (non-water &amp; wastewate'!K38+'Targeted (water &amp; wastewater)'!K38)</f>
        <v>1740163</v>
      </c>
      <c r="CV38" s="9">
        <f>+SUM('General Rates'!L38+'Targeted (non-water &amp; wastewate'!L38+'Targeted (water &amp; wastewater)'!L38)</f>
        <v>8426201</v>
      </c>
      <c r="CW38" s="9">
        <f>+SUM('General Rates'!M38+'Targeted (non-water &amp; wastewate'!M38+'Targeted (water &amp; wastewater)'!M38)</f>
        <v>28473</v>
      </c>
      <c r="CX38" s="9">
        <f>+SUM('General Rates'!N38+'Targeted (non-water &amp; wastewate'!N38+'Targeted (water &amp; wastewater)'!N38)</f>
        <v>723469</v>
      </c>
      <c r="CY38" s="9">
        <f>+SUM('General Rates'!O38+'Targeted (non-water &amp; wastewate'!O38+'Targeted (water &amp; wastewater)'!O38)</f>
        <v>24700999</v>
      </c>
      <c r="DA38" s="9">
        <f t="shared" si="41"/>
        <v>11792543</v>
      </c>
      <c r="DB38" s="9">
        <f t="shared" si="25"/>
        <v>2071528</v>
      </c>
      <c r="DC38" s="9">
        <f t="shared" si="26"/>
        <v>10034595</v>
      </c>
      <c r="DD38" s="9">
        <f t="shared" si="27"/>
        <v>802333</v>
      </c>
      <c r="DE38" s="9">
        <f t="shared" si="28"/>
        <v>24700999</v>
      </c>
      <c r="DG38" s="7"/>
    </row>
    <row r="39" spans="1:111" x14ac:dyDescent="0.3">
      <c r="A39" s="4">
        <v>2021</v>
      </c>
      <c r="B39" s="4" t="s">
        <v>53</v>
      </c>
      <c r="C39" s="9"/>
      <c r="D39" s="9">
        <v>4878695</v>
      </c>
      <c r="E39" s="9"/>
      <c r="F39" s="9">
        <v>150346</v>
      </c>
      <c r="G39" s="9"/>
      <c r="H39" s="9"/>
      <c r="I39" s="9">
        <v>618374</v>
      </c>
      <c r="J39" s="9"/>
      <c r="K39" s="9"/>
      <c r="L39" s="9">
        <v>1804280</v>
      </c>
      <c r="M39" s="9">
        <v>23759622</v>
      </c>
      <c r="N39" s="9"/>
      <c r="O39" s="9"/>
      <c r="P39" s="9">
        <f t="shared" si="33"/>
        <v>31211317</v>
      </c>
      <c r="R39" s="9">
        <f t="shared" si="34"/>
        <v>1954626</v>
      </c>
      <c r="S39" s="9">
        <f t="shared" si="2"/>
        <v>4878695</v>
      </c>
      <c r="T39" s="9">
        <f t="shared" si="3"/>
        <v>24377996</v>
      </c>
      <c r="U39" s="9">
        <f t="shared" si="4"/>
        <v>0</v>
      </c>
      <c r="V39" s="9">
        <f t="shared" si="5"/>
        <v>31211317</v>
      </c>
      <c r="X39" s="4" t="s">
        <v>53</v>
      </c>
      <c r="Y39" s="9"/>
      <c r="Z39" s="9">
        <v>4298860</v>
      </c>
      <c r="AA39" s="9"/>
      <c r="AB39" s="9">
        <v>250008</v>
      </c>
      <c r="AC39" s="9"/>
      <c r="AD39" s="9"/>
      <c r="AE39" s="9">
        <v>391036</v>
      </c>
      <c r="AF39" s="9"/>
      <c r="AG39" s="9">
        <v>2397</v>
      </c>
      <c r="AH39" s="9">
        <v>1846266</v>
      </c>
      <c r="AI39" s="9">
        <v>9586115</v>
      </c>
      <c r="AJ39" s="9"/>
      <c r="AK39" s="9"/>
      <c r="AL39" s="9">
        <f t="shared" si="35"/>
        <v>16374682</v>
      </c>
      <c r="AN39" s="9">
        <f t="shared" si="36"/>
        <v>2096274</v>
      </c>
      <c r="AO39" s="9">
        <f t="shared" si="8"/>
        <v>4298860</v>
      </c>
      <c r="AP39" s="9">
        <f t="shared" si="9"/>
        <v>9977151</v>
      </c>
      <c r="AQ39" s="9">
        <f t="shared" si="10"/>
        <v>2397</v>
      </c>
      <c r="AR39" s="9">
        <f t="shared" si="11"/>
        <v>16374682</v>
      </c>
      <c r="AT39" s="4" t="s">
        <v>53</v>
      </c>
      <c r="AU39" s="9"/>
      <c r="AV39" s="9">
        <v>3013124</v>
      </c>
      <c r="AW39" s="9"/>
      <c r="AX39" s="9">
        <v>440</v>
      </c>
      <c r="AY39" s="9"/>
      <c r="AZ39" s="9"/>
      <c r="BA39" s="9">
        <v>49488</v>
      </c>
      <c r="BB39" s="9"/>
      <c r="BC39" s="9">
        <v>380047</v>
      </c>
      <c r="BD39" s="9">
        <v>92722</v>
      </c>
      <c r="BE39" s="9">
        <v>11409894</v>
      </c>
      <c r="BF39" s="9"/>
      <c r="BG39" s="9"/>
      <c r="BH39" s="9">
        <f t="shared" si="37"/>
        <v>14945715</v>
      </c>
      <c r="BJ39" s="9">
        <f t="shared" si="38"/>
        <v>93162</v>
      </c>
      <c r="BK39" s="9">
        <f t="shared" si="14"/>
        <v>3013124</v>
      </c>
      <c r="BL39" s="9">
        <f t="shared" si="15"/>
        <v>11459382</v>
      </c>
      <c r="BM39" s="9">
        <f t="shared" si="16"/>
        <v>380047</v>
      </c>
      <c r="BN39" s="9">
        <f t="shared" si="17"/>
        <v>14945715</v>
      </c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11">
        <f t="shared" si="39"/>
        <v>0</v>
      </c>
      <c r="CD39" s="13"/>
      <c r="CE39" s="9">
        <f t="shared" si="40"/>
        <v>0</v>
      </c>
      <c r="CF39" s="9">
        <f t="shared" si="29"/>
        <v>0</v>
      </c>
      <c r="CG39" s="9">
        <f t="shared" si="30"/>
        <v>0</v>
      </c>
      <c r="CH39" s="9">
        <f t="shared" si="31"/>
        <v>0</v>
      </c>
      <c r="CI39" s="9">
        <f t="shared" si="32"/>
        <v>0</v>
      </c>
      <c r="CK39" s="4" t="s">
        <v>53</v>
      </c>
      <c r="CL39" s="9">
        <f>+SUM('General Rates'!B39+'Targeted (non-water &amp; wastewate'!B39+'Targeted (water &amp; wastewater)'!B39)</f>
        <v>0</v>
      </c>
      <c r="CM39" s="9">
        <f>+SUM('General Rates'!C39+'Targeted (non-water &amp; wastewate'!C39+'Targeted (water &amp; wastewater)'!C39)</f>
        <v>12190679</v>
      </c>
      <c r="CN39" s="9">
        <f>+SUM('General Rates'!D39+'Targeted (non-water &amp; wastewate'!D39+'Targeted (water &amp; wastewater)'!D39)</f>
        <v>0</v>
      </c>
      <c r="CO39" s="9">
        <f>+SUM('General Rates'!E39+'Targeted (non-water &amp; wastewate'!E39+'Targeted (water &amp; wastewater)'!E39)</f>
        <v>400794</v>
      </c>
      <c r="CP39" s="9">
        <f>+SUM('General Rates'!F39+'Targeted (non-water &amp; wastewate'!F39+'Targeted (water &amp; wastewater)'!F39)</f>
        <v>0</v>
      </c>
      <c r="CQ39" s="9">
        <f>+SUM('General Rates'!G39+'Targeted (non-water &amp; wastewate'!G39+'Targeted (water &amp; wastewater)'!G39)</f>
        <v>0</v>
      </c>
      <c r="CR39" s="9">
        <f>+SUM('General Rates'!H39+'Targeted (non-water &amp; wastewate'!H39+'Targeted (water &amp; wastewater)'!H39)</f>
        <v>1058898</v>
      </c>
      <c r="CS39" s="9">
        <f>+SUM('General Rates'!I39+'Targeted (non-water &amp; wastewate'!I39+'Targeted (water &amp; wastewater)'!I39)</f>
        <v>0</v>
      </c>
      <c r="CT39" s="9">
        <f>+SUM('General Rates'!J39+'Targeted (non-water &amp; wastewate'!J39+'Targeted (water &amp; wastewater)'!J39)</f>
        <v>382444</v>
      </c>
      <c r="CU39" s="9">
        <f>+SUM('General Rates'!K39+'Targeted (non-water &amp; wastewate'!K39+'Targeted (water &amp; wastewater)'!K39)</f>
        <v>3743268</v>
      </c>
      <c r="CV39" s="9">
        <f>+SUM('General Rates'!L39+'Targeted (non-water &amp; wastewate'!L39+'Targeted (water &amp; wastewater)'!L39)</f>
        <v>44755631</v>
      </c>
      <c r="CW39" s="9">
        <f>+SUM('General Rates'!M39+'Targeted (non-water &amp; wastewate'!M39+'Targeted (water &amp; wastewater)'!M39)</f>
        <v>0</v>
      </c>
      <c r="CX39" s="9">
        <f>+SUM('General Rates'!N39+'Targeted (non-water &amp; wastewate'!N39+'Targeted (water &amp; wastewater)'!N39)</f>
        <v>0</v>
      </c>
      <c r="CY39" s="9">
        <f>+SUM('General Rates'!O39+'Targeted (non-water &amp; wastewate'!O39+'Targeted (water &amp; wastewater)'!O39)</f>
        <v>62531714</v>
      </c>
      <c r="DA39" s="9">
        <f t="shared" si="41"/>
        <v>4144062</v>
      </c>
      <c r="DB39" s="9">
        <f t="shared" si="25"/>
        <v>12190679</v>
      </c>
      <c r="DC39" s="9">
        <f t="shared" si="26"/>
        <v>45814529</v>
      </c>
      <c r="DD39" s="9">
        <f t="shared" si="27"/>
        <v>382444</v>
      </c>
      <c r="DE39" s="9">
        <f t="shared" si="28"/>
        <v>62531714</v>
      </c>
      <c r="DG39" s="7"/>
    </row>
    <row r="40" spans="1:111" x14ac:dyDescent="0.3">
      <c r="A40" s="4">
        <v>2021</v>
      </c>
      <c r="B40" s="4" t="s">
        <v>54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>
        <f t="shared" si="33"/>
        <v>0</v>
      </c>
      <c r="R40" s="9">
        <f t="shared" si="34"/>
        <v>0</v>
      </c>
      <c r="S40" s="9">
        <f t="shared" si="2"/>
        <v>0</v>
      </c>
      <c r="T40" s="9">
        <f t="shared" si="3"/>
        <v>0</v>
      </c>
      <c r="U40" s="9">
        <f t="shared" si="4"/>
        <v>0</v>
      </c>
      <c r="V40" s="9">
        <f t="shared" si="5"/>
        <v>0</v>
      </c>
      <c r="X40" s="4" t="s">
        <v>54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>
        <f t="shared" si="35"/>
        <v>0</v>
      </c>
      <c r="AN40" s="9">
        <f t="shared" si="36"/>
        <v>0</v>
      </c>
      <c r="AO40" s="9">
        <f t="shared" si="8"/>
        <v>0</v>
      </c>
      <c r="AP40" s="9">
        <f t="shared" si="9"/>
        <v>0</v>
      </c>
      <c r="AQ40" s="9">
        <f t="shared" si="10"/>
        <v>0</v>
      </c>
      <c r="AR40" s="9">
        <f t="shared" si="11"/>
        <v>0</v>
      </c>
      <c r="AT40" s="4" t="s">
        <v>54</v>
      </c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>
        <f t="shared" si="37"/>
        <v>0</v>
      </c>
      <c r="BJ40" s="9">
        <f t="shared" si="38"/>
        <v>0</v>
      </c>
      <c r="BK40" s="9">
        <f t="shared" si="14"/>
        <v>0</v>
      </c>
      <c r="BL40" s="9">
        <f t="shared" si="15"/>
        <v>0</v>
      </c>
      <c r="BM40" s="9">
        <f t="shared" si="16"/>
        <v>0</v>
      </c>
      <c r="BN40" s="9">
        <f t="shared" si="17"/>
        <v>0</v>
      </c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11">
        <f t="shared" si="39"/>
        <v>0</v>
      </c>
      <c r="CD40" s="13"/>
      <c r="CE40" s="9">
        <f t="shared" si="40"/>
        <v>0</v>
      </c>
      <c r="CF40" s="9">
        <f t="shared" si="29"/>
        <v>0</v>
      </c>
      <c r="CG40" s="9">
        <f t="shared" si="30"/>
        <v>0</v>
      </c>
      <c r="CH40" s="9">
        <f t="shared" si="31"/>
        <v>0</v>
      </c>
      <c r="CI40" s="9">
        <f t="shared" si="32"/>
        <v>0</v>
      </c>
      <c r="CK40" s="4" t="s">
        <v>54</v>
      </c>
      <c r="CL40" s="9">
        <v>208816.89</v>
      </c>
      <c r="CM40" s="9">
        <v>2207476.38</v>
      </c>
      <c r="CN40" s="9">
        <v>2140910.4300000002</v>
      </c>
      <c r="CO40" s="9">
        <v>46550.82</v>
      </c>
      <c r="CP40" s="9">
        <v>38275.49</v>
      </c>
      <c r="CQ40" s="9">
        <v>1266742.8600000001</v>
      </c>
      <c r="CR40" s="9">
        <v>4130263.72</v>
      </c>
      <c r="CS40" s="9">
        <v>0</v>
      </c>
      <c r="CT40" s="9">
        <v>413980.12</v>
      </c>
      <c r="CU40" s="9">
        <v>4445511.46</v>
      </c>
      <c r="CV40" s="9">
        <v>25018789.719999999</v>
      </c>
      <c r="CW40" s="9">
        <v>151903.51999999999</v>
      </c>
      <c r="CX40" s="9">
        <v>415571.68</v>
      </c>
      <c r="CY40" s="9">
        <v>40484793.090000004</v>
      </c>
      <c r="DA40" s="9">
        <f t="shared" si="41"/>
        <v>7031968.6099999994</v>
      </c>
      <c r="DB40" s="9">
        <f t="shared" si="25"/>
        <v>3889790.9200000004</v>
      </c>
      <c r="DC40" s="9">
        <f t="shared" si="26"/>
        <v>29149053.439999998</v>
      </c>
      <c r="DD40" s="9">
        <f t="shared" si="27"/>
        <v>413980.12</v>
      </c>
      <c r="DE40" s="9">
        <f t="shared" si="28"/>
        <v>40484793.090000004</v>
      </c>
      <c r="DG40" s="7"/>
    </row>
    <row r="41" spans="1:111" x14ac:dyDescent="0.3">
      <c r="A41" s="4">
        <v>2021</v>
      </c>
      <c r="B41" s="4" t="s">
        <v>55</v>
      </c>
      <c r="C41" s="9">
        <v>160252.67000000001</v>
      </c>
      <c r="D41" s="9">
        <v>296454.36</v>
      </c>
      <c r="E41" s="9">
        <v>1369750.88</v>
      </c>
      <c r="F41" s="9">
        <v>30752.17</v>
      </c>
      <c r="G41" s="9">
        <v>140298.37</v>
      </c>
      <c r="H41" s="9">
        <v>209667.43</v>
      </c>
      <c r="I41" s="9">
        <v>1320044.76</v>
      </c>
      <c r="J41" s="9">
        <v>353.72</v>
      </c>
      <c r="K41" s="9">
        <v>68443.399999999994</v>
      </c>
      <c r="L41" s="9">
        <v>426984.24</v>
      </c>
      <c r="M41" s="9">
        <v>6278108.0599999996</v>
      </c>
      <c r="N41" s="9">
        <v>85599.5</v>
      </c>
      <c r="O41" s="9">
        <v>14388.1</v>
      </c>
      <c r="P41" s="9">
        <f t="shared" si="33"/>
        <v>10401097.659999998</v>
      </c>
      <c r="R41" s="9">
        <f t="shared" si="34"/>
        <v>2213637.83</v>
      </c>
      <c r="S41" s="9">
        <f t="shared" si="2"/>
        <v>520863.60999999993</v>
      </c>
      <c r="T41" s="9">
        <f t="shared" si="3"/>
        <v>7598152.8199999994</v>
      </c>
      <c r="U41" s="9">
        <f t="shared" si="4"/>
        <v>68443.399999999994</v>
      </c>
      <c r="V41" s="9">
        <f t="shared" si="5"/>
        <v>10401097.659999998</v>
      </c>
      <c r="X41" s="4" t="s">
        <v>55</v>
      </c>
      <c r="Y41" s="9">
        <v>92304</v>
      </c>
      <c r="Z41" s="9">
        <v>654059</v>
      </c>
      <c r="AA41" s="9">
        <v>885844</v>
      </c>
      <c r="AB41" s="9">
        <v>43379</v>
      </c>
      <c r="AC41" s="9">
        <v>174454</v>
      </c>
      <c r="AD41" s="9">
        <v>361970</v>
      </c>
      <c r="AE41" s="9">
        <v>1480221</v>
      </c>
      <c r="AF41" s="9">
        <v>724</v>
      </c>
      <c r="AG41" s="9">
        <v>216193</v>
      </c>
      <c r="AH41" s="9">
        <v>320297</v>
      </c>
      <c r="AI41" s="9">
        <v>12081440</v>
      </c>
      <c r="AJ41" s="9">
        <v>89919</v>
      </c>
      <c r="AK41" s="9">
        <v>172546</v>
      </c>
      <c r="AL41" s="9">
        <f t="shared" si="35"/>
        <v>16573350</v>
      </c>
      <c r="AN41" s="9">
        <f t="shared" si="36"/>
        <v>1606197</v>
      </c>
      <c r="AO41" s="9">
        <f t="shared" si="8"/>
        <v>1189299</v>
      </c>
      <c r="AP41" s="9">
        <f t="shared" si="9"/>
        <v>13561661</v>
      </c>
      <c r="AQ41" s="9">
        <f t="shared" si="10"/>
        <v>216193</v>
      </c>
      <c r="AR41" s="9">
        <f t="shared" si="11"/>
        <v>16573350</v>
      </c>
      <c r="AT41" s="4" t="s">
        <v>55</v>
      </c>
      <c r="AU41" s="9">
        <v>380</v>
      </c>
      <c r="AV41" s="9">
        <v>595534</v>
      </c>
      <c r="AW41" s="9">
        <v>16462</v>
      </c>
      <c r="AX41" s="9"/>
      <c r="AY41" s="9">
        <v>30155</v>
      </c>
      <c r="AZ41" s="9">
        <v>283930</v>
      </c>
      <c r="BA41" s="9">
        <v>238039</v>
      </c>
      <c r="BB41" s="9"/>
      <c r="BC41" s="9">
        <v>301047</v>
      </c>
      <c r="BD41" s="9">
        <v>12849</v>
      </c>
      <c r="BE41" s="9">
        <v>10000194</v>
      </c>
      <c r="BF41" s="9">
        <v>13789</v>
      </c>
      <c r="BG41" s="9">
        <v>11949</v>
      </c>
      <c r="BH41" s="9">
        <f t="shared" si="37"/>
        <v>11504328</v>
      </c>
      <c r="BJ41" s="9">
        <f t="shared" si="38"/>
        <v>73635</v>
      </c>
      <c r="BK41" s="9">
        <f t="shared" si="14"/>
        <v>891413</v>
      </c>
      <c r="BL41" s="9">
        <f t="shared" si="15"/>
        <v>10238233</v>
      </c>
      <c r="BM41" s="9">
        <f t="shared" si="16"/>
        <v>301047</v>
      </c>
      <c r="BN41" s="9">
        <f t="shared" si="17"/>
        <v>11504328</v>
      </c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11">
        <f t="shared" si="39"/>
        <v>0</v>
      </c>
      <c r="CD41" s="13"/>
      <c r="CE41" s="9">
        <f t="shared" si="40"/>
        <v>0</v>
      </c>
      <c r="CF41" s="9">
        <f t="shared" si="29"/>
        <v>0</v>
      </c>
      <c r="CG41" s="9">
        <f t="shared" si="30"/>
        <v>0</v>
      </c>
      <c r="CH41" s="9">
        <f t="shared" si="31"/>
        <v>0</v>
      </c>
      <c r="CI41" s="9">
        <f t="shared" si="32"/>
        <v>0</v>
      </c>
      <c r="CK41" s="4" t="s">
        <v>55</v>
      </c>
      <c r="CL41" s="9">
        <f>+SUM('General Rates'!B41+'Targeted (non-water &amp; wastewate'!B41+'Targeted (water &amp; wastewater)'!B41)</f>
        <v>252936.67</v>
      </c>
      <c r="CM41" s="9">
        <f>+SUM('General Rates'!C41+'Targeted (non-water &amp; wastewate'!C41+'Targeted (water &amp; wastewater)'!C41)</f>
        <v>1546047.3599999999</v>
      </c>
      <c r="CN41" s="9">
        <f>+SUM('General Rates'!D41+'Targeted (non-water &amp; wastewate'!D41+'Targeted (water &amp; wastewater)'!D41)</f>
        <v>2272056.88</v>
      </c>
      <c r="CO41" s="9">
        <f>+SUM('General Rates'!E41+'Targeted (non-water &amp; wastewate'!E41+'Targeted (water &amp; wastewater)'!E41)</f>
        <v>74131.17</v>
      </c>
      <c r="CP41" s="9">
        <f>+SUM('General Rates'!F41+'Targeted (non-water &amp; wastewate'!F41+'Targeted (water &amp; wastewater)'!F41)</f>
        <v>344907.37</v>
      </c>
      <c r="CQ41" s="9">
        <f>+SUM('General Rates'!G41+'Targeted (non-water &amp; wastewate'!G41+'Targeted (water &amp; wastewater)'!G41)</f>
        <v>855567.42999999993</v>
      </c>
      <c r="CR41" s="9">
        <f>+SUM('General Rates'!H41+'Targeted (non-water &amp; wastewate'!H41+'Targeted (water &amp; wastewater)'!H41)</f>
        <v>3038304.76</v>
      </c>
      <c r="CS41" s="9">
        <f>+SUM('General Rates'!I41+'Targeted (non-water &amp; wastewate'!I41+'Targeted (water &amp; wastewater)'!I41)</f>
        <v>1077.72</v>
      </c>
      <c r="CT41" s="9">
        <f>+SUM('General Rates'!J41+'Targeted (non-water &amp; wastewate'!J41+'Targeted (water &amp; wastewater)'!J41)</f>
        <v>585683.4</v>
      </c>
      <c r="CU41" s="9">
        <f>+SUM('General Rates'!K41+'Targeted (non-water &amp; wastewate'!K41+'Targeted (water &amp; wastewater)'!K41)</f>
        <v>760130.24</v>
      </c>
      <c r="CV41" s="9">
        <f>+SUM('General Rates'!L41+'Targeted (non-water &amp; wastewate'!L41+'Targeted (water &amp; wastewater)'!L41)</f>
        <v>28359742.059999999</v>
      </c>
      <c r="CW41" s="9">
        <f>+SUM('General Rates'!M41+'Targeted (non-water &amp; wastewate'!M41+'Targeted (water &amp; wastewater)'!M41)</f>
        <v>189307.5</v>
      </c>
      <c r="CX41" s="9">
        <f>+SUM('General Rates'!N41+'Targeted (non-water &amp; wastewate'!N41+'Targeted (water &amp; wastewater)'!N41)</f>
        <v>198883.1</v>
      </c>
      <c r="CY41" s="9">
        <f>+SUM('General Rates'!O41+'Targeted (non-water &amp; wastewate'!O41+'Targeted (water &amp; wastewater)'!O41)</f>
        <v>38478775.659999996</v>
      </c>
      <c r="DA41" s="9">
        <f t="shared" si="41"/>
        <v>3893469.83</v>
      </c>
      <c r="DB41" s="9">
        <f t="shared" si="25"/>
        <v>2601575.6100000003</v>
      </c>
      <c r="DC41" s="9">
        <f t="shared" si="26"/>
        <v>31398046.82</v>
      </c>
      <c r="DD41" s="9">
        <f t="shared" si="27"/>
        <v>585683.4</v>
      </c>
      <c r="DE41" s="9">
        <f t="shared" si="28"/>
        <v>38478775.659999996</v>
      </c>
      <c r="DG41" s="7"/>
    </row>
    <row r="42" spans="1:111" x14ac:dyDescent="0.3">
      <c r="A42" s="4">
        <v>2021</v>
      </c>
      <c r="B42" s="4" t="s">
        <v>56</v>
      </c>
      <c r="C42" s="9"/>
      <c r="D42" s="9">
        <v>855000</v>
      </c>
      <c r="E42" s="9"/>
      <c r="F42" s="9"/>
      <c r="G42" s="9"/>
      <c r="H42" s="9">
        <v>433000</v>
      </c>
      <c r="I42" s="9">
        <v>1851000</v>
      </c>
      <c r="J42" s="9"/>
      <c r="K42" s="9">
        <v>447000</v>
      </c>
      <c r="L42" s="9">
        <v>336000</v>
      </c>
      <c r="M42" s="9">
        <v>20751000</v>
      </c>
      <c r="N42" s="9"/>
      <c r="O42" s="9">
        <v>42000</v>
      </c>
      <c r="P42" s="9">
        <f t="shared" si="33"/>
        <v>24715000</v>
      </c>
      <c r="R42" s="9">
        <f t="shared" si="34"/>
        <v>336000</v>
      </c>
      <c r="S42" s="9">
        <f t="shared" si="2"/>
        <v>1330000</v>
      </c>
      <c r="T42" s="9">
        <f t="shared" si="3"/>
        <v>22602000</v>
      </c>
      <c r="U42" s="9">
        <f t="shared" si="4"/>
        <v>447000</v>
      </c>
      <c r="V42" s="9">
        <f t="shared" si="5"/>
        <v>24715000</v>
      </c>
      <c r="X42" s="4" t="s">
        <v>56</v>
      </c>
      <c r="Y42" s="9"/>
      <c r="Z42" s="9">
        <v>1103000</v>
      </c>
      <c r="AA42" s="9"/>
      <c r="AB42" s="9"/>
      <c r="AC42" s="9"/>
      <c r="AD42" s="9">
        <v>503000</v>
      </c>
      <c r="AE42" s="9">
        <v>2651000</v>
      </c>
      <c r="AF42" s="9"/>
      <c r="AG42" s="9">
        <v>485000</v>
      </c>
      <c r="AH42" s="9">
        <v>467000</v>
      </c>
      <c r="AI42" s="9">
        <v>23962000</v>
      </c>
      <c r="AJ42" s="9"/>
      <c r="AK42" s="9">
        <v>397000</v>
      </c>
      <c r="AL42" s="9">
        <f t="shared" si="35"/>
        <v>29568000</v>
      </c>
      <c r="AN42" s="9">
        <f t="shared" si="36"/>
        <v>467000</v>
      </c>
      <c r="AO42" s="9">
        <f t="shared" si="8"/>
        <v>2003000</v>
      </c>
      <c r="AP42" s="9">
        <f t="shared" si="9"/>
        <v>26613000</v>
      </c>
      <c r="AQ42" s="9">
        <f t="shared" si="10"/>
        <v>485000</v>
      </c>
      <c r="AR42" s="9">
        <f t="shared" si="11"/>
        <v>29568000</v>
      </c>
      <c r="AT42" s="4" t="s">
        <v>56</v>
      </c>
      <c r="AU42" s="9"/>
      <c r="AV42" s="9">
        <v>599000</v>
      </c>
      <c r="AW42" s="9"/>
      <c r="AX42" s="9"/>
      <c r="AY42" s="9"/>
      <c r="AZ42" s="9">
        <v>284000</v>
      </c>
      <c r="BA42" s="9">
        <v>433000</v>
      </c>
      <c r="BB42" s="9"/>
      <c r="BC42" s="9">
        <v>775000</v>
      </c>
      <c r="BD42" s="9">
        <v>116000</v>
      </c>
      <c r="BE42" s="9">
        <v>15308000</v>
      </c>
      <c r="BF42" s="9"/>
      <c r="BG42" s="9">
        <v>41000</v>
      </c>
      <c r="BH42" s="9">
        <f t="shared" si="37"/>
        <v>17556000</v>
      </c>
      <c r="BJ42" s="9">
        <f t="shared" si="38"/>
        <v>116000</v>
      </c>
      <c r="BK42" s="9">
        <f t="shared" si="14"/>
        <v>924000</v>
      </c>
      <c r="BL42" s="9">
        <f t="shared" si="15"/>
        <v>15741000</v>
      </c>
      <c r="BM42" s="9">
        <f t="shared" si="16"/>
        <v>775000</v>
      </c>
      <c r="BN42" s="9">
        <f t="shared" si="17"/>
        <v>17556000</v>
      </c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11">
        <f t="shared" si="39"/>
        <v>0</v>
      </c>
      <c r="CD42" s="13"/>
      <c r="CE42" s="9">
        <f t="shared" si="40"/>
        <v>0</v>
      </c>
      <c r="CF42" s="9">
        <f t="shared" si="29"/>
        <v>0</v>
      </c>
      <c r="CG42" s="9">
        <f t="shared" si="30"/>
        <v>0</v>
      </c>
      <c r="CH42" s="9">
        <f t="shared" si="31"/>
        <v>0</v>
      </c>
      <c r="CI42" s="9">
        <f t="shared" si="32"/>
        <v>0</v>
      </c>
      <c r="CK42" s="4" t="s">
        <v>56</v>
      </c>
      <c r="CL42" s="9">
        <f>+SUM('General Rates'!B42+'Targeted (non-water &amp; wastewate'!B42+'Targeted (water &amp; wastewater)'!B42)</f>
        <v>0</v>
      </c>
      <c r="CM42" s="9">
        <f>+SUM('General Rates'!C42+'Targeted (non-water &amp; wastewate'!C42+'Targeted (water &amp; wastewater)'!C42)</f>
        <v>2557000</v>
      </c>
      <c r="CN42" s="9">
        <f>+SUM('General Rates'!D42+'Targeted (non-water &amp; wastewate'!D42+'Targeted (water &amp; wastewater)'!D42)</f>
        <v>0</v>
      </c>
      <c r="CO42" s="9">
        <f>+SUM('General Rates'!E42+'Targeted (non-water &amp; wastewate'!E42+'Targeted (water &amp; wastewater)'!E42)</f>
        <v>0</v>
      </c>
      <c r="CP42" s="9">
        <f>+SUM('General Rates'!F42+'Targeted (non-water &amp; wastewate'!F42+'Targeted (water &amp; wastewater)'!F42)</f>
        <v>0</v>
      </c>
      <c r="CQ42" s="9">
        <f>+SUM('General Rates'!G42+'Targeted (non-water &amp; wastewate'!G42+'Targeted (water &amp; wastewater)'!G42)</f>
        <v>1220000</v>
      </c>
      <c r="CR42" s="9">
        <f>+SUM('General Rates'!H42+'Targeted (non-water &amp; wastewate'!H42+'Targeted (water &amp; wastewater)'!H42)</f>
        <v>4935000</v>
      </c>
      <c r="CS42" s="9">
        <f>+SUM('General Rates'!I42+'Targeted (non-water &amp; wastewate'!I42+'Targeted (water &amp; wastewater)'!I42)</f>
        <v>0</v>
      </c>
      <c r="CT42" s="9">
        <f>+SUM('General Rates'!J42+'Targeted (non-water &amp; wastewate'!J42+'Targeted (water &amp; wastewater)'!J42)</f>
        <v>1707000</v>
      </c>
      <c r="CU42" s="9">
        <f>+SUM('General Rates'!K42+'Targeted (non-water &amp; wastewate'!K42+'Targeted (water &amp; wastewater)'!K42)</f>
        <v>919000</v>
      </c>
      <c r="CV42" s="9">
        <f>+SUM('General Rates'!L42+'Targeted (non-water &amp; wastewate'!L42+'Targeted (water &amp; wastewater)'!L42)</f>
        <v>60021000</v>
      </c>
      <c r="CW42" s="9">
        <f>+SUM('General Rates'!M42+'Targeted (non-water &amp; wastewate'!M42+'Targeted (water &amp; wastewater)'!M42)</f>
        <v>0</v>
      </c>
      <c r="CX42" s="9">
        <f>+SUM('General Rates'!N42+'Targeted (non-water &amp; wastewate'!N42+'Targeted (water &amp; wastewater)'!N42)</f>
        <v>480000</v>
      </c>
      <c r="CY42" s="9">
        <f>+SUM('General Rates'!O42+'Targeted (non-water &amp; wastewate'!O42+'Targeted (water &amp; wastewater)'!O42)</f>
        <v>71839000</v>
      </c>
      <c r="DA42" s="9">
        <f t="shared" si="41"/>
        <v>919000</v>
      </c>
      <c r="DB42" s="9">
        <f t="shared" si="25"/>
        <v>4257000</v>
      </c>
      <c r="DC42" s="9">
        <f t="shared" si="26"/>
        <v>64956000</v>
      </c>
      <c r="DD42" s="9">
        <f t="shared" si="27"/>
        <v>1707000</v>
      </c>
      <c r="DE42" s="9">
        <f t="shared" si="28"/>
        <v>71839000</v>
      </c>
      <c r="DG42" s="7"/>
    </row>
    <row r="43" spans="1:111" x14ac:dyDescent="0.3">
      <c r="A43" s="4">
        <v>2021</v>
      </c>
      <c r="B43" s="4" t="s">
        <v>57</v>
      </c>
      <c r="C43" s="9"/>
      <c r="D43" s="9">
        <v>2440417</v>
      </c>
      <c r="E43" s="9"/>
      <c r="F43" s="9"/>
      <c r="G43" s="9"/>
      <c r="H43" s="9"/>
      <c r="I43" s="9"/>
      <c r="J43" s="9"/>
      <c r="K43" s="9"/>
      <c r="L43" s="9">
        <v>7341867</v>
      </c>
      <c r="M43" s="9">
        <v>9430604</v>
      </c>
      <c r="N43" s="9"/>
      <c r="O43" s="9"/>
      <c r="P43" s="9">
        <f t="shared" si="33"/>
        <v>19212888</v>
      </c>
      <c r="R43" s="9">
        <f t="shared" si="34"/>
        <v>7341867</v>
      </c>
      <c r="S43" s="9">
        <f t="shared" si="2"/>
        <v>2440417</v>
      </c>
      <c r="T43" s="9">
        <f t="shared" si="3"/>
        <v>9430604</v>
      </c>
      <c r="U43" s="9">
        <f t="shared" si="4"/>
        <v>0</v>
      </c>
      <c r="V43" s="9">
        <f t="shared" si="5"/>
        <v>19212888</v>
      </c>
      <c r="X43" s="4" t="s">
        <v>57</v>
      </c>
      <c r="Y43" s="9"/>
      <c r="Z43" s="9">
        <v>42727</v>
      </c>
      <c r="AA43" s="9"/>
      <c r="AB43" s="9"/>
      <c r="AC43" s="9"/>
      <c r="AD43" s="9"/>
      <c r="AE43" s="9"/>
      <c r="AF43" s="9"/>
      <c r="AG43" s="9"/>
      <c r="AH43" s="9">
        <v>195028</v>
      </c>
      <c r="AI43" s="9">
        <v>563671</v>
      </c>
      <c r="AJ43" s="9"/>
      <c r="AK43" s="9"/>
      <c r="AL43" s="9">
        <f t="shared" si="35"/>
        <v>801426</v>
      </c>
      <c r="AN43" s="9">
        <f t="shared" si="36"/>
        <v>195028</v>
      </c>
      <c r="AO43" s="9">
        <f t="shared" si="8"/>
        <v>42727</v>
      </c>
      <c r="AP43" s="9">
        <f t="shared" si="9"/>
        <v>563671</v>
      </c>
      <c r="AQ43" s="9">
        <f t="shared" si="10"/>
        <v>0</v>
      </c>
      <c r="AR43" s="9">
        <f t="shared" si="11"/>
        <v>801426</v>
      </c>
      <c r="AT43" s="4" t="s">
        <v>57</v>
      </c>
      <c r="AU43" s="9"/>
      <c r="AV43" s="9">
        <v>2110261</v>
      </c>
      <c r="AW43" s="9"/>
      <c r="AX43" s="9"/>
      <c r="AY43" s="9"/>
      <c r="AZ43" s="9"/>
      <c r="BA43" s="9"/>
      <c r="BB43" s="9"/>
      <c r="BC43" s="9"/>
      <c r="BD43" s="9">
        <v>309117</v>
      </c>
      <c r="BE43" s="9">
        <v>10148638</v>
      </c>
      <c r="BF43" s="9"/>
      <c r="BG43" s="9"/>
      <c r="BH43" s="9">
        <f t="shared" si="37"/>
        <v>12568016</v>
      </c>
      <c r="BJ43" s="9">
        <f t="shared" si="38"/>
        <v>309117</v>
      </c>
      <c r="BK43" s="9">
        <f t="shared" si="14"/>
        <v>2110261</v>
      </c>
      <c r="BL43" s="9">
        <f t="shared" si="15"/>
        <v>10148638</v>
      </c>
      <c r="BM43" s="9">
        <f t="shared" si="16"/>
        <v>0</v>
      </c>
      <c r="BN43" s="9">
        <f t="shared" si="17"/>
        <v>12568016</v>
      </c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11">
        <f t="shared" si="39"/>
        <v>0</v>
      </c>
      <c r="CD43" s="13"/>
      <c r="CE43" s="9">
        <f t="shared" si="40"/>
        <v>0</v>
      </c>
      <c r="CF43" s="9">
        <f t="shared" si="29"/>
        <v>0</v>
      </c>
      <c r="CG43" s="9">
        <f t="shared" si="30"/>
        <v>0</v>
      </c>
      <c r="CH43" s="9">
        <f t="shared" si="31"/>
        <v>0</v>
      </c>
      <c r="CI43" s="9">
        <f t="shared" si="32"/>
        <v>0</v>
      </c>
      <c r="CK43" s="4" t="s">
        <v>57</v>
      </c>
      <c r="CL43" s="9">
        <f>+SUM('General Rates'!B43+'Targeted (non-water &amp; wastewate'!B43+'Targeted (water &amp; wastewater)'!B43)</f>
        <v>0</v>
      </c>
      <c r="CM43" s="9">
        <f>+SUM('General Rates'!C43+'Targeted (non-water &amp; wastewate'!C43+'Targeted (water &amp; wastewater)'!C43)</f>
        <v>4593405</v>
      </c>
      <c r="CN43" s="9">
        <f>+SUM('General Rates'!D43+'Targeted (non-water &amp; wastewate'!D43+'Targeted (water &amp; wastewater)'!D43)</f>
        <v>0</v>
      </c>
      <c r="CO43" s="9">
        <f>+SUM('General Rates'!E43+'Targeted (non-water &amp; wastewate'!E43+'Targeted (water &amp; wastewater)'!E43)</f>
        <v>0</v>
      </c>
      <c r="CP43" s="9">
        <f>+SUM('General Rates'!F43+'Targeted (non-water &amp; wastewate'!F43+'Targeted (water &amp; wastewater)'!F43)</f>
        <v>0</v>
      </c>
      <c r="CQ43" s="9">
        <f>+SUM('General Rates'!G43+'Targeted (non-water &amp; wastewate'!G43+'Targeted (water &amp; wastewater)'!G43)</f>
        <v>0</v>
      </c>
      <c r="CR43" s="9">
        <f>+SUM('General Rates'!H43+'Targeted (non-water &amp; wastewate'!H43+'Targeted (water &amp; wastewater)'!H43)</f>
        <v>0</v>
      </c>
      <c r="CS43" s="9">
        <f>+SUM('General Rates'!I43+'Targeted (non-water &amp; wastewate'!I43+'Targeted (water &amp; wastewater)'!I43)</f>
        <v>0</v>
      </c>
      <c r="CT43" s="9">
        <f>+SUM('General Rates'!J43+'Targeted (non-water &amp; wastewate'!J43+'Targeted (water &amp; wastewater)'!J43)</f>
        <v>0</v>
      </c>
      <c r="CU43" s="9">
        <f>+SUM('General Rates'!K43+'Targeted (non-water &amp; wastewate'!K43+'Targeted (water &amp; wastewater)'!K43)</f>
        <v>7846012</v>
      </c>
      <c r="CV43" s="9">
        <f>+SUM('General Rates'!L43+'Targeted (non-water &amp; wastewate'!L43+'Targeted (water &amp; wastewater)'!L43)</f>
        <v>20142913</v>
      </c>
      <c r="CW43" s="9">
        <f>+SUM('General Rates'!M43+'Targeted (non-water &amp; wastewate'!M43+'Targeted (water &amp; wastewater)'!M43)</f>
        <v>0</v>
      </c>
      <c r="CX43" s="9">
        <f>+SUM('General Rates'!N43+'Targeted (non-water &amp; wastewate'!N43+'Targeted (water &amp; wastewater)'!N43)</f>
        <v>0</v>
      </c>
      <c r="CY43" s="9">
        <f>+SUM('General Rates'!O43+'Targeted (non-water &amp; wastewate'!O43+'Targeted (water &amp; wastewater)'!O43)</f>
        <v>32582330</v>
      </c>
      <c r="DA43" s="9">
        <f t="shared" si="41"/>
        <v>7846012</v>
      </c>
      <c r="DB43" s="9">
        <f t="shared" si="25"/>
        <v>4593405</v>
      </c>
      <c r="DC43" s="9">
        <f t="shared" si="26"/>
        <v>20142913</v>
      </c>
      <c r="DD43" s="9">
        <f t="shared" si="27"/>
        <v>0</v>
      </c>
      <c r="DE43" s="9">
        <f t="shared" si="28"/>
        <v>32582330</v>
      </c>
      <c r="DG43" s="7"/>
    </row>
    <row r="44" spans="1:111" x14ac:dyDescent="0.3">
      <c r="A44" s="4">
        <v>2021</v>
      </c>
      <c r="B44" s="4" t="s">
        <v>58</v>
      </c>
      <c r="C44" s="9"/>
      <c r="D44" s="9">
        <v>1768084</v>
      </c>
      <c r="E44" s="9">
        <v>1136827</v>
      </c>
      <c r="F44" s="9">
        <v>456919</v>
      </c>
      <c r="G44" s="9">
        <v>2255644</v>
      </c>
      <c r="H44" s="9">
        <v>1271974</v>
      </c>
      <c r="I44" s="9">
        <v>9836494</v>
      </c>
      <c r="J44" s="9">
        <v>2480</v>
      </c>
      <c r="K44" s="9">
        <v>159760</v>
      </c>
      <c r="L44" s="9">
        <v>1941624</v>
      </c>
      <c r="M44" s="9">
        <v>20732360</v>
      </c>
      <c r="N44" s="9">
        <v>153339</v>
      </c>
      <c r="O44" s="9">
        <v>1006984</v>
      </c>
      <c r="P44" s="9">
        <f t="shared" si="33"/>
        <v>40722489</v>
      </c>
      <c r="R44" s="9">
        <f t="shared" si="34"/>
        <v>5944353</v>
      </c>
      <c r="S44" s="9">
        <f t="shared" si="2"/>
        <v>4049522</v>
      </c>
      <c r="T44" s="9">
        <f t="shared" si="3"/>
        <v>30568854</v>
      </c>
      <c r="U44" s="9">
        <f t="shared" si="4"/>
        <v>159760</v>
      </c>
      <c r="V44" s="9">
        <f t="shared" si="5"/>
        <v>40722489</v>
      </c>
      <c r="X44" s="4" t="s">
        <v>58</v>
      </c>
      <c r="Y44" s="9"/>
      <c r="Z44" s="9">
        <v>870461</v>
      </c>
      <c r="AA44" s="9">
        <v>230580</v>
      </c>
      <c r="AB44" s="9">
        <v>94554</v>
      </c>
      <c r="AC44" s="9">
        <v>627604</v>
      </c>
      <c r="AD44" s="9">
        <v>459698</v>
      </c>
      <c r="AE44" s="9">
        <v>2721997</v>
      </c>
      <c r="AF44" s="9">
        <v>946</v>
      </c>
      <c r="AG44" s="9">
        <v>95350</v>
      </c>
      <c r="AH44" s="9">
        <v>381147</v>
      </c>
      <c r="AI44" s="9">
        <v>10865959</v>
      </c>
      <c r="AJ44" s="9">
        <v>29506</v>
      </c>
      <c r="AK44" s="9">
        <v>33669</v>
      </c>
      <c r="AL44" s="9">
        <f t="shared" si="35"/>
        <v>16411471</v>
      </c>
      <c r="AN44" s="9">
        <f t="shared" si="36"/>
        <v>1363391</v>
      </c>
      <c r="AO44" s="9">
        <f t="shared" si="8"/>
        <v>1364774</v>
      </c>
      <c r="AP44" s="9">
        <f t="shared" si="9"/>
        <v>13587956</v>
      </c>
      <c r="AQ44" s="9">
        <f t="shared" si="10"/>
        <v>95350</v>
      </c>
      <c r="AR44" s="9">
        <f t="shared" si="11"/>
        <v>16411471</v>
      </c>
      <c r="AT44" s="4" t="s">
        <v>58</v>
      </c>
      <c r="AU44" s="9"/>
      <c r="AV44" s="9">
        <v>1486253</v>
      </c>
      <c r="AW44" s="9">
        <v>40849</v>
      </c>
      <c r="AX44" s="9">
        <v>767</v>
      </c>
      <c r="AY44" s="9">
        <v>218499</v>
      </c>
      <c r="AZ44" s="9">
        <v>428064</v>
      </c>
      <c r="BA44" s="9">
        <v>1398889</v>
      </c>
      <c r="BB44" s="9"/>
      <c r="BC44" s="9">
        <v>628268</v>
      </c>
      <c r="BD44" s="9">
        <v>324685</v>
      </c>
      <c r="BE44" s="9">
        <v>11093081</v>
      </c>
      <c r="BF44" s="9">
        <v>25914</v>
      </c>
      <c r="BG44" s="9">
        <v>18310</v>
      </c>
      <c r="BH44" s="9">
        <f t="shared" si="37"/>
        <v>15663579</v>
      </c>
      <c r="BJ44" s="9">
        <f t="shared" si="38"/>
        <v>610714</v>
      </c>
      <c r="BK44" s="9">
        <f t="shared" si="14"/>
        <v>1932627</v>
      </c>
      <c r="BL44" s="9">
        <f t="shared" si="15"/>
        <v>12491970</v>
      </c>
      <c r="BM44" s="9">
        <f t="shared" si="16"/>
        <v>628268</v>
      </c>
      <c r="BN44" s="9">
        <f t="shared" si="17"/>
        <v>15663579</v>
      </c>
      <c r="BP44" s="9"/>
      <c r="BQ44" s="9">
        <v>690063</v>
      </c>
      <c r="BR44" s="9">
        <v>411</v>
      </c>
      <c r="BS44" s="9">
        <v>4898</v>
      </c>
      <c r="BT44" s="9">
        <v>30321</v>
      </c>
      <c r="BU44" s="9">
        <v>920403</v>
      </c>
      <c r="BV44" s="9">
        <v>324745</v>
      </c>
      <c r="BW44" s="9"/>
      <c r="BX44" s="9">
        <v>193186</v>
      </c>
      <c r="BY44" s="9">
        <v>628</v>
      </c>
      <c r="BZ44" s="9">
        <v>3752207</v>
      </c>
      <c r="CA44" s="9">
        <v>14998</v>
      </c>
      <c r="CB44" s="9">
        <v>22491</v>
      </c>
      <c r="CC44" s="11">
        <f t="shared" si="39"/>
        <v>5954351</v>
      </c>
      <c r="CD44" s="13"/>
      <c r="CE44" s="9">
        <f t="shared" si="40"/>
        <v>51256</v>
      </c>
      <c r="CF44" s="9">
        <f t="shared" si="29"/>
        <v>1632957</v>
      </c>
      <c r="CG44" s="9">
        <f t="shared" si="30"/>
        <v>4076952</v>
      </c>
      <c r="CH44" s="9">
        <f t="shared" si="31"/>
        <v>193186</v>
      </c>
      <c r="CI44" s="9">
        <f t="shared" si="32"/>
        <v>5954351</v>
      </c>
      <c r="CK44" s="4" t="s">
        <v>58</v>
      </c>
      <c r="CL44" s="9">
        <f>+SUM('General Rates'!B44+'Targeted (non-water &amp; wastewate'!B44+'Targeted (water &amp; wastewater)'!B44)</f>
        <v>0</v>
      </c>
      <c r="CM44" s="9">
        <f>+SUM('General Rates'!C44+'Targeted (non-water &amp; wastewate'!C44+'Targeted (water &amp; wastewater)'!C44)</f>
        <v>4124798</v>
      </c>
      <c r="CN44" s="9">
        <f>+SUM('General Rates'!D44+'Targeted (non-water &amp; wastewate'!D44+'Targeted (water &amp; wastewater)'!D44)</f>
        <v>1408256</v>
      </c>
      <c r="CO44" s="9">
        <f>+SUM('General Rates'!E44+'Targeted (non-water &amp; wastewate'!E44+'Targeted (water &amp; wastewater)'!E44)</f>
        <v>552240</v>
      </c>
      <c r="CP44" s="9">
        <f>+SUM('General Rates'!F44+'Targeted (non-water &amp; wastewate'!F44+'Targeted (water &amp; wastewater)'!F44)</f>
        <v>3101747</v>
      </c>
      <c r="CQ44" s="9">
        <f>+SUM('General Rates'!G44+'Targeted (non-water &amp; wastewate'!G44+'Targeted (water &amp; wastewater)'!G44)</f>
        <v>2159736</v>
      </c>
      <c r="CR44" s="9">
        <f>+SUM('General Rates'!H44+'Targeted (non-water &amp; wastewate'!H44+'Targeted (water &amp; wastewater)'!H44)</f>
        <v>13957380</v>
      </c>
      <c r="CS44" s="9">
        <f>+SUM('General Rates'!I44+'Targeted (non-water &amp; wastewate'!I44+'Targeted (water &amp; wastewater)'!I44)</f>
        <v>3426</v>
      </c>
      <c r="CT44" s="9">
        <f>+SUM('General Rates'!J44+'Targeted (non-water &amp; wastewate'!J44+'Targeted (water &amp; wastewater)'!J44)</f>
        <v>883378</v>
      </c>
      <c r="CU44" s="9">
        <f>+SUM('General Rates'!K44+'Targeted (non-water &amp; wastewate'!K44+'Targeted (water &amp; wastewater)'!K44)</f>
        <v>2647456</v>
      </c>
      <c r="CV44" s="9">
        <f>+SUM('General Rates'!L44+'Targeted (non-water &amp; wastewate'!L44+'Targeted (water &amp; wastewater)'!L44)</f>
        <v>42691400</v>
      </c>
      <c r="CW44" s="9">
        <f>+SUM('General Rates'!M44+'Targeted (non-water &amp; wastewate'!M44+'Targeted (water &amp; wastewater)'!M44)</f>
        <v>208759</v>
      </c>
      <c r="CX44" s="9">
        <f>+SUM('General Rates'!N44+'Targeted (non-water &amp; wastewate'!N44+'Targeted (water &amp; wastewater)'!N44)</f>
        <v>1058963</v>
      </c>
      <c r="CY44" s="9">
        <f>+SUM('General Rates'!O44+'Targeted (non-water &amp; wastewate'!O44+'Targeted (water &amp; wastewater)'!O44)</f>
        <v>72797539</v>
      </c>
      <c r="DA44" s="9">
        <f t="shared" si="41"/>
        <v>7918458</v>
      </c>
      <c r="DB44" s="9">
        <f t="shared" si="25"/>
        <v>7346923</v>
      </c>
      <c r="DC44" s="9">
        <f t="shared" si="26"/>
        <v>56648780</v>
      </c>
      <c r="DD44" s="9">
        <f t="shared" si="27"/>
        <v>883378</v>
      </c>
      <c r="DE44" s="9">
        <f t="shared" si="28"/>
        <v>72797539</v>
      </c>
      <c r="DG44" s="7"/>
    </row>
    <row r="45" spans="1:111" x14ac:dyDescent="0.3">
      <c r="A45" s="4">
        <v>2021</v>
      </c>
      <c r="B45" s="4" t="s">
        <v>59</v>
      </c>
      <c r="C45" s="9" t="s">
        <v>179</v>
      </c>
      <c r="D45" s="9" t="s">
        <v>179</v>
      </c>
      <c r="E45" s="9" t="s">
        <v>179</v>
      </c>
      <c r="F45" s="9" t="s">
        <v>179</v>
      </c>
      <c r="G45" s="9" t="s">
        <v>179</v>
      </c>
      <c r="H45" s="9" t="s">
        <v>179</v>
      </c>
      <c r="I45" s="9" t="s">
        <v>179</v>
      </c>
      <c r="J45" s="9" t="s">
        <v>179</v>
      </c>
      <c r="K45" s="9" t="s">
        <v>179</v>
      </c>
      <c r="L45" s="9" t="s">
        <v>179</v>
      </c>
      <c r="M45" s="9" t="s">
        <v>179</v>
      </c>
      <c r="N45" s="9" t="s">
        <v>179</v>
      </c>
      <c r="O45" s="9" t="s">
        <v>179</v>
      </c>
      <c r="P45" s="9" t="s">
        <v>179</v>
      </c>
      <c r="R45" s="9" t="s">
        <v>179</v>
      </c>
      <c r="S45" s="9" t="s">
        <v>179</v>
      </c>
      <c r="T45" s="9" t="s">
        <v>179</v>
      </c>
      <c r="U45" s="9" t="s">
        <v>179</v>
      </c>
      <c r="V45" s="9" t="s">
        <v>179</v>
      </c>
      <c r="X45" s="4" t="s">
        <v>59</v>
      </c>
      <c r="Y45" s="9" t="s">
        <v>179</v>
      </c>
      <c r="Z45" s="9" t="s">
        <v>179</v>
      </c>
      <c r="AA45" s="9" t="s">
        <v>179</v>
      </c>
      <c r="AB45" s="9" t="s">
        <v>179</v>
      </c>
      <c r="AC45" s="9" t="s">
        <v>179</v>
      </c>
      <c r="AD45" s="9" t="s">
        <v>179</v>
      </c>
      <c r="AE45" s="9" t="s">
        <v>179</v>
      </c>
      <c r="AF45" s="9" t="s">
        <v>179</v>
      </c>
      <c r="AG45" s="9" t="s">
        <v>179</v>
      </c>
      <c r="AH45" s="9" t="s">
        <v>179</v>
      </c>
      <c r="AI45" s="9" t="s">
        <v>179</v>
      </c>
      <c r="AJ45" s="9" t="s">
        <v>179</v>
      </c>
      <c r="AK45" s="9" t="s">
        <v>179</v>
      </c>
      <c r="AL45" s="9" t="s">
        <v>179</v>
      </c>
      <c r="AN45" s="9" t="s">
        <v>179</v>
      </c>
      <c r="AO45" s="9" t="s">
        <v>179</v>
      </c>
      <c r="AP45" s="9" t="s">
        <v>179</v>
      </c>
      <c r="AQ45" s="9" t="s">
        <v>179</v>
      </c>
      <c r="AR45" s="9" t="s">
        <v>179</v>
      </c>
      <c r="AT45" s="4" t="s">
        <v>59</v>
      </c>
      <c r="AU45" s="9" t="s">
        <v>179</v>
      </c>
      <c r="AV45" s="9" t="s">
        <v>179</v>
      </c>
      <c r="AW45" s="9" t="s">
        <v>179</v>
      </c>
      <c r="AX45" s="9" t="s">
        <v>179</v>
      </c>
      <c r="AY45" s="9" t="s">
        <v>179</v>
      </c>
      <c r="AZ45" s="9" t="s">
        <v>179</v>
      </c>
      <c r="BA45" s="9" t="s">
        <v>179</v>
      </c>
      <c r="BB45" s="9" t="s">
        <v>179</v>
      </c>
      <c r="BC45" s="9" t="s">
        <v>179</v>
      </c>
      <c r="BD45" s="9" t="s">
        <v>179</v>
      </c>
      <c r="BE45" s="9" t="s">
        <v>179</v>
      </c>
      <c r="BF45" s="9" t="s">
        <v>179</v>
      </c>
      <c r="BG45" s="9" t="s">
        <v>179</v>
      </c>
      <c r="BH45" s="9" t="s">
        <v>179</v>
      </c>
      <c r="BJ45" s="9" t="s">
        <v>179</v>
      </c>
      <c r="BK45" s="9" t="s">
        <v>179</v>
      </c>
      <c r="BL45" s="9" t="s">
        <v>179</v>
      </c>
      <c r="BM45" s="9" t="s">
        <v>179</v>
      </c>
      <c r="BN45" s="9" t="s">
        <v>179</v>
      </c>
      <c r="BP45" s="9" t="s">
        <v>179</v>
      </c>
      <c r="BQ45" s="9" t="s">
        <v>179</v>
      </c>
      <c r="BR45" s="9" t="s">
        <v>179</v>
      </c>
      <c r="BS45" s="9" t="s">
        <v>179</v>
      </c>
      <c r="BT45" s="9" t="s">
        <v>179</v>
      </c>
      <c r="BU45" s="9" t="s">
        <v>179</v>
      </c>
      <c r="BV45" s="9" t="s">
        <v>179</v>
      </c>
      <c r="BW45" s="9" t="s">
        <v>179</v>
      </c>
      <c r="BX45" s="9" t="s">
        <v>179</v>
      </c>
      <c r="BY45" s="9" t="s">
        <v>179</v>
      </c>
      <c r="BZ45" s="9" t="s">
        <v>179</v>
      </c>
      <c r="CA45" s="9" t="s">
        <v>179</v>
      </c>
      <c r="CB45" s="9" t="s">
        <v>179</v>
      </c>
      <c r="CC45" s="9" t="s">
        <v>179</v>
      </c>
      <c r="CD45" s="13"/>
      <c r="CE45" s="9" t="s">
        <v>179</v>
      </c>
      <c r="CF45" s="9" t="s">
        <v>179</v>
      </c>
      <c r="CG45" s="9" t="s">
        <v>179</v>
      </c>
      <c r="CH45" s="9" t="s">
        <v>179</v>
      </c>
      <c r="CI45" s="9" t="s">
        <v>179</v>
      </c>
      <c r="CK45" s="4" t="s">
        <v>59</v>
      </c>
      <c r="CL45" s="9" t="s">
        <v>179</v>
      </c>
      <c r="CM45" s="9" t="s">
        <v>179</v>
      </c>
      <c r="CN45" s="9" t="s">
        <v>179</v>
      </c>
      <c r="CO45" s="9" t="s">
        <v>179</v>
      </c>
      <c r="CP45" s="9" t="s">
        <v>179</v>
      </c>
      <c r="CQ45" s="9" t="s">
        <v>179</v>
      </c>
      <c r="CR45" s="9" t="s">
        <v>179</v>
      </c>
      <c r="CS45" s="9" t="s">
        <v>179</v>
      </c>
      <c r="CT45" s="9" t="s">
        <v>179</v>
      </c>
      <c r="CU45" s="9" t="s">
        <v>179</v>
      </c>
      <c r="CV45" s="9" t="s">
        <v>179</v>
      </c>
      <c r="CW45" s="9" t="s">
        <v>179</v>
      </c>
      <c r="CX45" s="9" t="s">
        <v>179</v>
      </c>
      <c r="CY45" s="9" t="s">
        <v>179</v>
      </c>
      <c r="DA45" s="9" t="s">
        <v>179</v>
      </c>
      <c r="DB45" s="9" t="s">
        <v>179</v>
      </c>
      <c r="DC45" s="9" t="s">
        <v>179</v>
      </c>
      <c r="DD45" s="9" t="s">
        <v>179</v>
      </c>
      <c r="DE45" s="9" t="s">
        <v>179</v>
      </c>
      <c r="DG45" s="7"/>
    </row>
    <row r="46" spans="1:111" x14ac:dyDescent="0.3">
      <c r="A46" s="4">
        <v>2021</v>
      </c>
      <c r="B46" s="4" t="s">
        <v>60</v>
      </c>
      <c r="C46" s="9">
        <v>103304</v>
      </c>
      <c r="D46" s="9">
        <v>253871</v>
      </c>
      <c r="E46" s="9">
        <v>479020</v>
      </c>
      <c r="F46" s="9">
        <v>20351</v>
      </c>
      <c r="G46" s="9">
        <v>23708</v>
      </c>
      <c r="H46" s="9">
        <v>192677</v>
      </c>
      <c r="I46" s="9">
        <v>2651434</v>
      </c>
      <c r="J46" s="9">
        <v>1541</v>
      </c>
      <c r="K46" s="9">
        <v>575428</v>
      </c>
      <c r="L46" s="9">
        <v>35321</v>
      </c>
      <c r="M46" s="9">
        <v>5131427</v>
      </c>
      <c r="N46" s="9">
        <v>100669</v>
      </c>
      <c r="O46" s="9">
        <v>268852</v>
      </c>
      <c r="P46" s="9">
        <f t="shared" si="33"/>
        <v>9837603</v>
      </c>
      <c r="R46" s="9">
        <f t="shared" si="34"/>
        <v>762373</v>
      </c>
      <c r="S46" s="9">
        <f t="shared" si="2"/>
        <v>716941</v>
      </c>
      <c r="T46" s="9">
        <f t="shared" si="3"/>
        <v>7782861</v>
      </c>
      <c r="U46" s="9">
        <f t="shared" si="4"/>
        <v>575428</v>
      </c>
      <c r="V46" s="9">
        <f t="shared" si="5"/>
        <v>9837603</v>
      </c>
      <c r="X46" s="4" t="s">
        <v>60</v>
      </c>
      <c r="Y46" s="9">
        <v>210342</v>
      </c>
      <c r="Z46" s="9">
        <v>973912</v>
      </c>
      <c r="AA46" s="9">
        <v>955302</v>
      </c>
      <c r="AB46" s="9">
        <v>33927</v>
      </c>
      <c r="AC46" s="9">
        <v>78675</v>
      </c>
      <c r="AD46" s="9">
        <v>732690</v>
      </c>
      <c r="AE46" s="9">
        <v>8881043</v>
      </c>
      <c r="AF46" s="9">
        <v>3344</v>
      </c>
      <c r="AG46" s="9">
        <v>1301350</v>
      </c>
      <c r="AH46" s="9">
        <v>60260</v>
      </c>
      <c r="AI46" s="9">
        <v>27718286</v>
      </c>
      <c r="AJ46" s="9">
        <v>290766</v>
      </c>
      <c r="AK46" s="9">
        <v>392617</v>
      </c>
      <c r="AL46" s="9">
        <f t="shared" si="35"/>
        <v>41632514</v>
      </c>
      <c r="AN46" s="9">
        <f t="shared" si="36"/>
        <v>1629272</v>
      </c>
      <c r="AO46" s="9">
        <f t="shared" si="8"/>
        <v>2102563</v>
      </c>
      <c r="AP46" s="9">
        <f t="shared" si="9"/>
        <v>36599329</v>
      </c>
      <c r="AQ46" s="9">
        <f t="shared" si="10"/>
        <v>1301350</v>
      </c>
      <c r="AR46" s="9">
        <f t="shared" si="11"/>
        <v>41632514</v>
      </c>
      <c r="AT46" s="4" t="s">
        <v>60</v>
      </c>
      <c r="AU46" s="9">
        <v>38150</v>
      </c>
      <c r="AV46" s="9">
        <v>642724</v>
      </c>
      <c r="AW46" s="9">
        <v>258835</v>
      </c>
      <c r="AX46" s="9">
        <v>15294</v>
      </c>
      <c r="AY46" s="9">
        <v>2528</v>
      </c>
      <c r="AZ46" s="9">
        <v>416540</v>
      </c>
      <c r="BA46" s="9">
        <v>2040398</v>
      </c>
      <c r="BB46" s="9">
        <v>311</v>
      </c>
      <c r="BC46" s="9">
        <v>1235955</v>
      </c>
      <c r="BD46" s="9">
        <v>1277</v>
      </c>
      <c r="BE46" s="9">
        <v>12703287</v>
      </c>
      <c r="BF46" s="9">
        <v>74704</v>
      </c>
      <c r="BG46" s="9">
        <v>28063</v>
      </c>
      <c r="BH46" s="9">
        <f t="shared" si="37"/>
        <v>17458066</v>
      </c>
      <c r="BJ46" s="9">
        <f t="shared" si="38"/>
        <v>390788</v>
      </c>
      <c r="BK46" s="9">
        <f t="shared" si="14"/>
        <v>1087638</v>
      </c>
      <c r="BL46" s="9">
        <f t="shared" si="15"/>
        <v>14743685</v>
      </c>
      <c r="BM46" s="9">
        <f t="shared" si="16"/>
        <v>1235955</v>
      </c>
      <c r="BN46" s="9">
        <f t="shared" si="17"/>
        <v>17458066</v>
      </c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11">
        <f t="shared" si="39"/>
        <v>0</v>
      </c>
      <c r="CD46" s="13"/>
      <c r="CE46" s="9">
        <f t="shared" si="40"/>
        <v>0</v>
      </c>
      <c r="CF46" s="9">
        <f t="shared" si="29"/>
        <v>0</v>
      </c>
      <c r="CG46" s="9">
        <f t="shared" si="30"/>
        <v>0</v>
      </c>
      <c r="CH46" s="9">
        <f t="shared" si="31"/>
        <v>0</v>
      </c>
      <c r="CI46" s="9">
        <f t="shared" si="32"/>
        <v>0</v>
      </c>
      <c r="CK46" s="4" t="s">
        <v>60</v>
      </c>
      <c r="CL46" s="9">
        <f>+SUM('General Rates'!B46+'Targeted (non-water &amp; wastewate'!B46+'Targeted (water &amp; wastewater)'!B46)</f>
        <v>351796</v>
      </c>
      <c r="CM46" s="9">
        <f>+SUM('General Rates'!C46+'Targeted (non-water &amp; wastewate'!C46+'Targeted (water &amp; wastewater)'!C46)</f>
        <v>1870507</v>
      </c>
      <c r="CN46" s="9">
        <f>+SUM('General Rates'!D46+'Targeted (non-water &amp; wastewate'!D46+'Targeted (water &amp; wastewater)'!D46)</f>
        <v>1693157</v>
      </c>
      <c r="CO46" s="9">
        <f>+SUM('General Rates'!E46+'Targeted (non-water &amp; wastewate'!E46+'Targeted (water &amp; wastewater)'!E46)</f>
        <v>69572</v>
      </c>
      <c r="CP46" s="9">
        <f>+SUM('General Rates'!F46+'Targeted (non-water &amp; wastewate'!F46+'Targeted (water &amp; wastewater)'!F46)</f>
        <v>104911</v>
      </c>
      <c r="CQ46" s="9">
        <f>+SUM('General Rates'!G46+'Targeted (non-water &amp; wastewate'!G46+'Targeted (water &amp; wastewater)'!G46)</f>
        <v>1341907</v>
      </c>
      <c r="CR46" s="9">
        <f>+SUM('General Rates'!H46+'Targeted (non-water &amp; wastewate'!H46+'Targeted (water &amp; wastewater)'!H46)</f>
        <v>13572875</v>
      </c>
      <c r="CS46" s="9">
        <f>+SUM('General Rates'!I46+'Targeted (non-water &amp; wastewate'!I46+'Targeted (water &amp; wastewater)'!I46)</f>
        <v>5196</v>
      </c>
      <c r="CT46" s="9">
        <f>+SUM('General Rates'!J46+'Targeted (non-water &amp; wastewate'!J46+'Targeted (water &amp; wastewater)'!J46)</f>
        <v>3112733</v>
      </c>
      <c r="CU46" s="9">
        <f>+SUM('General Rates'!K46+'Targeted (non-water &amp; wastewate'!K46+'Targeted (water &amp; wastewater)'!K46)</f>
        <v>96858</v>
      </c>
      <c r="CV46" s="9">
        <f>+SUM('General Rates'!L46+'Targeted (non-water &amp; wastewate'!L46+'Targeted (water &amp; wastewater)'!L46)</f>
        <v>45553000</v>
      </c>
      <c r="CW46" s="9">
        <f>+SUM('General Rates'!M46+'Targeted (non-water &amp; wastewate'!M46+'Targeted (water &amp; wastewater)'!M46)</f>
        <v>466139</v>
      </c>
      <c r="CX46" s="9">
        <f>+SUM('General Rates'!N46+'Targeted (non-water &amp; wastewate'!N46+'Targeted (water &amp; wastewater)'!N46)</f>
        <v>689532</v>
      </c>
      <c r="CY46" s="9">
        <f>+SUM('General Rates'!O46+'Targeted (non-water &amp; wastewate'!O46+'Targeted (water &amp; wastewater)'!O46)</f>
        <v>68928183</v>
      </c>
      <c r="DA46" s="9">
        <f t="shared" si="41"/>
        <v>2782433</v>
      </c>
      <c r="DB46" s="9">
        <f t="shared" si="25"/>
        <v>3907142</v>
      </c>
      <c r="DC46" s="9">
        <f t="shared" si="26"/>
        <v>59125875</v>
      </c>
      <c r="DD46" s="9">
        <f t="shared" si="27"/>
        <v>3112733</v>
      </c>
      <c r="DE46" s="9">
        <f t="shared" si="28"/>
        <v>68928183</v>
      </c>
      <c r="DG46" s="7"/>
    </row>
    <row r="47" spans="1:111" x14ac:dyDescent="0.3">
      <c r="A47" s="4">
        <v>2021</v>
      </c>
      <c r="B47" s="4" t="s">
        <v>61</v>
      </c>
      <c r="C47" s="9">
        <v>1243000</v>
      </c>
      <c r="D47" s="9">
        <v>369000</v>
      </c>
      <c r="E47" s="9">
        <v>1987000</v>
      </c>
      <c r="F47" s="9">
        <v>26000</v>
      </c>
      <c r="G47" s="9">
        <v>82000</v>
      </c>
      <c r="H47" s="9">
        <v>900000</v>
      </c>
      <c r="I47" s="9">
        <v>5253000</v>
      </c>
      <c r="J47" s="9">
        <v>5000</v>
      </c>
      <c r="K47" s="9">
        <v>1500000</v>
      </c>
      <c r="L47" s="9">
        <v>1492000</v>
      </c>
      <c r="M47" s="9">
        <v>10369000</v>
      </c>
      <c r="N47" s="9">
        <v>299000</v>
      </c>
      <c r="O47" s="9">
        <v>798000</v>
      </c>
      <c r="P47" s="9">
        <f t="shared" si="33"/>
        <v>24323000</v>
      </c>
      <c r="R47" s="9">
        <f t="shared" si="34"/>
        <v>5129000</v>
      </c>
      <c r="S47" s="9">
        <f t="shared" si="2"/>
        <v>2072000</v>
      </c>
      <c r="T47" s="9">
        <f t="shared" si="3"/>
        <v>15622000</v>
      </c>
      <c r="U47" s="9">
        <f t="shared" si="4"/>
        <v>1500000</v>
      </c>
      <c r="V47" s="9">
        <f t="shared" si="5"/>
        <v>24323000</v>
      </c>
      <c r="X47" s="4" t="s">
        <v>61</v>
      </c>
      <c r="Y47" s="9">
        <v>737000</v>
      </c>
      <c r="Z47" s="9">
        <v>336000</v>
      </c>
      <c r="AA47" s="9">
        <v>1031000</v>
      </c>
      <c r="AB47" s="9">
        <v>10000</v>
      </c>
      <c r="AC47" s="9">
        <v>64000</v>
      </c>
      <c r="AD47" s="9">
        <v>207000</v>
      </c>
      <c r="AE47" s="9">
        <v>5697000</v>
      </c>
      <c r="AF47" s="9">
        <v>2000</v>
      </c>
      <c r="AG47" s="9">
        <v>1784000</v>
      </c>
      <c r="AH47" s="9">
        <v>746000</v>
      </c>
      <c r="AI47" s="9">
        <v>17312000</v>
      </c>
      <c r="AJ47" s="9">
        <v>215000</v>
      </c>
      <c r="AK47" s="9">
        <v>24000</v>
      </c>
      <c r="AL47" s="9">
        <f t="shared" si="35"/>
        <v>28165000</v>
      </c>
      <c r="AN47" s="9">
        <f t="shared" si="36"/>
        <v>2803000</v>
      </c>
      <c r="AO47" s="9">
        <f t="shared" si="8"/>
        <v>569000</v>
      </c>
      <c r="AP47" s="9">
        <f t="shared" si="9"/>
        <v>23009000</v>
      </c>
      <c r="AQ47" s="9">
        <f t="shared" si="10"/>
        <v>1784000</v>
      </c>
      <c r="AR47" s="9">
        <f t="shared" si="11"/>
        <v>28165000</v>
      </c>
      <c r="AT47" s="4" t="s">
        <v>61</v>
      </c>
      <c r="AU47" s="9">
        <v>49000</v>
      </c>
      <c r="AV47" s="9">
        <v>210000</v>
      </c>
      <c r="AW47" s="9">
        <v>86000</v>
      </c>
      <c r="AX47" s="9">
        <v>3000</v>
      </c>
      <c r="AY47" s="9">
        <v>1000</v>
      </c>
      <c r="AZ47" s="9">
        <v>478000</v>
      </c>
      <c r="BA47" s="9">
        <v>715000</v>
      </c>
      <c r="BB47" s="9">
        <v>49000</v>
      </c>
      <c r="BC47" s="9">
        <v>1731000</v>
      </c>
      <c r="BD47" s="9">
        <v>351000</v>
      </c>
      <c r="BE47" s="9">
        <v>9932000</v>
      </c>
      <c r="BF47" s="9">
        <v>41000</v>
      </c>
      <c r="BG47" s="9">
        <v>10000</v>
      </c>
      <c r="BH47" s="9">
        <f t="shared" si="37"/>
        <v>13656000</v>
      </c>
      <c r="BJ47" s="9">
        <f t="shared" si="38"/>
        <v>531000</v>
      </c>
      <c r="BK47" s="9">
        <f t="shared" si="14"/>
        <v>747000</v>
      </c>
      <c r="BL47" s="9">
        <f t="shared" si="15"/>
        <v>10647000</v>
      </c>
      <c r="BM47" s="9">
        <f t="shared" si="16"/>
        <v>1731000</v>
      </c>
      <c r="BN47" s="9">
        <f t="shared" si="17"/>
        <v>13656000</v>
      </c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11">
        <f t="shared" si="39"/>
        <v>0</v>
      </c>
      <c r="CD47" s="13"/>
      <c r="CE47" s="9">
        <f t="shared" si="40"/>
        <v>0</v>
      </c>
      <c r="CF47" s="9">
        <f t="shared" si="29"/>
        <v>0</v>
      </c>
      <c r="CG47" s="9">
        <f t="shared" si="30"/>
        <v>0</v>
      </c>
      <c r="CH47" s="9">
        <f t="shared" si="31"/>
        <v>0</v>
      </c>
      <c r="CI47" s="9">
        <f t="shared" si="32"/>
        <v>0</v>
      </c>
      <c r="CK47" s="4" t="s">
        <v>61</v>
      </c>
      <c r="CL47" s="9">
        <f>+SUM('General Rates'!B47+'Targeted (non-water &amp; wastewate'!B47+'Targeted (water &amp; wastewater)'!B47)</f>
        <v>2029000</v>
      </c>
      <c r="CM47" s="9">
        <f>+SUM('General Rates'!C47+'Targeted (non-water &amp; wastewate'!C47+'Targeted (water &amp; wastewater)'!C47)</f>
        <v>915000</v>
      </c>
      <c r="CN47" s="9">
        <f>+SUM('General Rates'!D47+'Targeted (non-water &amp; wastewate'!D47+'Targeted (water &amp; wastewater)'!D47)</f>
        <v>3104000</v>
      </c>
      <c r="CO47" s="9">
        <f>+SUM('General Rates'!E47+'Targeted (non-water &amp; wastewate'!E47+'Targeted (water &amp; wastewater)'!E47)</f>
        <v>39000</v>
      </c>
      <c r="CP47" s="9">
        <f>+SUM('General Rates'!F47+'Targeted (non-water &amp; wastewate'!F47+'Targeted (water &amp; wastewater)'!F47)</f>
        <v>147000</v>
      </c>
      <c r="CQ47" s="9">
        <f>+SUM('General Rates'!G47+'Targeted (non-water &amp; wastewate'!G47+'Targeted (water &amp; wastewater)'!G47)</f>
        <v>1585000</v>
      </c>
      <c r="CR47" s="9">
        <f>+SUM('General Rates'!H47+'Targeted (non-water &amp; wastewate'!H47+'Targeted (water &amp; wastewater)'!H47)</f>
        <v>11665000</v>
      </c>
      <c r="CS47" s="9">
        <f>+SUM('General Rates'!I47+'Targeted (non-water &amp; wastewate'!I47+'Targeted (water &amp; wastewater)'!I47)</f>
        <v>56000</v>
      </c>
      <c r="CT47" s="9">
        <f>+SUM('General Rates'!J47+'Targeted (non-water &amp; wastewate'!J47+'Targeted (water &amp; wastewater)'!J47)</f>
        <v>5015000</v>
      </c>
      <c r="CU47" s="9">
        <f>+SUM('General Rates'!K47+'Targeted (non-water &amp; wastewate'!K47+'Targeted (water &amp; wastewater)'!K47)</f>
        <v>2589000</v>
      </c>
      <c r="CV47" s="9">
        <f>+SUM('General Rates'!L47+'Targeted (non-water &amp; wastewate'!L47+'Targeted (water &amp; wastewater)'!L47)</f>
        <v>37613000</v>
      </c>
      <c r="CW47" s="9">
        <f>+SUM('General Rates'!M47+'Targeted (non-water &amp; wastewate'!M47+'Targeted (water &amp; wastewater)'!M47)</f>
        <v>555000</v>
      </c>
      <c r="CX47" s="9">
        <f>+SUM('General Rates'!N47+'Targeted (non-water &amp; wastewate'!N47+'Targeted (water &amp; wastewater)'!N47)</f>
        <v>832000</v>
      </c>
      <c r="CY47" s="9">
        <f>+SUM('General Rates'!O47+'Targeted (non-water &amp; wastewate'!O47+'Targeted (water &amp; wastewater)'!O47)</f>
        <v>66144000</v>
      </c>
      <c r="DA47" s="9">
        <f t="shared" si="41"/>
        <v>8463000</v>
      </c>
      <c r="DB47" s="9">
        <f t="shared" si="25"/>
        <v>3388000</v>
      </c>
      <c r="DC47" s="9">
        <f t="shared" si="26"/>
        <v>49278000</v>
      </c>
      <c r="DD47" s="9">
        <f t="shared" si="27"/>
        <v>5015000</v>
      </c>
      <c r="DE47" s="9">
        <f t="shared" si="28"/>
        <v>66144000</v>
      </c>
      <c r="DG47" s="7"/>
    </row>
    <row r="48" spans="1:111" x14ac:dyDescent="0.3">
      <c r="A48" s="4">
        <v>2021</v>
      </c>
      <c r="B48" s="4" t="s">
        <v>62</v>
      </c>
      <c r="C48" s="9">
        <v>1773269.94</v>
      </c>
      <c r="D48" s="9">
        <v>364741.89</v>
      </c>
      <c r="E48" s="9">
        <v>2196736.89</v>
      </c>
      <c r="F48" s="9">
        <v>59520.86</v>
      </c>
      <c r="G48" s="9">
        <v>6347.31</v>
      </c>
      <c r="H48" s="9">
        <v>468405.91</v>
      </c>
      <c r="I48" s="9">
        <v>2169361.83</v>
      </c>
      <c r="J48" s="9">
        <v>18681.330000000002</v>
      </c>
      <c r="K48" s="9">
        <v>271269.09999999998</v>
      </c>
      <c r="L48" s="9">
        <v>1633449.97</v>
      </c>
      <c r="M48" s="9">
        <v>6374280.2300000004</v>
      </c>
      <c r="N48" s="9">
        <v>91795.06</v>
      </c>
      <c r="O48" s="9">
        <v>292833.40000000002</v>
      </c>
      <c r="P48" s="9">
        <f t="shared" si="33"/>
        <v>15720693.720000003</v>
      </c>
      <c r="R48" s="9">
        <f t="shared" si="34"/>
        <v>5761120.0299999993</v>
      </c>
      <c r="S48" s="9">
        <f t="shared" si="2"/>
        <v>1144662.5300000003</v>
      </c>
      <c r="T48" s="9">
        <f t="shared" si="3"/>
        <v>8543642.0600000005</v>
      </c>
      <c r="U48" s="9">
        <f t="shared" si="4"/>
        <v>271269.09999999998</v>
      </c>
      <c r="V48" s="9">
        <f t="shared" si="5"/>
        <v>15720693.720000003</v>
      </c>
      <c r="X48" s="4" t="s">
        <v>62</v>
      </c>
      <c r="Y48" s="9">
        <v>106176.23</v>
      </c>
      <c r="Z48" s="9">
        <v>327515.39</v>
      </c>
      <c r="AA48" s="9">
        <v>114115.05</v>
      </c>
      <c r="AB48" s="9"/>
      <c r="AC48" s="9">
        <v>765.04</v>
      </c>
      <c r="AD48" s="9">
        <v>298934.78000000003</v>
      </c>
      <c r="AE48" s="9">
        <v>1136770.1499999999</v>
      </c>
      <c r="AF48" s="9"/>
      <c r="AG48" s="9">
        <v>298388.26</v>
      </c>
      <c r="AH48" s="9">
        <v>290723.40000000002</v>
      </c>
      <c r="AI48" s="9">
        <v>6131329.4199999999</v>
      </c>
      <c r="AJ48" s="9">
        <v>11150</v>
      </c>
      <c r="AK48" s="9">
        <v>27065.22</v>
      </c>
      <c r="AL48" s="9">
        <f t="shared" si="35"/>
        <v>8742932.9400000013</v>
      </c>
      <c r="AN48" s="9">
        <f t="shared" si="36"/>
        <v>522929.72000000003</v>
      </c>
      <c r="AO48" s="9">
        <f t="shared" si="8"/>
        <v>653515.39</v>
      </c>
      <c r="AP48" s="9">
        <f t="shared" si="9"/>
        <v>7268099.5700000003</v>
      </c>
      <c r="AQ48" s="9">
        <f t="shared" si="10"/>
        <v>298388.26</v>
      </c>
      <c r="AR48" s="9">
        <f t="shared" si="11"/>
        <v>8742932.9400000013</v>
      </c>
      <c r="AT48" s="4" t="s">
        <v>62</v>
      </c>
      <c r="AU48" s="9">
        <v>451879.99</v>
      </c>
      <c r="AV48" s="9">
        <v>451611.07</v>
      </c>
      <c r="AW48" s="9">
        <v>353278.83</v>
      </c>
      <c r="AX48" s="9">
        <v>3945.7</v>
      </c>
      <c r="AY48" s="9">
        <v>3203.16</v>
      </c>
      <c r="AZ48" s="9">
        <v>540227.47</v>
      </c>
      <c r="BA48" s="9">
        <v>801020.27</v>
      </c>
      <c r="BB48" s="9">
        <v>1378.12</v>
      </c>
      <c r="BC48" s="9">
        <v>160232.87</v>
      </c>
      <c r="BD48" s="9">
        <v>442811.67</v>
      </c>
      <c r="BE48" s="9">
        <v>4045065.78</v>
      </c>
      <c r="BF48" s="9">
        <v>23474.83</v>
      </c>
      <c r="BG48" s="9">
        <v>10694.71</v>
      </c>
      <c r="BH48" s="9">
        <f t="shared" si="37"/>
        <v>7288824.4699999997</v>
      </c>
      <c r="BJ48" s="9">
        <f>+SUM(AU48+AW48+AX48+AY48+BD48+BF48)</f>
        <v>1278594.1800000002</v>
      </c>
      <c r="BK48" s="9">
        <f t="shared" si="14"/>
        <v>1003911.37</v>
      </c>
      <c r="BL48" s="9">
        <f t="shared" si="15"/>
        <v>4846086.05</v>
      </c>
      <c r="BM48" s="9">
        <f t="shared" si="16"/>
        <v>160232.87</v>
      </c>
      <c r="BN48" s="9">
        <f t="shared" si="17"/>
        <v>7288824.4699999997</v>
      </c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11">
        <f t="shared" si="39"/>
        <v>0</v>
      </c>
      <c r="CD48" s="13"/>
      <c r="CE48" s="9">
        <f t="shared" si="40"/>
        <v>0</v>
      </c>
      <c r="CF48" s="9">
        <f t="shared" si="29"/>
        <v>0</v>
      </c>
      <c r="CG48" s="9">
        <f t="shared" si="30"/>
        <v>0</v>
      </c>
      <c r="CH48" s="9">
        <f t="shared" si="31"/>
        <v>0</v>
      </c>
      <c r="CI48" s="9">
        <f t="shared" si="32"/>
        <v>0</v>
      </c>
      <c r="CK48" s="4" t="s">
        <v>62</v>
      </c>
      <c r="CL48" s="9">
        <f>+SUM('General Rates'!B48+'Targeted (non-water &amp; wastewate'!B48+'Targeted (water &amp; wastewater)'!B48)</f>
        <v>2331326.16</v>
      </c>
      <c r="CM48" s="9">
        <f>+SUM('General Rates'!C48+'Targeted (non-water &amp; wastewate'!C48+'Targeted (water &amp; wastewater)'!C48)</f>
        <v>1143868.3500000001</v>
      </c>
      <c r="CN48" s="9">
        <f>+SUM('General Rates'!D48+'Targeted (non-water &amp; wastewate'!D48+'Targeted (water &amp; wastewater)'!D48)</f>
        <v>2664130.77</v>
      </c>
      <c r="CO48" s="9">
        <f>+SUM('General Rates'!E48+'Targeted (non-water &amp; wastewate'!E48+'Targeted (water &amp; wastewater)'!E48)</f>
        <v>63466.559999999998</v>
      </c>
      <c r="CP48" s="9">
        <f>+SUM('General Rates'!F48+'Targeted (non-water &amp; wastewate'!F48+'Targeted (water &amp; wastewater)'!F48)</f>
        <v>10315.51</v>
      </c>
      <c r="CQ48" s="9">
        <f>+SUM('General Rates'!G48+'Targeted (non-water &amp; wastewate'!G48+'Targeted (water &amp; wastewater)'!G48)</f>
        <v>1307568.1599999999</v>
      </c>
      <c r="CR48" s="9">
        <f>+SUM('General Rates'!H48+'Targeted (non-water &amp; wastewate'!H48+'Targeted (water &amp; wastewater)'!H48)</f>
        <v>4107152.25</v>
      </c>
      <c r="CS48" s="9">
        <f>+SUM('General Rates'!I48+'Targeted (non-water &amp; wastewate'!I48+'Targeted (water &amp; wastewater)'!I48)</f>
        <v>20059.45</v>
      </c>
      <c r="CT48" s="9">
        <f>+SUM('General Rates'!J48+'Targeted (non-water &amp; wastewate'!J48+'Targeted (water &amp; wastewater)'!J48)</f>
        <v>729890.23</v>
      </c>
      <c r="CU48" s="9">
        <f>+SUM('General Rates'!K48+'Targeted (non-water &amp; wastewate'!K48+'Targeted (water &amp; wastewater)'!K48)</f>
        <v>2366985.04</v>
      </c>
      <c r="CV48" s="9">
        <f>+SUM('General Rates'!L48+'Targeted (non-water &amp; wastewate'!L48+'Targeted (water &amp; wastewater)'!L48)</f>
        <v>16550675.43</v>
      </c>
      <c r="CW48" s="9">
        <f>+SUM('General Rates'!M48+'Targeted (non-water &amp; wastewate'!M48+'Targeted (water &amp; wastewater)'!M48)</f>
        <v>126419.89</v>
      </c>
      <c r="CX48" s="9">
        <f>+SUM('General Rates'!N48+'Targeted (non-water &amp; wastewate'!N48+'Targeted (water &amp; wastewater)'!N48)</f>
        <v>330593.33</v>
      </c>
      <c r="CY48" s="9">
        <f>+SUM('General Rates'!O48+'Targeted (non-water &amp; wastewate'!O48+'Targeted (water &amp; wastewater)'!O48)</f>
        <v>31752451.130000003</v>
      </c>
      <c r="DA48" s="9">
        <f t="shared" si="41"/>
        <v>7562643.9299999988</v>
      </c>
      <c r="DB48" s="9">
        <f t="shared" si="25"/>
        <v>2802089.29</v>
      </c>
      <c r="DC48" s="9">
        <f t="shared" si="26"/>
        <v>20657827.68</v>
      </c>
      <c r="DD48" s="9">
        <f t="shared" si="27"/>
        <v>729890.23</v>
      </c>
      <c r="DE48" s="9">
        <f t="shared" si="28"/>
        <v>31752451.130000003</v>
      </c>
      <c r="DG48" s="7"/>
    </row>
    <row r="49" spans="1:111" x14ac:dyDescent="0.3">
      <c r="A49" s="4">
        <v>2021</v>
      </c>
      <c r="B49" s="4" t="s">
        <v>63</v>
      </c>
      <c r="C49" s="9"/>
      <c r="D49" s="9">
        <v>2248810.61</v>
      </c>
      <c r="E49" s="9"/>
      <c r="F49" s="9"/>
      <c r="G49" s="9"/>
      <c r="H49" s="9">
        <v>2979107.8</v>
      </c>
      <c r="I49" s="9"/>
      <c r="J49" s="9"/>
      <c r="K49" s="9">
        <v>109229.78</v>
      </c>
      <c r="L49" s="9">
        <v>5078806.84</v>
      </c>
      <c r="M49" s="9">
        <v>16821435.460000001</v>
      </c>
      <c r="N49" s="9"/>
      <c r="O49" s="9"/>
      <c r="P49" s="9">
        <f t="shared" si="33"/>
        <v>27237390.490000002</v>
      </c>
      <c r="R49" s="9">
        <f t="shared" si="34"/>
        <v>5078806.84</v>
      </c>
      <c r="S49" s="9">
        <f t="shared" si="2"/>
        <v>5227918.41</v>
      </c>
      <c r="T49" s="9">
        <f t="shared" si="3"/>
        <v>16821435.460000001</v>
      </c>
      <c r="U49" s="9">
        <f t="shared" si="4"/>
        <v>109229.78</v>
      </c>
      <c r="V49" s="9">
        <f t="shared" si="5"/>
        <v>27237390.490000002</v>
      </c>
      <c r="X49" s="4" t="s">
        <v>63</v>
      </c>
      <c r="Y49" s="9"/>
      <c r="Z49" s="9">
        <v>552.61</v>
      </c>
      <c r="AA49" s="9"/>
      <c r="AB49" s="9"/>
      <c r="AC49" s="9"/>
      <c r="AD49" s="9">
        <v>481.74</v>
      </c>
      <c r="AE49" s="9"/>
      <c r="AF49" s="9"/>
      <c r="AG49" s="9">
        <v>146.08000000000001</v>
      </c>
      <c r="AH49" s="9">
        <v>9146.74</v>
      </c>
      <c r="AI49" s="9">
        <v>31542.61</v>
      </c>
      <c r="AJ49" s="9"/>
      <c r="AK49" s="9"/>
      <c r="AL49" s="9">
        <f t="shared" si="35"/>
        <v>41869.78</v>
      </c>
      <c r="AN49" s="9">
        <f t="shared" si="36"/>
        <v>9146.74</v>
      </c>
      <c r="AO49" s="9">
        <f t="shared" si="8"/>
        <v>1034.3499999999999</v>
      </c>
      <c r="AP49" s="9">
        <f t="shared" si="9"/>
        <v>31542.61</v>
      </c>
      <c r="AQ49" s="9">
        <f t="shared" si="10"/>
        <v>146.08000000000001</v>
      </c>
      <c r="AR49" s="9">
        <f t="shared" si="11"/>
        <v>41869.78</v>
      </c>
      <c r="AT49" s="4" t="s">
        <v>63</v>
      </c>
      <c r="AU49" s="9"/>
      <c r="AV49" s="9">
        <v>1298593.1399999999</v>
      </c>
      <c r="AW49" s="9"/>
      <c r="AX49" s="9"/>
      <c r="AY49" s="9"/>
      <c r="AZ49" s="9">
        <v>615410.09</v>
      </c>
      <c r="BA49" s="9"/>
      <c r="BB49" s="9"/>
      <c r="BC49" s="9">
        <v>151179.31</v>
      </c>
      <c r="BD49" s="9">
        <v>1796383.95</v>
      </c>
      <c r="BE49" s="9">
        <v>11594862.869999999</v>
      </c>
      <c r="BF49" s="9"/>
      <c r="BG49" s="9"/>
      <c r="BH49" s="9">
        <f t="shared" si="37"/>
        <v>15456429.359999999</v>
      </c>
      <c r="BJ49" s="9">
        <f t="shared" si="38"/>
        <v>1796383.95</v>
      </c>
      <c r="BK49" s="9">
        <f t="shared" si="14"/>
        <v>1914003.23</v>
      </c>
      <c r="BL49" s="9">
        <f t="shared" si="15"/>
        <v>11594862.869999999</v>
      </c>
      <c r="BM49" s="9">
        <f t="shared" si="16"/>
        <v>151179.31</v>
      </c>
      <c r="BN49" s="9">
        <f t="shared" si="17"/>
        <v>15456429.359999999</v>
      </c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11">
        <f t="shared" si="39"/>
        <v>0</v>
      </c>
      <c r="CD49" s="13"/>
      <c r="CE49" s="9">
        <f t="shared" si="40"/>
        <v>0</v>
      </c>
      <c r="CF49" s="9">
        <f t="shared" si="29"/>
        <v>0</v>
      </c>
      <c r="CG49" s="9">
        <f t="shared" si="30"/>
        <v>0</v>
      </c>
      <c r="CH49" s="9">
        <f t="shared" si="31"/>
        <v>0</v>
      </c>
      <c r="CI49" s="9">
        <f t="shared" si="32"/>
        <v>0</v>
      </c>
      <c r="CK49" s="4" t="s">
        <v>63</v>
      </c>
      <c r="CL49" s="9">
        <f>+SUM('General Rates'!B49+'Targeted (non-water &amp; wastewate'!B49+'Targeted (water &amp; wastewater)'!B49)</f>
        <v>0</v>
      </c>
      <c r="CM49" s="9">
        <f>+SUM('General Rates'!C49+'Targeted (non-water &amp; wastewate'!C49+'Targeted (water &amp; wastewater)'!C49)</f>
        <v>3547956.3599999994</v>
      </c>
      <c r="CN49" s="9">
        <f>+SUM('General Rates'!D49+'Targeted (non-water &amp; wastewate'!D49+'Targeted (water &amp; wastewater)'!D49)</f>
        <v>0</v>
      </c>
      <c r="CO49" s="9">
        <f>+SUM('General Rates'!E49+'Targeted (non-water &amp; wastewate'!E49+'Targeted (water &amp; wastewater)'!E49)</f>
        <v>0</v>
      </c>
      <c r="CP49" s="9">
        <f>+SUM('General Rates'!F49+'Targeted (non-water &amp; wastewate'!F49+'Targeted (water &amp; wastewater)'!F49)</f>
        <v>0</v>
      </c>
      <c r="CQ49" s="9">
        <f>+SUM('General Rates'!G49+'Targeted (non-water &amp; wastewate'!G49+'Targeted (water &amp; wastewater)'!G49)</f>
        <v>3594999.63</v>
      </c>
      <c r="CR49" s="9">
        <f>+SUM('General Rates'!H49+'Targeted (non-water &amp; wastewate'!H49+'Targeted (water &amp; wastewater)'!H49)</f>
        <v>0</v>
      </c>
      <c r="CS49" s="9">
        <f>+SUM('General Rates'!I49+'Targeted (non-water &amp; wastewate'!I49+'Targeted (water &amp; wastewater)'!I49)</f>
        <v>0</v>
      </c>
      <c r="CT49" s="9">
        <f>+SUM('General Rates'!J49+'Targeted (non-water &amp; wastewate'!J49+'Targeted (water &amp; wastewater)'!J49)</f>
        <v>260555.16999999998</v>
      </c>
      <c r="CU49" s="9">
        <f>+SUM('General Rates'!K49+'Targeted (non-water &amp; wastewate'!K49+'Targeted (water &amp; wastewater)'!K49)</f>
        <v>6884337.5300000003</v>
      </c>
      <c r="CV49" s="9">
        <f>+SUM('General Rates'!L49+'Targeted (non-water &amp; wastewate'!L49+'Targeted (water &amp; wastewater)'!L49)</f>
        <v>28447840.939999998</v>
      </c>
      <c r="CW49" s="9">
        <f>+SUM('General Rates'!M49+'Targeted (non-water &amp; wastewate'!M49+'Targeted (water &amp; wastewater)'!M49)</f>
        <v>0</v>
      </c>
      <c r="CX49" s="9">
        <f>+SUM('General Rates'!N49+'Targeted (non-water &amp; wastewate'!N49+'Targeted (water &amp; wastewater)'!N49)</f>
        <v>0</v>
      </c>
      <c r="CY49" s="9">
        <f>+SUM('General Rates'!O49+'Targeted (non-water &amp; wastewate'!O49+'Targeted (water &amp; wastewater)'!O49)</f>
        <v>42735689.630000003</v>
      </c>
      <c r="DA49" s="9">
        <f t="shared" si="41"/>
        <v>6884337.5300000003</v>
      </c>
      <c r="DB49" s="9">
        <f t="shared" si="25"/>
        <v>7142955.9899999993</v>
      </c>
      <c r="DC49" s="9">
        <f t="shared" si="26"/>
        <v>28447840.939999998</v>
      </c>
      <c r="DD49" s="9">
        <f t="shared" si="27"/>
        <v>260555.16999999998</v>
      </c>
      <c r="DE49" s="9">
        <f t="shared" si="28"/>
        <v>42735689.630000003</v>
      </c>
      <c r="DG49" s="7"/>
    </row>
    <row r="50" spans="1:111" x14ac:dyDescent="0.3">
      <c r="A50" s="4">
        <v>2021</v>
      </c>
      <c r="B50" s="4" t="s">
        <v>64</v>
      </c>
      <c r="C50" s="9" t="s">
        <v>179</v>
      </c>
      <c r="D50" s="9" t="s">
        <v>179</v>
      </c>
      <c r="E50" s="9" t="s">
        <v>179</v>
      </c>
      <c r="F50" s="9" t="s">
        <v>179</v>
      </c>
      <c r="G50" s="9" t="s">
        <v>179</v>
      </c>
      <c r="H50" s="9" t="s">
        <v>179</v>
      </c>
      <c r="I50" s="9" t="s">
        <v>179</v>
      </c>
      <c r="J50" s="9" t="s">
        <v>179</v>
      </c>
      <c r="K50" s="9" t="s">
        <v>179</v>
      </c>
      <c r="L50" s="9" t="s">
        <v>179</v>
      </c>
      <c r="M50" s="9" t="s">
        <v>179</v>
      </c>
      <c r="N50" s="9" t="s">
        <v>179</v>
      </c>
      <c r="O50" s="9" t="s">
        <v>179</v>
      </c>
      <c r="P50" s="9" t="s">
        <v>179</v>
      </c>
      <c r="R50" s="9" t="s">
        <v>179</v>
      </c>
      <c r="S50" s="9" t="s">
        <v>179</v>
      </c>
      <c r="T50" s="9" t="s">
        <v>179</v>
      </c>
      <c r="U50" s="9" t="s">
        <v>179</v>
      </c>
      <c r="V50" s="9" t="s">
        <v>179</v>
      </c>
      <c r="X50" s="4" t="s">
        <v>64</v>
      </c>
      <c r="Y50" s="9" t="s">
        <v>179</v>
      </c>
      <c r="Z50" s="9" t="s">
        <v>179</v>
      </c>
      <c r="AA50" s="9" t="s">
        <v>179</v>
      </c>
      <c r="AB50" s="9" t="s">
        <v>179</v>
      </c>
      <c r="AC50" s="9" t="s">
        <v>179</v>
      </c>
      <c r="AD50" s="9" t="s">
        <v>179</v>
      </c>
      <c r="AE50" s="9" t="s">
        <v>179</v>
      </c>
      <c r="AF50" s="9" t="s">
        <v>179</v>
      </c>
      <c r="AG50" s="9" t="s">
        <v>179</v>
      </c>
      <c r="AH50" s="9" t="s">
        <v>179</v>
      </c>
      <c r="AI50" s="9" t="s">
        <v>179</v>
      </c>
      <c r="AJ50" s="9" t="s">
        <v>179</v>
      </c>
      <c r="AK50" s="9" t="s">
        <v>179</v>
      </c>
      <c r="AL50" s="9" t="s">
        <v>179</v>
      </c>
      <c r="AN50" s="9" t="s">
        <v>179</v>
      </c>
      <c r="AO50" s="9" t="s">
        <v>179</v>
      </c>
      <c r="AP50" s="9" t="s">
        <v>179</v>
      </c>
      <c r="AQ50" s="9" t="s">
        <v>179</v>
      </c>
      <c r="AR50" s="9" t="s">
        <v>179</v>
      </c>
      <c r="AT50" s="4" t="s">
        <v>64</v>
      </c>
      <c r="AU50" s="9" t="s">
        <v>179</v>
      </c>
      <c r="AV50" s="9" t="s">
        <v>179</v>
      </c>
      <c r="AW50" s="9" t="s">
        <v>179</v>
      </c>
      <c r="AX50" s="9" t="s">
        <v>179</v>
      </c>
      <c r="AY50" s="9" t="s">
        <v>179</v>
      </c>
      <c r="AZ50" s="9" t="s">
        <v>179</v>
      </c>
      <c r="BA50" s="9" t="s">
        <v>179</v>
      </c>
      <c r="BB50" s="9" t="s">
        <v>179</v>
      </c>
      <c r="BC50" s="9" t="s">
        <v>179</v>
      </c>
      <c r="BD50" s="9" t="s">
        <v>179</v>
      </c>
      <c r="BE50" s="9" t="s">
        <v>179</v>
      </c>
      <c r="BF50" s="9" t="s">
        <v>179</v>
      </c>
      <c r="BG50" s="9" t="s">
        <v>179</v>
      </c>
      <c r="BH50" s="9" t="s">
        <v>179</v>
      </c>
      <c r="BJ50" s="9" t="s">
        <v>179</v>
      </c>
      <c r="BK50" s="9" t="s">
        <v>179</v>
      </c>
      <c r="BL50" s="9" t="s">
        <v>179</v>
      </c>
      <c r="BM50" s="9" t="s">
        <v>179</v>
      </c>
      <c r="BN50" s="9" t="s">
        <v>179</v>
      </c>
      <c r="BP50" s="9" t="s">
        <v>179</v>
      </c>
      <c r="BQ50" s="9" t="s">
        <v>179</v>
      </c>
      <c r="BR50" s="9" t="s">
        <v>179</v>
      </c>
      <c r="BS50" s="9" t="s">
        <v>179</v>
      </c>
      <c r="BT50" s="9" t="s">
        <v>179</v>
      </c>
      <c r="BU50" s="9" t="s">
        <v>179</v>
      </c>
      <c r="BV50" s="9" t="s">
        <v>179</v>
      </c>
      <c r="BW50" s="9" t="s">
        <v>179</v>
      </c>
      <c r="BX50" s="9" t="s">
        <v>179</v>
      </c>
      <c r="BY50" s="9" t="s">
        <v>179</v>
      </c>
      <c r="BZ50" s="9" t="s">
        <v>179</v>
      </c>
      <c r="CA50" s="9" t="s">
        <v>179</v>
      </c>
      <c r="CB50" s="9" t="s">
        <v>179</v>
      </c>
      <c r="CC50" s="9" t="s">
        <v>179</v>
      </c>
      <c r="CD50" s="13"/>
      <c r="CE50" s="9" t="s">
        <v>179</v>
      </c>
      <c r="CF50" s="9" t="s">
        <v>179</v>
      </c>
      <c r="CG50" s="9" t="s">
        <v>179</v>
      </c>
      <c r="CH50" s="9" t="s">
        <v>179</v>
      </c>
      <c r="CI50" s="9" t="s">
        <v>179</v>
      </c>
      <c r="CK50" s="4" t="s">
        <v>64</v>
      </c>
      <c r="CL50" s="9" t="s">
        <v>179</v>
      </c>
      <c r="CM50" s="9" t="s">
        <v>179</v>
      </c>
      <c r="CN50" s="9" t="s">
        <v>179</v>
      </c>
      <c r="CO50" s="9" t="s">
        <v>179</v>
      </c>
      <c r="CP50" s="9" t="s">
        <v>179</v>
      </c>
      <c r="CQ50" s="9" t="s">
        <v>179</v>
      </c>
      <c r="CR50" s="9" t="s">
        <v>179</v>
      </c>
      <c r="CS50" s="9" t="s">
        <v>179</v>
      </c>
      <c r="CT50" s="9" t="s">
        <v>179</v>
      </c>
      <c r="CU50" s="9" t="s">
        <v>179</v>
      </c>
      <c r="CV50" s="9" t="s">
        <v>179</v>
      </c>
      <c r="CW50" s="9" t="s">
        <v>179</v>
      </c>
      <c r="CX50" s="9" t="s">
        <v>179</v>
      </c>
      <c r="CY50" s="9" t="s">
        <v>179</v>
      </c>
      <c r="DA50" s="9" t="s">
        <v>179</v>
      </c>
      <c r="DB50" s="9" t="s">
        <v>179</v>
      </c>
      <c r="DC50" s="9" t="s">
        <v>179</v>
      </c>
      <c r="DD50" s="9" t="s">
        <v>179</v>
      </c>
      <c r="DE50" s="9" t="s">
        <v>179</v>
      </c>
      <c r="DG50" s="7"/>
    </row>
    <row r="51" spans="1:111" x14ac:dyDescent="0.3">
      <c r="A51" s="4">
        <v>2021</v>
      </c>
      <c r="B51" s="4" t="s">
        <v>65</v>
      </c>
      <c r="C51" s="9"/>
      <c r="D51" s="9">
        <v>839263</v>
      </c>
      <c r="E51" s="9"/>
      <c r="F51" s="9"/>
      <c r="G51" s="9"/>
      <c r="H51" s="9"/>
      <c r="I51" s="9">
        <v>274206</v>
      </c>
      <c r="J51" s="9"/>
      <c r="K51" s="9">
        <v>0</v>
      </c>
      <c r="L51" s="9">
        <v>114953</v>
      </c>
      <c r="M51" s="9">
        <v>1195439</v>
      </c>
      <c r="N51" s="9"/>
      <c r="O51" s="9"/>
      <c r="P51" s="9">
        <f t="shared" si="33"/>
        <v>2423861</v>
      </c>
      <c r="R51" s="9">
        <f t="shared" si="34"/>
        <v>114953</v>
      </c>
      <c r="S51" s="9">
        <f t="shared" si="2"/>
        <v>839263</v>
      </c>
      <c r="T51" s="9">
        <f t="shared" si="3"/>
        <v>1469645</v>
      </c>
      <c r="U51" s="9">
        <f t="shared" si="4"/>
        <v>0</v>
      </c>
      <c r="V51" s="9">
        <f t="shared" si="5"/>
        <v>2423861</v>
      </c>
      <c r="X51" s="4" t="s">
        <v>65</v>
      </c>
      <c r="Y51" s="9"/>
      <c r="Z51" s="9">
        <v>28381035</v>
      </c>
      <c r="AA51" s="9"/>
      <c r="AB51" s="9"/>
      <c r="AC51" s="9"/>
      <c r="AD51" s="9"/>
      <c r="AE51" s="9">
        <v>5924943</v>
      </c>
      <c r="AF51" s="9"/>
      <c r="AG51" s="9">
        <v>0</v>
      </c>
      <c r="AH51" s="9">
        <v>2056510</v>
      </c>
      <c r="AI51" s="9">
        <v>26673511</v>
      </c>
      <c r="AJ51" s="9"/>
      <c r="AK51" s="9"/>
      <c r="AL51" s="9">
        <f t="shared" si="35"/>
        <v>63035999</v>
      </c>
      <c r="AN51" s="9">
        <f t="shared" si="36"/>
        <v>2056510</v>
      </c>
      <c r="AO51" s="9">
        <f t="shared" si="8"/>
        <v>28381035</v>
      </c>
      <c r="AP51" s="9">
        <f t="shared" si="9"/>
        <v>32598454</v>
      </c>
      <c r="AQ51" s="9">
        <f t="shared" si="10"/>
        <v>0</v>
      </c>
      <c r="AR51" s="9">
        <f t="shared" si="11"/>
        <v>63035999</v>
      </c>
      <c r="AT51" s="4" t="s">
        <v>65</v>
      </c>
      <c r="AU51" s="9"/>
      <c r="AV51" s="9">
        <v>9023210</v>
      </c>
      <c r="AW51" s="9"/>
      <c r="AX51" s="9"/>
      <c r="AY51" s="9"/>
      <c r="AZ51" s="9"/>
      <c r="BA51" s="9">
        <v>258454</v>
      </c>
      <c r="BB51" s="9"/>
      <c r="BC51" s="9">
        <v>333725</v>
      </c>
      <c r="BD51" s="9">
        <v>83082</v>
      </c>
      <c r="BE51" s="9">
        <v>13419962</v>
      </c>
      <c r="BF51" s="9"/>
      <c r="BG51" s="9"/>
      <c r="BH51" s="9">
        <f t="shared" si="37"/>
        <v>23118433</v>
      </c>
      <c r="BJ51" s="9">
        <f t="shared" si="38"/>
        <v>83082</v>
      </c>
      <c r="BK51" s="9">
        <f t="shared" si="14"/>
        <v>9023210</v>
      </c>
      <c r="BL51" s="9">
        <f t="shared" si="15"/>
        <v>13678416</v>
      </c>
      <c r="BM51" s="9">
        <f t="shared" si="16"/>
        <v>333725</v>
      </c>
      <c r="BN51" s="9">
        <f t="shared" si="17"/>
        <v>23118433</v>
      </c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11">
        <f t="shared" si="39"/>
        <v>0</v>
      </c>
      <c r="CD51" s="13"/>
      <c r="CE51" s="9">
        <f t="shared" si="40"/>
        <v>0</v>
      </c>
      <c r="CF51" s="9">
        <f t="shared" si="29"/>
        <v>0</v>
      </c>
      <c r="CG51" s="9">
        <f t="shared" si="30"/>
        <v>0</v>
      </c>
      <c r="CH51" s="9">
        <f t="shared" si="31"/>
        <v>0</v>
      </c>
      <c r="CI51" s="9">
        <f t="shared" si="32"/>
        <v>0</v>
      </c>
      <c r="CK51" s="4" t="s">
        <v>65</v>
      </c>
      <c r="CL51" s="9">
        <f>+SUM('General Rates'!B51+'Targeted (non-water &amp; wastewate'!B51+'Targeted (water &amp; wastewater)'!B51)</f>
        <v>0</v>
      </c>
      <c r="CM51" s="9">
        <f>+SUM('General Rates'!C51+'Targeted (non-water &amp; wastewate'!C51+'Targeted (water &amp; wastewater)'!C51)</f>
        <v>38243508</v>
      </c>
      <c r="CN51" s="9">
        <f>+SUM('General Rates'!D51+'Targeted (non-water &amp; wastewate'!D51+'Targeted (water &amp; wastewater)'!D51)</f>
        <v>0</v>
      </c>
      <c r="CO51" s="9">
        <f>+SUM('General Rates'!E51+'Targeted (non-water &amp; wastewate'!E51+'Targeted (water &amp; wastewater)'!E51)</f>
        <v>0</v>
      </c>
      <c r="CP51" s="9">
        <f>+SUM('General Rates'!F51+'Targeted (non-water &amp; wastewate'!F51+'Targeted (water &amp; wastewater)'!F51)</f>
        <v>0</v>
      </c>
      <c r="CQ51" s="9">
        <f>+SUM('General Rates'!G51+'Targeted (non-water &amp; wastewate'!G51+'Targeted (water &amp; wastewater)'!G51)</f>
        <v>0</v>
      </c>
      <c r="CR51" s="9">
        <f>+SUM('General Rates'!H51+'Targeted (non-water &amp; wastewate'!H51+'Targeted (water &amp; wastewater)'!H51)</f>
        <v>6457603</v>
      </c>
      <c r="CS51" s="9">
        <f>+SUM('General Rates'!I51+'Targeted (non-water &amp; wastewate'!I51+'Targeted (water &amp; wastewater)'!I51)</f>
        <v>0</v>
      </c>
      <c r="CT51" s="9">
        <f>+SUM('General Rates'!J51+'Targeted (non-water &amp; wastewate'!J51+'Targeted (water &amp; wastewater)'!J51)</f>
        <v>333725</v>
      </c>
      <c r="CU51" s="9">
        <f>+SUM('General Rates'!K51+'Targeted (non-water &amp; wastewate'!K51+'Targeted (water &amp; wastewater)'!K51)</f>
        <v>2254545</v>
      </c>
      <c r="CV51" s="9">
        <f>+SUM('General Rates'!L51+'Targeted (non-water &amp; wastewate'!L51+'Targeted (water &amp; wastewater)'!L51)</f>
        <v>41288912</v>
      </c>
      <c r="CW51" s="9">
        <f>+SUM('General Rates'!M51+'Targeted (non-water &amp; wastewate'!M51+'Targeted (water &amp; wastewater)'!M51)</f>
        <v>0</v>
      </c>
      <c r="CX51" s="9">
        <f>+SUM('General Rates'!N51+'Targeted (non-water &amp; wastewate'!N51+'Targeted (water &amp; wastewater)'!N51)</f>
        <v>0</v>
      </c>
      <c r="CY51" s="9">
        <f>+SUM('General Rates'!O51+'Targeted (non-water &amp; wastewate'!O51+'Targeted (water &amp; wastewater)'!O51)</f>
        <v>88578293</v>
      </c>
      <c r="DA51" s="9">
        <f t="shared" si="41"/>
        <v>2254545</v>
      </c>
      <c r="DB51" s="9">
        <f t="shared" si="25"/>
        <v>38243508</v>
      </c>
      <c r="DC51" s="9">
        <f t="shared" si="26"/>
        <v>47746515</v>
      </c>
      <c r="DD51" s="9">
        <f t="shared" si="27"/>
        <v>333725</v>
      </c>
      <c r="DE51" s="9">
        <f t="shared" si="28"/>
        <v>88578293</v>
      </c>
      <c r="DG51" s="7"/>
    </row>
    <row r="52" spans="1:111" x14ac:dyDescent="0.3">
      <c r="A52" s="4">
        <v>2021</v>
      </c>
      <c r="B52" s="4" t="s">
        <v>66</v>
      </c>
      <c r="C52" s="9">
        <v>26080</v>
      </c>
      <c r="D52" s="9">
        <v>415473</v>
      </c>
      <c r="E52" s="9">
        <v>3644181</v>
      </c>
      <c r="F52" s="9">
        <v>157546</v>
      </c>
      <c r="G52" s="9">
        <v>15631</v>
      </c>
      <c r="H52" s="9">
        <v>352790</v>
      </c>
      <c r="I52" s="9">
        <v>2020950</v>
      </c>
      <c r="J52" s="9">
        <v>16836</v>
      </c>
      <c r="K52" s="9">
        <v>117787</v>
      </c>
      <c r="L52" s="9">
        <v>6147686</v>
      </c>
      <c r="M52" s="9">
        <v>5266276</v>
      </c>
      <c r="N52" s="9">
        <v>355850</v>
      </c>
      <c r="O52" s="9">
        <v>755181</v>
      </c>
      <c r="P52" s="9">
        <f t="shared" si="33"/>
        <v>19292267</v>
      </c>
      <c r="R52" s="9">
        <f t="shared" si="34"/>
        <v>10346974</v>
      </c>
      <c r="S52" s="9">
        <f t="shared" si="2"/>
        <v>1540280</v>
      </c>
      <c r="T52" s="9">
        <f t="shared" si="3"/>
        <v>7287226</v>
      </c>
      <c r="U52" s="9">
        <f t="shared" si="4"/>
        <v>117787</v>
      </c>
      <c r="V52" s="9">
        <f t="shared" si="5"/>
        <v>19292267</v>
      </c>
      <c r="X52" s="4" t="s">
        <v>66</v>
      </c>
      <c r="Y52" s="9">
        <v>21169</v>
      </c>
      <c r="Z52" s="9">
        <v>824767</v>
      </c>
      <c r="AA52" s="9">
        <v>5256287</v>
      </c>
      <c r="AB52" s="9">
        <v>821260</v>
      </c>
      <c r="AC52" s="9">
        <v>13587</v>
      </c>
      <c r="AD52" s="9">
        <v>611463</v>
      </c>
      <c r="AE52" s="9">
        <v>1655873</v>
      </c>
      <c r="AF52" s="9">
        <v>265005</v>
      </c>
      <c r="AG52" s="9">
        <v>152526</v>
      </c>
      <c r="AH52" s="9">
        <v>5049441</v>
      </c>
      <c r="AI52" s="9">
        <v>6927558</v>
      </c>
      <c r="AJ52" s="9">
        <v>297813</v>
      </c>
      <c r="AK52" s="9">
        <v>171433</v>
      </c>
      <c r="AL52" s="9">
        <f t="shared" si="35"/>
        <v>22068182</v>
      </c>
      <c r="AN52" s="9">
        <f t="shared" si="36"/>
        <v>11459557</v>
      </c>
      <c r="AO52" s="9">
        <f t="shared" si="8"/>
        <v>1872668</v>
      </c>
      <c r="AP52" s="9">
        <f t="shared" si="9"/>
        <v>8583431</v>
      </c>
      <c r="AQ52" s="9">
        <f t="shared" si="10"/>
        <v>152526</v>
      </c>
      <c r="AR52" s="9">
        <f t="shared" si="11"/>
        <v>22068182</v>
      </c>
      <c r="AT52" s="4" t="s">
        <v>66</v>
      </c>
      <c r="AU52" s="9">
        <v>421</v>
      </c>
      <c r="AV52" s="9">
        <v>945098</v>
      </c>
      <c r="AW52" s="9">
        <v>194767</v>
      </c>
      <c r="AX52" s="9">
        <v>0</v>
      </c>
      <c r="AY52" s="9">
        <v>0</v>
      </c>
      <c r="AZ52" s="9">
        <v>232044</v>
      </c>
      <c r="BA52" s="9">
        <v>275785</v>
      </c>
      <c r="BB52" s="9">
        <v>2624</v>
      </c>
      <c r="BC52" s="9">
        <v>309580</v>
      </c>
      <c r="BD52" s="9">
        <v>484583</v>
      </c>
      <c r="BE52" s="9">
        <v>5353341</v>
      </c>
      <c r="BF52" s="9">
        <v>64972</v>
      </c>
      <c r="BG52" s="9">
        <v>22710</v>
      </c>
      <c r="BH52" s="9">
        <f t="shared" si="37"/>
        <v>7885925</v>
      </c>
      <c r="BJ52" s="9">
        <f t="shared" si="38"/>
        <v>744743</v>
      </c>
      <c r="BK52" s="9">
        <f t="shared" si="14"/>
        <v>1202476</v>
      </c>
      <c r="BL52" s="9">
        <f t="shared" si="15"/>
        <v>5629126</v>
      </c>
      <c r="BM52" s="9">
        <f t="shared" si="16"/>
        <v>309580</v>
      </c>
      <c r="BN52" s="9">
        <f t="shared" si="17"/>
        <v>7885925</v>
      </c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11">
        <f t="shared" si="39"/>
        <v>0</v>
      </c>
      <c r="CD52" s="13"/>
      <c r="CE52" s="9">
        <f t="shared" si="40"/>
        <v>0</v>
      </c>
      <c r="CF52" s="9">
        <f t="shared" si="29"/>
        <v>0</v>
      </c>
      <c r="CG52" s="9">
        <f t="shared" si="30"/>
        <v>0</v>
      </c>
      <c r="CH52" s="9">
        <f t="shared" si="31"/>
        <v>0</v>
      </c>
      <c r="CI52" s="9">
        <f t="shared" si="32"/>
        <v>0</v>
      </c>
      <c r="CK52" s="4" t="s">
        <v>66</v>
      </c>
      <c r="CL52" s="9">
        <f>+SUM('General Rates'!B52+'Targeted (non-water &amp; wastewate'!B52+'Targeted (water &amp; wastewater)'!B52)</f>
        <v>47670</v>
      </c>
      <c r="CM52" s="9">
        <f>+SUM('General Rates'!C52+'Targeted (non-water &amp; wastewate'!C52+'Targeted (water &amp; wastewater)'!C52)</f>
        <v>2185338</v>
      </c>
      <c r="CN52" s="9">
        <f>+SUM('General Rates'!D52+'Targeted (non-water &amp; wastewate'!D52+'Targeted (water &amp; wastewater)'!D52)</f>
        <v>9095235</v>
      </c>
      <c r="CO52" s="9">
        <f>+SUM('General Rates'!E52+'Targeted (non-water &amp; wastewate'!E52+'Targeted (water &amp; wastewater)'!E52)</f>
        <v>978806</v>
      </c>
      <c r="CP52" s="9">
        <f>+SUM('General Rates'!F52+'Targeted (non-water &amp; wastewate'!F52+'Targeted (water &amp; wastewater)'!F52)</f>
        <v>29218</v>
      </c>
      <c r="CQ52" s="9">
        <f>+SUM('General Rates'!G52+'Targeted (non-water &amp; wastewate'!G52+'Targeted (water &amp; wastewater)'!G52)</f>
        <v>1196297</v>
      </c>
      <c r="CR52" s="9">
        <f>+SUM('General Rates'!H52+'Targeted (non-water &amp; wastewate'!H52+'Targeted (water &amp; wastewater)'!H52)</f>
        <v>3952608</v>
      </c>
      <c r="CS52" s="9">
        <f>+SUM('General Rates'!I52+'Targeted (non-water &amp; wastewate'!I52+'Targeted (water &amp; wastewater)'!I52)</f>
        <v>284465</v>
      </c>
      <c r="CT52" s="9">
        <f>+SUM('General Rates'!J52+'Targeted (non-water &amp; wastewate'!J52+'Targeted (water &amp; wastewater)'!J52)</f>
        <v>579893</v>
      </c>
      <c r="CU52" s="9">
        <f>+SUM('General Rates'!K52+'Targeted (non-water &amp; wastewate'!K52+'Targeted (water &amp; wastewater)'!K52)</f>
        <v>11681710</v>
      </c>
      <c r="CV52" s="9">
        <f>+SUM('General Rates'!L52+'Targeted (non-water &amp; wastewate'!L52+'Targeted (water &amp; wastewater)'!L52)</f>
        <v>17547175</v>
      </c>
      <c r="CW52" s="9">
        <f>+SUM('General Rates'!M52+'Targeted (non-water &amp; wastewate'!M52+'Targeted (water &amp; wastewater)'!M52)</f>
        <v>718635</v>
      </c>
      <c r="CX52" s="9">
        <f>+SUM('General Rates'!N52+'Targeted (non-water &amp; wastewate'!N52+'Targeted (water &amp; wastewater)'!N52)</f>
        <v>949324</v>
      </c>
      <c r="CY52" s="9">
        <f>+SUM('General Rates'!O52+'Targeted (non-water &amp; wastewate'!O52+'Targeted (water &amp; wastewater)'!O52)</f>
        <v>49246374</v>
      </c>
      <c r="DA52" s="9">
        <f t="shared" si="41"/>
        <v>22551274</v>
      </c>
      <c r="DB52" s="9">
        <f t="shared" si="25"/>
        <v>4615424</v>
      </c>
      <c r="DC52" s="9">
        <f t="shared" si="26"/>
        <v>21499783</v>
      </c>
      <c r="DD52" s="9">
        <f t="shared" si="27"/>
        <v>579893</v>
      </c>
      <c r="DE52" s="9">
        <f t="shared" si="28"/>
        <v>49246374</v>
      </c>
      <c r="DG52" s="7"/>
    </row>
    <row r="53" spans="1:111" x14ac:dyDescent="0.3">
      <c r="A53" s="4"/>
      <c r="B53" s="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R53" s="8"/>
      <c r="S53" s="8"/>
      <c r="T53" s="8"/>
      <c r="U53" s="8"/>
      <c r="V53" s="8"/>
      <c r="X53" s="4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N53" s="8"/>
      <c r="AO53" s="8"/>
      <c r="AP53" s="8"/>
      <c r="AQ53" s="8"/>
      <c r="AR53" s="8"/>
      <c r="AT53" s="4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J53" s="8"/>
      <c r="BK53" s="8"/>
      <c r="BL53" s="8"/>
      <c r="BM53" s="8"/>
      <c r="BN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12"/>
      <c r="CD53" s="13"/>
      <c r="CE53" s="8"/>
      <c r="CF53" s="8"/>
      <c r="CG53" s="8"/>
      <c r="CH53" s="8"/>
      <c r="CI53" s="8"/>
      <c r="CK53" s="4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DA53" s="8"/>
      <c r="DB53" s="8"/>
      <c r="DC53" s="8"/>
      <c r="DD53" s="8"/>
      <c r="DE53" s="8"/>
      <c r="DG53" s="7"/>
    </row>
    <row r="54" spans="1:111" x14ac:dyDescent="0.3">
      <c r="A54" s="4"/>
      <c r="B54" s="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R54" s="8"/>
      <c r="S54" s="8"/>
      <c r="T54" s="8"/>
      <c r="U54" s="8"/>
      <c r="V54" s="8"/>
      <c r="X54" s="4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N54" s="8"/>
      <c r="AO54" s="8"/>
      <c r="AP54" s="8"/>
      <c r="AQ54" s="8"/>
      <c r="AR54" s="8"/>
      <c r="AT54" s="4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J54" s="8"/>
      <c r="BK54" s="8"/>
      <c r="BL54" s="8"/>
      <c r="BM54" s="8"/>
      <c r="BN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12"/>
      <c r="CD54" s="13"/>
      <c r="CE54" s="8"/>
      <c r="CF54" s="8"/>
      <c r="CG54" s="8"/>
      <c r="CH54" s="8"/>
      <c r="CI54" s="8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DA54" s="8"/>
      <c r="DB54" s="8"/>
      <c r="DC54" s="8"/>
      <c r="DD54" s="8"/>
      <c r="DE54" s="8"/>
      <c r="DG54" s="7"/>
    </row>
    <row r="55" spans="1:111" x14ac:dyDescent="0.3">
      <c r="A55" s="3"/>
      <c r="B55" s="3" t="s">
        <v>67</v>
      </c>
      <c r="C55" s="8" t="s">
        <v>2</v>
      </c>
      <c r="D55" s="8" t="s">
        <v>3</v>
      </c>
      <c r="E55" s="8" t="s">
        <v>4</v>
      </c>
      <c r="F55" s="8" t="s">
        <v>5</v>
      </c>
      <c r="G55" s="8" t="s">
        <v>6</v>
      </c>
      <c r="H55" s="8" t="s">
        <v>7</v>
      </c>
      <c r="I55" s="8" t="s">
        <v>8</v>
      </c>
      <c r="J55" s="8" t="s">
        <v>9</v>
      </c>
      <c r="K55" s="8" t="s">
        <v>10</v>
      </c>
      <c r="L55" s="8" t="s">
        <v>11</v>
      </c>
      <c r="M55" s="8" t="s">
        <v>12</v>
      </c>
      <c r="N55" s="8" t="s">
        <v>110</v>
      </c>
      <c r="O55" s="8" t="s">
        <v>14</v>
      </c>
      <c r="P55" s="8" t="s">
        <v>15</v>
      </c>
      <c r="R55" s="8" t="s">
        <v>105</v>
      </c>
      <c r="S55" s="8" t="s">
        <v>103</v>
      </c>
      <c r="T55" s="8" t="s">
        <v>12</v>
      </c>
      <c r="U55" s="8" t="s">
        <v>104</v>
      </c>
      <c r="V55" s="3" t="s">
        <v>15</v>
      </c>
      <c r="X55" s="3" t="s">
        <v>67</v>
      </c>
      <c r="Y55" s="8" t="s">
        <v>2</v>
      </c>
      <c r="Z55" s="8" t="s">
        <v>3</v>
      </c>
      <c r="AA55" s="8" t="s">
        <v>4</v>
      </c>
      <c r="AB55" s="8" t="s">
        <v>5</v>
      </c>
      <c r="AC55" s="8" t="s">
        <v>6</v>
      </c>
      <c r="AD55" s="8" t="s">
        <v>7</v>
      </c>
      <c r="AE55" s="8" t="s">
        <v>8</v>
      </c>
      <c r="AF55" s="8" t="s">
        <v>9</v>
      </c>
      <c r="AG55" s="8" t="s">
        <v>10</v>
      </c>
      <c r="AH55" s="8" t="s">
        <v>11</v>
      </c>
      <c r="AI55" s="8" t="s">
        <v>12</v>
      </c>
      <c r="AJ55" s="8" t="s">
        <v>110</v>
      </c>
      <c r="AK55" s="8" t="s">
        <v>14</v>
      </c>
      <c r="AL55" s="8" t="s">
        <v>15</v>
      </c>
      <c r="AM55" s="2"/>
      <c r="AN55" s="8" t="s">
        <v>105</v>
      </c>
      <c r="AO55" s="8" t="s">
        <v>103</v>
      </c>
      <c r="AP55" s="8" t="s">
        <v>12</v>
      </c>
      <c r="AQ55" s="8" t="s">
        <v>104</v>
      </c>
      <c r="AR55" s="3" t="s">
        <v>15</v>
      </c>
      <c r="AT55" s="3" t="s">
        <v>67</v>
      </c>
      <c r="AU55" s="8" t="s">
        <v>2</v>
      </c>
      <c r="AV55" s="8" t="s">
        <v>3</v>
      </c>
      <c r="AW55" s="8" t="s">
        <v>4</v>
      </c>
      <c r="AX55" s="8" t="s">
        <v>5</v>
      </c>
      <c r="AY55" s="8" t="s">
        <v>6</v>
      </c>
      <c r="AZ55" s="8" t="s">
        <v>7</v>
      </c>
      <c r="BA55" s="8" t="s">
        <v>8</v>
      </c>
      <c r="BB55" s="8" t="s">
        <v>9</v>
      </c>
      <c r="BC55" s="8" t="s">
        <v>10</v>
      </c>
      <c r="BD55" s="8" t="s">
        <v>11</v>
      </c>
      <c r="BE55" s="8" t="s">
        <v>12</v>
      </c>
      <c r="BF55" s="8" t="s">
        <v>110</v>
      </c>
      <c r="BG55" s="8" t="s">
        <v>14</v>
      </c>
      <c r="BH55" s="8" t="s">
        <v>15</v>
      </c>
      <c r="BI55" s="2"/>
      <c r="BJ55" s="8" t="s">
        <v>105</v>
      </c>
      <c r="BK55" s="8" t="s">
        <v>103</v>
      </c>
      <c r="BL55" s="8" t="s">
        <v>12</v>
      </c>
      <c r="BM55" s="8" t="s">
        <v>104</v>
      </c>
      <c r="BN55" s="3" t="s">
        <v>15</v>
      </c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11"/>
      <c r="CD55" s="13"/>
      <c r="CE55" s="9"/>
      <c r="CF55" s="9"/>
      <c r="CG55" s="9"/>
      <c r="CH55" s="9"/>
      <c r="CI55" s="9"/>
      <c r="CK55" s="3" t="s">
        <v>67</v>
      </c>
      <c r="CL55" s="8" t="s">
        <v>2</v>
      </c>
      <c r="CM55" s="8" t="s">
        <v>3</v>
      </c>
      <c r="CN55" s="8" t="s">
        <v>4</v>
      </c>
      <c r="CO55" s="8" t="s">
        <v>5</v>
      </c>
      <c r="CP55" s="8" t="s">
        <v>6</v>
      </c>
      <c r="CQ55" s="8" t="s">
        <v>7</v>
      </c>
      <c r="CR55" s="8" t="s">
        <v>8</v>
      </c>
      <c r="CS55" s="8" t="s">
        <v>9</v>
      </c>
      <c r="CT55" s="8" t="s">
        <v>10</v>
      </c>
      <c r="CU55" s="8" t="s">
        <v>11</v>
      </c>
      <c r="CV55" s="8" t="s">
        <v>12</v>
      </c>
      <c r="CW55" s="8" t="s">
        <v>110</v>
      </c>
      <c r="CX55" s="8" t="s">
        <v>14</v>
      </c>
      <c r="CY55" s="8" t="s">
        <v>15</v>
      </c>
      <c r="DA55" s="8" t="s">
        <v>105</v>
      </c>
      <c r="DB55" s="8" t="s">
        <v>103</v>
      </c>
      <c r="DC55" s="8" t="s">
        <v>12</v>
      </c>
      <c r="DD55" s="8" t="s">
        <v>104</v>
      </c>
      <c r="DE55" s="3" t="s">
        <v>15</v>
      </c>
      <c r="DG55" s="7"/>
    </row>
    <row r="56" spans="1:111" x14ac:dyDescent="0.3">
      <c r="A56" s="4">
        <v>2021</v>
      </c>
      <c r="B56" s="4" t="s">
        <v>68</v>
      </c>
      <c r="C56" s="9" t="s">
        <v>179</v>
      </c>
      <c r="D56" s="9" t="s">
        <v>179</v>
      </c>
      <c r="E56" s="9" t="s">
        <v>179</v>
      </c>
      <c r="F56" s="9" t="s">
        <v>179</v>
      </c>
      <c r="G56" s="9" t="s">
        <v>179</v>
      </c>
      <c r="H56" s="9" t="s">
        <v>179</v>
      </c>
      <c r="I56" s="9" t="s">
        <v>179</v>
      </c>
      <c r="J56" s="9" t="s">
        <v>179</v>
      </c>
      <c r="K56" s="9" t="s">
        <v>179</v>
      </c>
      <c r="L56" s="9" t="s">
        <v>179</v>
      </c>
      <c r="M56" s="9" t="s">
        <v>179</v>
      </c>
      <c r="N56" s="9" t="s">
        <v>179</v>
      </c>
      <c r="O56" s="9" t="s">
        <v>179</v>
      </c>
      <c r="P56" s="9" t="s">
        <v>179</v>
      </c>
      <c r="R56" s="9" t="s">
        <v>179</v>
      </c>
      <c r="S56" s="9" t="s">
        <v>179</v>
      </c>
      <c r="T56" s="9" t="s">
        <v>179</v>
      </c>
      <c r="U56" s="9" t="s">
        <v>179</v>
      </c>
      <c r="V56" s="9" t="s">
        <v>179</v>
      </c>
      <c r="X56" s="4" t="s">
        <v>68</v>
      </c>
      <c r="Y56" s="9" t="s">
        <v>179</v>
      </c>
      <c r="Z56" s="9" t="s">
        <v>179</v>
      </c>
      <c r="AA56" s="9" t="s">
        <v>179</v>
      </c>
      <c r="AB56" s="9" t="s">
        <v>179</v>
      </c>
      <c r="AC56" s="9" t="s">
        <v>179</v>
      </c>
      <c r="AD56" s="9" t="s">
        <v>179</v>
      </c>
      <c r="AE56" s="9" t="s">
        <v>179</v>
      </c>
      <c r="AF56" s="9" t="s">
        <v>179</v>
      </c>
      <c r="AG56" s="9" t="s">
        <v>179</v>
      </c>
      <c r="AH56" s="9" t="s">
        <v>179</v>
      </c>
      <c r="AI56" s="9" t="s">
        <v>179</v>
      </c>
      <c r="AJ56" s="9" t="s">
        <v>179</v>
      </c>
      <c r="AK56" s="9" t="s">
        <v>179</v>
      </c>
      <c r="AL56" s="9" t="s">
        <v>179</v>
      </c>
      <c r="AN56" s="9" t="s">
        <v>179</v>
      </c>
      <c r="AO56" s="9" t="s">
        <v>179</v>
      </c>
      <c r="AP56" s="9" t="s">
        <v>179</v>
      </c>
      <c r="AQ56" s="9" t="s">
        <v>179</v>
      </c>
      <c r="AR56" s="9" t="s">
        <v>179</v>
      </c>
      <c r="AT56" s="4" t="s">
        <v>68</v>
      </c>
      <c r="AU56" s="9" t="s">
        <v>179</v>
      </c>
      <c r="AV56" s="9" t="s">
        <v>179</v>
      </c>
      <c r="AW56" s="9" t="s">
        <v>179</v>
      </c>
      <c r="AX56" s="9" t="s">
        <v>179</v>
      </c>
      <c r="AY56" s="9" t="s">
        <v>179</v>
      </c>
      <c r="AZ56" s="9" t="s">
        <v>179</v>
      </c>
      <c r="BA56" s="9" t="s">
        <v>179</v>
      </c>
      <c r="BB56" s="9" t="s">
        <v>179</v>
      </c>
      <c r="BC56" s="9" t="s">
        <v>179</v>
      </c>
      <c r="BD56" s="9" t="s">
        <v>179</v>
      </c>
      <c r="BE56" s="9" t="s">
        <v>179</v>
      </c>
      <c r="BF56" s="9" t="s">
        <v>179</v>
      </c>
      <c r="BG56" s="9" t="s">
        <v>179</v>
      </c>
      <c r="BH56" s="9" t="s">
        <v>179</v>
      </c>
      <c r="BJ56" s="9" t="s">
        <v>179</v>
      </c>
      <c r="BK56" s="9" t="s">
        <v>179</v>
      </c>
      <c r="BL56" s="9" t="s">
        <v>179</v>
      </c>
      <c r="BM56" s="9" t="s">
        <v>179</v>
      </c>
      <c r="BN56" s="9" t="s">
        <v>179</v>
      </c>
      <c r="BP56" s="9" t="s">
        <v>179</v>
      </c>
      <c r="BQ56" s="9" t="s">
        <v>179</v>
      </c>
      <c r="BR56" s="9" t="s">
        <v>179</v>
      </c>
      <c r="BS56" s="9" t="s">
        <v>179</v>
      </c>
      <c r="BT56" s="9" t="s">
        <v>179</v>
      </c>
      <c r="BU56" s="9" t="s">
        <v>179</v>
      </c>
      <c r="BV56" s="9" t="s">
        <v>179</v>
      </c>
      <c r="BW56" s="9" t="s">
        <v>179</v>
      </c>
      <c r="BX56" s="9" t="s">
        <v>179</v>
      </c>
      <c r="BY56" s="9" t="s">
        <v>179</v>
      </c>
      <c r="BZ56" s="9" t="s">
        <v>179</v>
      </c>
      <c r="CA56" s="9" t="s">
        <v>179</v>
      </c>
      <c r="CB56" s="9" t="s">
        <v>179</v>
      </c>
      <c r="CC56" s="9" t="s">
        <v>179</v>
      </c>
      <c r="CD56" s="13"/>
      <c r="CE56" s="9" t="s">
        <v>179</v>
      </c>
      <c r="CF56" s="9" t="s">
        <v>179</v>
      </c>
      <c r="CG56" s="9" t="s">
        <v>179</v>
      </c>
      <c r="CH56" s="9" t="s">
        <v>179</v>
      </c>
      <c r="CI56" s="9" t="s">
        <v>179</v>
      </c>
      <c r="CK56" s="4" t="s">
        <v>68</v>
      </c>
      <c r="CL56" s="9" t="s">
        <v>179</v>
      </c>
      <c r="CM56" s="9" t="s">
        <v>179</v>
      </c>
      <c r="CN56" s="9" t="s">
        <v>179</v>
      </c>
      <c r="CO56" s="9" t="s">
        <v>179</v>
      </c>
      <c r="CP56" s="9" t="s">
        <v>179</v>
      </c>
      <c r="CQ56" s="9" t="s">
        <v>179</v>
      </c>
      <c r="CR56" s="9" t="s">
        <v>179</v>
      </c>
      <c r="CS56" s="9" t="s">
        <v>179</v>
      </c>
      <c r="CT56" s="9" t="s">
        <v>179</v>
      </c>
      <c r="CU56" s="9" t="s">
        <v>179</v>
      </c>
      <c r="CV56" s="9" t="s">
        <v>179</v>
      </c>
      <c r="CW56" s="9" t="s">
        <v>179</v>
      </c>
      <c r="CX56" s="9" t="s">
        <v>179</v>
      </c>
      <c r="CY56" s="9" t="s">
        <v>179</v>
      </c>
      <c r="DA56" s="9" t="s">
        <v>179</v>
      </c>
      <c r="DB56" s="9" t="s">
        <v>179</v>
      </c>
      <c r="DC56" s="9" t="s">
        <v>179</v>
      </c>
      <c r="DD56" s="9" t="s">
        <v>179</v>
      </c>
      <c r="DE56" s="9" t="s">
        <v>179</v>
      </c>
      <c r="DG56" s="7"/>
    </row>
    <row r="57" spans="1:111" x14ac:dyDescent="0.3">
      <c r="A57" s="4">
        <v>2021</v>
      </c>
      <c r="B57" s="4" t="s">
        <v>69</v>
      </c>
      <c r="C57" s="9">
        <v>2746.71</v>
      </c>
      <c r="D57" s="9">
        <v>141337.26999999999</v>
      </c>
      <c r="E57" s="9">
        <v>1960629.34</v>
      </c>
      <c r="F57" s="9">
        <v>28098</v>
      </c>
      <c r="G57" s="9">
        <v>15539.12</v>
      </c>
      <c r="H57" s="9">
        <v>123034.81</v>
      </c>
      <c r="I57" s="9">
        <v>1450824.19</v>
      </c>
      <c r="J57" s="9">
        <v>4931.7700000000004</v>
      </c>
      <c r="K57" s="9">
        <v>80495.28</v>
      </c>
      <c r="L57" s="9">
        <v>761617.71</v>
      </c>
      <c r="M57" s="9">
        <v>1792586.04</v>
      </c>
      <c r="N57" s="9">
        <v>8039.45</v>
      </c>
      <c r="O57" s="9">
        <v>127559.09</v>
      </c>
      <c r="P57" s="9">
        <f t="shared" ref="P57:P77" si="42">+SUM(C57:O57)</f>
        <v>6497438.7800000003</v>
      </c>
      <c r="R57" s="9">
        <f t="shared" ref="R57:R77" si="43">+SUM(C57+E57+F57+G57+L57+N57)</f>
        <v>2776670.33</v>
      </c>
      <c r="S57" s="9">
        <f t="shared" si="2"/>
        <v>396862.93999999994</v>
      </c>
      <c r="T57" s="9">
        <f t="shared" si="3"/>
        <v>3243410.23</v>
      </c>
      <c r="U57" s="9">
        <f t="shared" si="4"/>
        <v>80495.28</v>
      </c>
      <c r="V57" s="9">
        <f t="shared" si="5"/>
        <v>6497438.7800000003</v>
      </c>
      <c r="X57" s="4" t="s">
        <v>69</v>
      </c>
      <c r="Y57" s="9">
        <v>2216.56</v>
      </c>
      <c r="Z57" s="9">
        <v>184087.53</v>
      </c>
      <c r="AA57" s="9">
        <v>2082794.25</v>
      </c>
      <c r="AB57" s="9">
        <v>21060.95</v>
      </c>
      <c r="AC57" s="9">
        <v>14701.98</v>
      </c>
      <c r="AD57" s="9">
        <v>125964.42</v>
      </c>
      <c r="AE57" s="9">
        <v>1215604.94</v>
      </c>
      <c r="AF57" s="9">
        <v>4969.53</v>
      </c>
      <c r="AG57" s="9">
        <v>76669.850000000006</v>
      </c>
      <c r="AH57" s="9">
        <v>771014.08</v>
      </c>
      <c r="AI57" s="9">
        <v>1482211.84</v>
      </c>
      <c r="AJ57" s="9">
        <v>8534.65</v>
      </c>
      <c r="AK57" s="9">
        <v>119540.56</v>
      </c>
      <c r="AL57" s="9">
        <f t="shared" ref="AL57:AL77" si="44">+SUM(Y57:AK57)</f>
        <v>6109371.1399999997</v>
      </c>
      <c r="AN57" s="9">
        <f t="shared" ref="AN57:AN77" si="45">+SUM(Y57+AA57+AB57+AC57+AH57+AJ57)</f>
        <v>2900322.47</v>
      </c>
      <c r="AO57" s="9">
        <f t="shared" si="8"/>
        <v>434562.04000000004</v>
      </c>
      <c r="AP57" s="9">
        <f t="shared" si="9"/>
        <v>2697816.7800000003</v>
      </c>
      <c r="AQ57" s="9">
        <f t="shared" si="10"/>
        <v>76669.850000000006</v>
      </c>
      <c r="AR57" s="9">
        <f t="shared" si="11"/>
        <v>6109371.1399999997</v>
      </c>
      <c r="AT57" s="4" t="s">
        <v>69</v>
      </c>
      <c r="AU57" s="9">
        <v>490.98</v>
      </c>
      <c r="AV57" s="9">
        <v>141917.67000000001</v>
      </c>
      <c r="AW57" s="9">
        <v>718119.89</v>
      </c>
      <c r="AX57" s="9">
        <v>9.9</v>
      </c>
      <c r="AY57" s="9"/>
      <c r="AZ57" s="9">
        <v>90163.41</v>
      </c>
      <c r="BA57" s="9">
        <v>156554.15</v>
      </c>
      <c r="BB57" s="9"/>
      <c r="BC57" s="9">
        <v>18291.37</v>
      </c>
      <c r="BD57" s="9">
        <v>67897.259999999995</v>
      </c>
      <c r="BE57" s="9">
        <v>1131605</v>
      </c>
      <c r="BF57" s="9">
        <v>17096.7</v>
      </c>
      <c r="BG57" s="9">
        <v>1308.0999999999999</v>
      </c>
      <c r="BH57" s="9">
        <f t="shared" ref="BH57:BH77" si="46">+SUM(AU57:BG57)</f>
        <v>2343454.4300000002</v>
      </c>
      <c r="BJ57" s="9">
        <f t="shared" ref="BJ57:BJ77" si="47">+SUM(AU57+AW57+AX57+AY57+BD57+BF57)</f>
        <v>803614.73</v>
      </c>
      <c r="BK57" s="9">
        <f t="shared" si="14"/>
        <v>233389.18000000002</v>
      </c>
      <c r="BL57" s="9">
        <f t="shared" si="15"/>
        <v>1288159.1499999999</v>
      </c>
      <c r="BM57" s="9">
        <f t="shared" si="16"/>
        <v>18291.37</v>
      </c>
      <c r="BN57" s="9">
        <f t="shared" si="17"/>
        <v>2343454.4300000002</v>
      </c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11">
        <f t="shared" ref="CC57:CC77" si="48">+SUM(BP57:CB57)</f>
        <v>0</v>
      </c>
      <c r="CD57" s="13"/>
      <c r="CE57" s="9">
        <f t="shared" ref="CE57:CE77" si="49">+SUM(BP57+BR57+BS57+BT57+BY57+CA57)</f>
        <v>0</v>
      </c>
      <c r="CF57" s="9">
        <f t="shared" ref="CF57:CF77" si="50">+SUM(BQ57+BU57+CB57+BW57)</f>
        <v>0</v>
      </c>
      <c r="CG57" s="9">
        <f t="shared" ref="CG57:CG77" si="51">+SUM(BV57+BZ57)</f>
        <v>0</v>
      </c>
      <c r="CH57" s="9">
        <f t="shared" ref="CH57:CH77" si="52">+SUM(BX57)</f>
        <v>0</v>
      </c>
      <c r="CI57" s="9">
        <f t="shared" ref="CI57:CI77" si="53">+SUM(CC57)</f>
        <v>0</v>
      </c>
      <c r="CK57" s="4" t="s">
        <v>69</v>
      </c>
      <c r="CL57" s="9">
        <f>+SUM('General Rates'!B57+'Targeted (non-water &amp; wastewate'!B57+'Targeted (water &amp; wastewater)'!B57)</f>
        <v>5454.25</v>
      </c>
      <c r="CM57" s="9">
        <f>+SUM('General Rates'!C57+'Targeted (non-water &amp; wastewate'!C57+'Targeted (water &amp; wastewater)'!C57)</f>
        <v>467342.47</v>
      </c>
      <c r="CN57" s="9">
        <f>+SUM('General Rates'!D57+'Targeted (non-water &amp; wastewate'!D57+'Targeted (water &amp; wastewater)'!D57)</f>
        <v>4761543.4799999995</v>
      </c>
      <c r="CO57" s="9">
        <f>+SUM('General Rates'!E57+'Targeted (non-water &amp; wastewate'!E57+'Targeted (water &amp; wastewater)'!E57)</f>
        <v>49168.85</v>
      </c>
      <c r="CP57" s="9">
        <f>+SUM('General Rates'!F57+'Targeted (non-water &amp; wastewate'!F57+'Targeted (water &amp; wastewater)'!F57)</f>
        <v>30241.1</v>
      </c>
      <c r="CQ57" s="9">
        <f>+SUM('General Rates'!G57+'Targeted (non-water &amp; wastewate'!G57+'Targeted (water &amp; wastewater)'!G57)</f>
        <v>339162.64</v>
      </c>
      <c r="CR57" s="9">
        <f>+SUM('General Rates'!H57+'Targeted (non-water &amp; wastewate'!H57+'Targeted (water &amp; wastewater)'!H57)</f>
        <v>2822983.28</v>
      </c>
      <c r="CS57" s="9">
        <f>+SUM('General Rates'!I57+'Targeted (non-water &amp; wastewate'!I57+'Targeted (water &amp; wastewater)'!I57)</f>
        <v>9901.2999999999993</v>
      </c>
      <c r="CT57" s="9">
        <f>+SUM('General Rates'!J57+'Targeted (non-water &amp; wastewate'!J57+'Targeted (water &amp; wastewater)'!J57)</f>
        <v>175456.5</v>
      </c>
      <c r="CU57" s="9">
        <f>+SUM('General Rates'!K57+'Targeted (non-water &amp; wastewate'!K57+'Targeted (water &amp; wastewater)'!K57)</f>
        <v>1600529.05</v>
      </c>
      <c r="CV57" s="9">
        <f>+SUM('General Rates'!L57+'Targeted (non-water &amp; wastewate'!L57+'Targeted (water &amp; wastewater)'!L57)</f>
        <v>4406402.88</v>
      </c>
      <c r="CW57" s="9">
        <f>+SUM('General Rates'!M57+'Targeted (non-water &amp; wastewate'!M57+'Targeted (water &amp; wastewater)'!M57)</f>
        <v>33670.800000000003</v>
      </c>
      <c r="CX57" s="9">
        <f>+SUM('General Rates'!N57+'Targeted (non-water &amp; wastewate'!N57+'Targeted (water &amp; wastewater)'!N57)</f>
        <v>248407.75</v>
      </c>
      <c r="CY57" s="9">
        <f>+SUM('General Rates'!O57+'Targeted (non-water &amp; wastewate'!O57+'Targeted (water &amp; wastewater)'!O57)</f>
        <v>14950264.35</v>
      </c>
      <c r="DA57" s="9">
        <f t="shared" ref="DA57:DA77" si="54">+SUM(CL57+CN57+CO57+CP57+CU57+CW57)</f>
        <v>6480607.5299999984</v>
      </c>
      <c r="DB57" s="9">
        <f t="shared" si="25"/>
        <v>1064814.1599999999</v>
      </c>
      <c r="DC57" s="9">
        <f t="shared" si="26"/>
        <v>7229386.1600000001</v>
      </c>
      <c r="DD57" s="9">
        <f t="shared" si="27"/>
        <v>175456.5</v>
      </c>
      <c r="DE57" s="9">
        <f t="shared" si="28"/>
        <v>14950264.35</v>
      </c>
      <c r="DG57" s="7"/>
    </row>
    <row r="58" spans="1:111" x14ac:dyDescent="0.3">
      <c r="A58" s="4">
        <v>2021</v>
      </c>
      <c r="B58" s="4" t="s">
        <v>70</v>
      </c>
      <c r="C58" s="9"/>
      <c r="D58" s="9">
        <v>256577.47</v>
      </c>
      <c r="E58" s="9">
        <v>843026.53</v>
      </c>
      <c r="F58" s="9">
        <v>91156.28</v>
      </c>
      <c r="G58" s="9">
        <v>1264.04</v>
      </c>
      <c r="H58" s="9">
        <v>87364.43</v>
      </c>
      <c r="I58" s="9">
        <v>696062.91</v>
      </c>
      <c r="J58" s="9">
        <v>35642.370000000003</v>
      </c>
      <c r="K58" s="9">
        <v>35566.879999999997</v>
      </c>
      <c r="L58" s="9">
        <v>2867140.68</v>
      </c>
      <c r="M58" s="9">
        <v>837808.59</v>
      </c>
      <c r="N58" s="9">
        <v>4794.63</v>
      </c>
      <c r="O58" s="9">
        <v>327338.2</v>
      </c>
      <c r="P58" s="9">
        <f t="shared" si="42"/>
        <v>6083743.0099999998</v>
      </c>
      <c r="R58" s="9">
        <f t="shared" si="43"/>
        <v>3807382.16</v>
      </c>
      <c r="S58" s="9">
        <f t="shared" si="2"/>
        <v>706922.47000000009</v>
      </c>
      <c r="T58" s="9">
        <f t="shared" si="3"/>
        <v>1533871.5</v>
      </c>
      <c r="U58" s="9">
        <f t="shared" si="4"/>
        <v>35566.879999999997</v>
      </c>
      <c r="V58" s="9">
        <f t="shared" si="5"/>
        <v>6083743.0099999998</v>
      </c>
      <c r="X58" s="4" t="s">
        <v>70</v>
      </c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>
        <f t="shared" si="44"/>
        <v>0</v>
      </c>
      <c r="AN58" s="9">
        <f t="shared" si="45"/>
        <v>0</v>
      </c>
      <c r="AO58" s="9">
        <f t="shared" si="8"/>
        <v>0</v>
      </c>
      <c r="AP58" s="9">
        <f t="shared" si="9"/>
        <v>0</v>
      </c>
      <c r="AQ58" s="9">
        <f t="shared" si="10"/>
        <v>0</v>
      </c>
      <c r="AR58" s="9">
        <f t="shared" si="11"/>
        <v>0</v>
      </c>
      <c r="AT58" s="4" t="s">
        <v>70</v>
      </c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>
        <f t="shared" si="46"/>
        <v>0</v>
      </c>
      <c r="BJ58" s="9">
        <f t="shared" si="47"/>
        <v>0</v>
      </c>
      <c r="BK58" s="9">
        <f t="shared" si="14"/>
        <v>0</v>
      </c>
      <c r="BL58" s="9">
        <f t="shared" si="15"/>
        <v>0</v>
      </c>
      <c r="BM58" s="9">
        <f t="shared" si="16"/>
        <v>0</v>
      </c>
      <c r="BN58" s="9">
        <f t="shared" si="17"/>
        <v>0</v>
      </c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11">
        <f t="shared" si="48"/>
        <v>0</v>
      </c>
      <c r="CD58" s="13"/>
      <c r="CE58" s="9">
        <f t="shared" si="49"/>
        <v>0</v>
      </c>
      <c r="CF58" s="9">
        <f t="shared" si="50"/>
        <v>0</v>
      </c>
      <c r="CG58" s="9">
        <f t="shared" si="51"/>
        <v>0</v>
      </c>
      <c r="CH58" s="9">
        <f t="shared" si="52"/>
        <v>0</v>
      </c>
      <c r="CI58" s="9">
        <f t="shared" si="53"/>
        <v>0</v>
      </c>
      <c r="CK58" s="4" t="s">
        <v>70</v>
      </c>
      <c r="CL58" s="9">
        <f>+SUM('General Rates'!B58+'Targeted (non-water &amp; wastewate'!B58+'Targeted (water &amp; wastewater)'!B58)</f>
        <v>0</v>
      </c>
      <c r="CM58" s="9">
        <f>+SUM('General Rates'!C58+'Targeted (non-water &amp; wastewate'!C58+'Targeted (water &amp; wastewater)'!C58)</f>
        <v>256577.47</v>
      </c>
      <c r="CN58" s="9">
        <f>+SUM('General Rates'!D58+'Targeted (non-water &amp; wastewate'!D58+'Targeted (water &amp; wastewater)'!D58)</f>
        <v>843026.53</v>
      </c>
      <c r="CO58" s="9">
        <f>+SUM('General Rates'!E58+'Targeted (non-water &amp; wastewate'!E58+'Targeted (water &amp; wastewater)'!E58)</f>
        <v>91156.28</v>
      </c>
      <c r="CP58" s="9">
        <f>+SUM('General Rates'!F58+'Targeted (non-water &amp; wastewate'!F58+'Targeted (water &amp; wastewater)'!F58)</f>
        <v>1264.04</v>
      </c>
      <c r="CQ58" s="9">
        <f>+SUM('General Rates'!G58+'Targeted (non-water &amp; wastewate'!G58+'Targeted (water &amp; wastewater)'!G58)</f>
        <v>87364.43</v>
      </c>
      <c r="CR58" s="9">
        <f>+SUM('General Rates'!H58+'Targeted (non-water &amp; wastewate'!H58+'Targeted (water &amp; wastewater)'!H58)</f>
        <v>696062.91</v>
      </c>
      <c r="CS58" s="9">
        <f>+SUM('General Rates'!I58+'Targeted (non-water &amp; wastewate'!I58+'Targeted (water &amp; wastewater)'!I58)</f>
        <v>35642.370000000003</v>
      </c>
      <c r="CT58" s="9">
        <f>+SUM('General Rates'!J58+'Targeted (non-water &amp; wastewate'!J58+'Targeted (water &amp; wastewater)'!J58)</f>
        <v>35566.879999999997</v>
      </c>
      <c r="CU58" s="9">
        <f>+SUM('General Rates'!K58+'Targeted (non-water &amp; wastewate'!K58+'Targeted (water &amp; wastewater)'!K58)</f>
        <v>2867140.68</v>
      </c>
      <c r="CV58" s="9">
        <f>+SUM('General Rates'!L58+'Targeted (non-water &amp; wastewate'!L58+'Targeted (water &amp; wastewater)'!L58)</f>
        <v>837808.59</v>
      </c>
      <c r="CW58" s="9">
        <f>+SUM('General Rates'!M58+'Targeted (non-water &amp; wastewate'!M58+'Targeted (water &amp; wastewater)'!M58)</f>
        <v>4794.63</v>
      </c>
      <c r="CX58" s="9">
        <f>+SUM('General Rates'!N58+'Targeted (non-water &amp; wastewate'!N58+'Targeted (water &amp; wastewater)'!N58)</f>
        <v>327338.2</v>
      </c>
      <c r="CY58" s="9">
        <f>+SUM('General Rates'!O58+'Targeted (non-water &amp; wastewate'!O58+'Targeted (water &amp; wastewater)'!O58)</f>
        <v>6083743.0099999998</v>
      </c>
      <c r="DA58" s="9">
        <f t="shared" si="54"/>
        <v>3807382.16</v>
      </c>
      <c r="DB58" s="9">
        <f t="shared" si="25"/>
        <v>706922.47000000009</v>
      </c>
      <c r="DC58" s="9">
        <f t="shared" si="26"/>
        <v>1533871.5</v>
      </c>
      <c r="DD58" s="9">
        <f t="shared" si="27"/>
        <v>35566.879999999997</v>
      </c>
      <c r="DE58" s="9">
        <f t="shared" si="28"/>
        <v>6083743.0099999998</v>
      </c>
      <c r="DG58" s="7"/>
    </row>
    <row r="59" spans="1:111" x14ac:dyDescent="0.3">
      <c r="A59" s="4">
        <v>2021</v>
      </c>
      <c r="B59" s="4" t="s">
        <v>71</v>
      </c>
      <c r="C59" s="9"/>
      <c r="D59" s="9"/>
      <c r="E59" s="9"/>
      <c r="F59" s="9"/>
      <c r="G59" s="9"/>
      <c r="H59" s="9">
        <v>5272760</v>
      </c>
      <c r="I59" s="9"/>
      <c r="J59" s="9"/>
      <c r="K59" s="9"/>
      <c r="L59" s="9">
        <v>33730</v>
      </c>
      <c r="M59" s="9">
        <v>4280720</v>
      </c>
      <c r="N59" s="9"/>
      <c r="O59" s="9"/>
      <c r="P59" s="9">
        <f t="shared" si="42"/>
        <v>9587210</v>
      </c>
      <c r="R59" s="9">
        <f t="shared" si="43"/>
        <v>33730</v>
      </c>
      <c r="S59" s="9">
        <f t="shared" si="2"/>
        <v>5272760</v>
      </c>
      <c r="T59" s="9">
        <f t="shared" si="3"/>
        <v>4280720</v>
      </c>
      <c r="U59" s="9">
        <f t="shared" si="4"/>
        <v>0</v>
      </c>
      <c r="V59" s="9">
        <f t="shared" si="5"/>
        <v>9587210</v>
      </c>
      <c r="X59" s="4" t="s">
        <v>71</v>
      </c>
      <c r="Y59" s="9"/>
      <c r="Z59" s="9"/>
      <c r="AA59" s="9"/>
      <c r="AB59" s="9"/>
      <c r="AC59" s="9"/>
      <c r="AD59" s="9">
        <v>1660</v>
      </c>
      <c r="AE59" s="9"/>
      <c r="AF59" s="9"/>
      <c r="AG59" s="9"/>
      <c r="AH59" s="9"/>
      <c r="AI59" s="9">
        <v>416230</v>
      </c>
      <c r="AJ59" s="9"/>
      <c r="AK59" s="9"/>
      <c r="AL59" s="9">
        <f t="shared" si="44"/>
        <v>417890</v>
      </c>
      <c r="AN59" s="9">
        <f t="shared" si="45"/>
        <v>0</v>
      </c>
      <c r="AO59" s="9">
        <f t="shared" si="8"/>
        <v>1660</v>
      </c>
      <c r="AP59" s="9">
        <f t="shared" si="9"/>
        <v>416230</v>
      </c>
      <c r="AQ59" s="9">
        <f t="shared" si="10"/>
        <v>0</v>
      </c>
      <c r="AR59" s="9">
        <f t="shared" si="11"/>
        <v>417890</v>
      </c>
      <c r="AT59" s="4" t="s">
        <v>71</v>
      </c>
      <c r="AU59" s="9"/>
      <c r="AV59" s="9"/>
      <c r="AW59" s="9"/>
      <c r="AX59" s="9"/>
      <c r="AY59" s="9"/>
      <c r="AZ59" s="9">
        <v>29670</v>
      </c>
      <c r="BA59" s="9"/>
      <c r="BB59" s="9"/>
      <c r="BC59" s="9"/>
      <c r="BD59" s="9"/>
      <c r="BE59" s="9">
        <v>171320</v>
      </c>
      <c r="BF59" s="9"/>
      <c r="BG59" s="9"/>
      <c r="BH59" s="9">
        <f t="shared" si="46"/>
        <v>200990</v>
      </c>
      <c r="BJ59" s="9">
        <f t="shared" si="47"/>
        <v>0</v>
      </c>
      <c r="BK59" s="9">
        <f t="shared" si="14"/>
        <v>29670</v>
      </c>
      <c r="BL59" s="9">
        <f t="shared" si="15"/>
        <v>171320</v>
      </c>
      <c r="BM59" s="9">
        <f t="shared" si="16"/>
        <v>0</v>
      </c>
      <c r="BN59" s="9">
        <f t="shared" si="17"/>
        <v>200990</v>
      </c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11">
        <f t="shared" si="48"/>
        <v>0</v>
      </c>
      <c r="CD59" s="13"/>
      <c r="CE59" s="9">
        <f t="shared" si="49"/>
        <v>0</v>
      </c>
      <c r="CF59" s="9">
        <f t="shared" si="50"/>
        <v>0</v>
      </c>
      <c r="CG59" s="9">
        <f t="shared" si="51"/>
        <v>0</v>
      </c>
      <c r="CH59" s="9">
        <f t="shared" si="52"/>
        <v>0</v>
      </c>
      <c r="CI59" s="9">
        <f t="shared" si="53"/>
        <v>0</v>
      </c>
      <c r="CK59" s="4" t="s">
        <v>71</v>
      </c>
      <c r="CL59" s="9">
        <f>+SUM('General Rates'!B59+'Targeted (non-water &amp; wastewate'!B59+'Targeted (water &amp; wastewater)'!B59)</f>
        <v>0</v>
      </c>
      <c r="CM59" s="9">
        <f>+SUM('General Rates'!C59+'Targeted (non-water &amp; wastewate'!C59+'Targeted (water &amp; wastewater)'!C59)</f>
        <v>0</v>
      </c>
      <c r="CN59" s="9">
        <f>+SUM('General Rates'!D59+'Targeted (non-water &amp; wastewate'!D59+'Targeted (water &amp; wastewater)'!D59)</f>
        <v>0</v>
      </c>
      <c r="CO59" s="9">
        <f>+SUM('General Rates'!E59+'Targeted (non-water &amp; wastewate'!E59+'Targeted (water &amp; wastewater)'!E59)</f>
        <v>0</v>
      </c>
      <c r="CP59" s="9">
        <f>+SUM('General Rates'!F59+'Targeted (non-water &amp; wastewate'!F59+'Targeted (water &amp; wastewater)'!F59)</f>
        <v>0</v>
      </c>
      <c r="CQ59" s="9">
        <f>+SUM('General Rates'!G59+'Targeted (non-water &amp; wastewate'!G59+'Targeted (water &amp; wastewater)'!G59)</f>
        <v>5304090</v>
      </c>
      <c r="CR59" s="9">
        <f>+SUM('General Rates'!H59+'Targeted (non-water &amp; wastewate'!H59+'Targeted (water &amp; wastewater)'!H59)</f>
        <v>0</v>
      </c>
      <c r="CS59" s="9">
        <f>+SUM('General Rates'!I59+'Targeted (non-water &amp; wastewate'!I59+'Targeted (water &amp; wastewater)'!I59)</f>
        <v>0</v>
      </c>
      <c r="CT59" s="9">
        <f>+SUM('General Rates'!J59+'Targeted (non-water &amp; wastewate'!J59+'Targeted (water &amp; wastewater)'!J59)</f>
        <v>0</v>
      </c>
      <c r="CU59" s="9">
        <f>+SUM('General Rates'!K59+'Targeted (non-water &amp; wastewate'!K59+'Targeted (water &amp; wastewater)'!K59)</f>
        <v>33730</v>
      </c>
      <c r="CV59" s="9">
        <f>+SUM('General Rates'!L59+'Targeted (non-water &amp; wastewate'!L59+'Targeted (water &amp; wastewater)'!L59)</f>
        <v>4868270</v>
      </c>
      <c r="CW59" s="9">
        <f>+SUM('General Rates'!M59+'Targeted (non-water &amp; wastewate'!M59+'Targeted (water &amp; wastewater)'!M59)</f>
        <v>0</v>
      </c>
      <c r="CX59" s="9">
        <f>+SUM('General Rates'!N59+'Targeted (non-water &amp; wastewate'!N59+'Targeted (water &amp; wastewater)'!N59)</f>
        <v>0</v>
      </c>
      <c r="CY59" s="9">
        <f>+SUM('General Rates'!O59+'Targeted (non-water &amp; wastewate'!O59+'Targeted (water &amp; wastewater)'!O59)</f>
        <v>10206090</v>
      </c>
      <c r="DA59" s="9">
        <f t="shared" si="54"/>
        <v>33730</v>
      </c>
      <c r="DB59" s="9">
        <f t="shared" si="25"/>
        <v>5304090</v>
      </c>
      <c r="DC59" s="9">
        <f t="shared" si="26"/>
        <v>4868270</v>
      </c>
      <c r="DD59" s="9">
        <f t="shared" si="27"/>
        <v>0</v>
      </c>
      <c r="DE59" s="9">
        <f t="shared" si="28"/>
        <v>10206090</v>
      </c>
      <c r="DG59" s="7"/>
    </row>
    <row r="60" spans="1:111" x14ac:dyDescent="0.3">
      <c r="A60" s="4">
        <v>2021</v>
      </c>
      <c r="B60" s="4" t="s">
        <v>72</v>
      </c>
      <c r="C60" s="9"/>
      <c r="D60" s="9">
        <v>270541.36</v>
      </c>
      <c r="E60" s="9">
        <v>856332.62</v>
      </c>
      <c r="F60" s="9">
        <v>113488.6</v>
      </c>
      <c r="G60" s="9">
        <v>1400176.21</v>
      </c>
      <c r="H60" s="9">
        <v>141979.79999999999</v>
      </c>
      <c r="I60" s="9">
        <v>2063586.85</v>
      </c>
      <c r="J60" s="9"/>
      <c r="K60" s="9">
        <v>39499.19</v>
      </c>
      <c r="L60" s="9">
        <v>278130.27</v>
      </c>
      <c r="M60" s="9">
        <v>3720822.77</v>
      </c>
      <c r="N60" s="9">
        <v>34596.339999999997</v>
      </c>
      <c r="O60" s="9">
        <v>143440.10999999999</v>
      </c>
      <c r="P60" s="9">
        <f t="shared" si="42"/>
        <v>9062594.1199999992</v>
      </c>
      <c r="R60" s="9">
        <f t="shared" si="43"/>
        <v>2682724.0399999996</v>
      </c>
      <c r="S60" s="9">
        <f t="shared" si="2"/>
        <v>555961.27</v>
      </c>
      <c r="T60" s="9">
        <f t="shared" si="3"/>
        <v>5784409.6200000001</v>
      </c>
      <c r="U60" s="9">
        <f t="shared" si="4"/>
        <v>39499.19</v>
      </c>
      <c r="V60" s="9">
        <f t="shared" si="5"/>
        <v>9062594.1199999992</v>
      </c>
      <c r="X60" s="4" t="s">
        <v>72</v>
      </c>
      <c r="Y60" s="9"/>
      <c r="Z60" s="9">
        <v>114259.56</v>
      </c>
      <c r="AA60" s="9">
        <v>3675.06</v>
      </c>
      <c r="AB60" s="9">
        <v>840.45</v>
      </c>
      <c r="AC60" s="9">
        <v>6744.43</v>
      </c>
      <c r="AD60" s="9">
        <v>48395.4</v>
      </c>
      <c r="AE60" s="9">
        <v>37815.69</v>
      </c>
      <c r="AF60" s="9">
        <v>0</v>
      </c>
      <c r="AG60" s="9">
        <v>12645.03</v>
      </c>
      <c r="AH60" s="9">
        <v>1874.84</v>
      </c>
      <c r="AI60" s="9">
        <v>426624.28</v>
      </c>
      <c r="AJ60" s="9">
        <v>215.5</v>
      </c>
      <c r="AK60" s="9">
        <v>9455.92</v>
      </c>
      <c r="AL60" s="9">
        <f t="shared" si="44"/>
        <v>662546.16</v>
      </c>
      <c r="AN60" s="9">
        <f t="shared" si="45"/>
        <v>13350.28</v>
      </c>
      <c r="AO60" s="9">
        <f t="shared" si="8"/>
        <v>172110.88</v>
      </c>
      <c r="AP60" s="9">
        <f t="shared" si="9"/>
        <v>464439.97000000003</v>
      </c>
      <c r="AQ60" s="9">
        <f t="shared" si="10"/>
        <v>12645.03</v>
      </c>
      <c r="AR60" s="9">
        <f t="shared" si="11"/>
        <v>662546.16</v>
      </c>
      <c r="AT60" s="4" t="s">
        <v>72</v>
      </c>
      <c r="AU60" s="9"/>
      <c r="AV60" s="9">
        <v>167339.5</v>
      </c>
      <c r="AW60" s="9">
        <v>7388.48</v>
      </c>
      <c r="AX60" s="9"/>
      <c r="AY60" s="9">
        <v>11851.78</v>
      </c>
      <c r="AZ60" s="9">
        <v>89478.21</v>
      </c>
      <c r="BA60" s="9">
        <v>49550.87</v>
      </c>
      <c r="BB60" s="9"/>
      <c r="BC60" s="9">
        <v>67819.22</v>
      </c>
      <c r="BD60" s="9">
        <v>688.54</v>
      </c>
      <c r="BE60" s="9">
        <v>1249747.79</v>
      </c>
      <c r="BF60" s="9"/>
      <c r="BG60" s="9">
        <v>919.27</v>
      </c>
      <c r="BH60" s="9">
        <f t="shared" si="46"/>
        <v>1644783.6600000001</v>
      </c>
      <c r="BJ60" s="9">
        <f t="shared" si="47"/>
        <v>19928.800000000003</v>
      </c>
      <c r="BK60" s="9">
        <f t="shared" si="14"/>
        <v>257736.98</v>
      </c>
      <c r="BL60" s="9">
        <f t="shared" si="15"/>
        <v>1299298.6600000001</v>
      </c>
      <c r="BM60" s="9">
        <f t="shared" si="16"/>
        <v>67819.22</v>
      </c>
      <c r="BN60" s="9">
        <f t="shared" si="17"/>
        <v>1644783.6600000001</v>
      </c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11">
        <f t="shared" si="48"/>
        <v>0</v>
      </c>
      <c r="CD60" s="13"/>
      <c r="CE60" s="9">
        <f t="shared" si="49"/>
        <v>0</v>
      </c>
      <c r="CF60" s="9">
        <f t="shared" si="50"/>
        <v>0</v>
      </c>
      <c r="CG60" s="9">
        <f t="shared" si="51"/>
        <v>0</v>
      </c>
      <c r="CH60" s="9">
        <f t="shared" si="52"/>
        <v>0</v>
      </c>
      <c r="CI60" s="9">
        <f t="shared" si="53"/>
        <v>0</v>
      </c>
      <c r="CK60" s="4" t="s">
        <v>72</v>
      </c>
      <c r="CL60" s="9">
        <f>+SUM('General Rates'!B60+'Targeted (non-water &amp; wastewate'!B60+'Targeted (water &amp; wastewater)'!B60)</f>
        <v>0</v>
      </c>
      <c r="CM60" s="9">
        <f>+SUM('General Rates'!C60+'Targeted (non-water &amp; wastewate'!C60+'Targeted (water &amp; wastewater)'!C60)</f>
        <v>552140.41999999993</v>
      </c>
      <c r="CN60" s="9">
        <f>+SUM('General Rates'!D60+'Targeted (non-water &amp; wastewate'!D60+'Targeted (water &amp; wastewater)'!D60)</f>
        <v>867396.16</v>
      </c>
      <c r="CO60" s="9">
        <f>+SUM('General Rates'!E60+'Targeted (non-water &amp; wastewate'!E60+'Targeted (water &amp; wastewater)'!E60)</f>
        <v>114329.05</v>
      </c>
      <c r="CP60" s="9">
        <f>+SUM('General Rates'!F60+'Targeted (non-water &amp; wastewate'!F60+'Targeted (water &amp; wastewater)'!F60)</f>
        <v>1418772.42</v>
      </c>
      <c r="CQ60" s="9">
        <f>+SUM('General Rates'!G60+'Targeted (non-water &amp; wastewate'!G60+'Targeted (water &amp; wastewater)'!G60)</f>
        <v>279853.40999999997</v>
      </c>
      <c r="CR60" s="9">
        <f>+SUM('General Rates'!H60+'Targeted (non-water &amp; wastewate'!H60+'Targeted (water &amp; wastewater)'!H60)</f>
        <v>2150953.41</v>
      </c>
      <c r="CS60" s="9">
        <f>+SUM('General Rates'!I60+'Targeted (non-water &amp; wastewate'!I60+'Targeted (water &amp; wastewater)'!I60)</f>
        <v>0</v>
      </c>
      <c r="CT60" s="9">
        <f>+SUM('General Rates'!J60+'Targeted (non-water &amp; wastewate'!J60+'Targeted (water &amp; wastewater)'!J60)</f>
        <v>119963.44</v>
      </c>
      <c r="CU60" s="9">
        <f>+SUM('General Rates'!K60+'Targeted (non-water &amp; wastewate'!K60+'Targeted (water &amp; wastewater)'!K60)</f>
        <v>280693.65000000002</v>
      </c>
      <c r="CV60" s="9">
        <f>+SUM('General Rates'!L60+'Targeted (non-water &amp; wastewate'!L60+'Targeted (water &amp; wastewater)'!L60)</f>
        <v>5397194.8399999999</v>
      </c>
      <c r="CW60" s="9">
        <f>+SUM('General Rates'!M60+'Targeted (non-water &amp; wastewate'!M60+'Targeted (water &amp; wastewater)'!M60)</f>
        <v>34811.839999999997</v>
      </c>
      <c r="CX60" s="9">
        <f>+SUM('General Rates'!N60+'Targeted (non-water &amp; wastewate'!N60+'Targeted (water &amp; wastewater)'!N60)</f>
        <v>153815.29999999999</v>
      </c>
      <c r="CY60" s="9">
        <f>+SUM('General Rates'!O60+'Targeted (non-water &amp; wastewate'!O60+'Targeted (water &amp; wastewater)'!O60)</f>
        <v>11369923.939999999</v>
      </c>
      <c r="DA60" s="9">
        <f t="shared" si="54"/>
        <v>2716003.1199999996</v>
      </c>
      <c r="DB60" s="9">
        <f t="shared" si="25"/>
        <v>985809.12999999989</v>
      </c>
      <c r="DC60" s="9">
        <f t="shared" si="26"/>
        <v>7548148.25</v>
      </c>
      <c r="DD60" s="9">
        <f t="shared" si="27"/>
        <v>119963.44</v>
      </c>
      <c r="DE60" s="9">
        <f t="shared" si="28"/>
        <v>11369923.939999999</v>
      </c>
      <c r="DG60" s="7"/>
    </row>
    <row r="61" spans="1:111" x14ac:dyDescent="0.3">
      <c r="A61" s="4">
        <v>2021</v>
      </c>
      <c r="B61" s="4" t="s">
        <v>73</v>
      </c>
      <c r="C61" s="9"/>
      <c r="D61" s="9">
        <v>113061</v>
      </c>
      <c r="E61" s="9">
        <v>9360</v>
      </c>
      <c r="F61" s="9">
        <v>86505</v>
      </c>
      <c r="G61" s="9">
        <v>9182</v>
      </c>
      <c r="H61" s="9">
        <v>69607</v>
      </c>
      <c r="I61" s="9">
        <v>448383</v>
      </c>
      <c r="J61" s="9">
        <v>1900</v>
      </c>
      <c r="K61" s="9">
        <v>21270</v>
      </c>
      <c r="L61" s="9">
        <v>524739</v>
      </c>
      <c r="M61" s="9">
        <v>2191253</v>
      </c>
      <c r="N61" s="9">
        <v>4747</v>
      </c>
      <c r="O61" s="9">
        <v>16769</v>
      </c>
      <c r="P61" s="9">
        <f t="shared" si="42"/>
        <v>3496776</v>
      </c>
      <c r="R61" s="9">
        <f t="shared" si="43"/>
        <v>634533</v>
      </c>
      <c r="S61" s="9">
        <f t="shared" si="2"/>
        <v>201337</v>
      </c>
      <c r="T61" s="9">
        <f t="shared" si="3"/>
        <v>2639636</v>
      </c>
      <c r="U61" s="9">
        <f t="shared" si="4"/>
        <v>21270</v>
      </c>
      <c r="V61" s="9">
        <f t="shared" si="5"/>
        <v>3496776</v>
      </c>
      <c r="X61" s="4" t="s">
        <v>73</v>
      </c>
      <c r="Y61" s="9"/>
      <c r="Z61" s="9">
        <v>378710</v>
      </c>
      <c r="AA61" s="9">
        <v>47907</v>
      </c>
      <c r="AB61" s="9">
        <v>1320685</v>
      </c>
      <c r="AC61" s="9">
        <v>46758</v>
      </c>
      <c r="AD61" s="9">
        <v>179099</v>
      </c>
      <c r="AE61" s="9">
        <v>571044</v>
      </c>
      <c r="AF61" s="9">
        <v>825</v>
      </c>
      <c r="AG61" s="9">
        <v>25602</v>
      </c>
      <c r="AH61" s="9">
        <v>2303635</v>
      </c>
      <c r="AI61" s="9">
        <v>2584119</v>
      </c>
      <c r="AJ61" s="9">
        <v>10591</v>
      </c>
      <c r="AK61" s="9">
        <v>242870</v>
      </c>
      <c r="AL61" s="9">
        <f t="shared" si="44"/>
        <v>7711845</v>
      </c>
      <c r="AN61" s="9">
        <f t="shared" si="45"/>
        <v>3729576</v>
      </c>
      <c r="AO61" s="9">
        <f t="shared" si="8"/>
        <v>801504</v>
      </c>
      <c r="AP61" s="9">
        <f t="shared" si="9"/>
        <v>3155163</v>
      </c>
      <c r="AQ61" s="9">
        <f t="shared" si="10"/>
        <v>25602</v>
      </c>
      <c r="AR61" s="9">
        <f t="shared" si="11"/>
        <v>7711845</v>
      </c>
      <c r="AT61" s="4" t="s">
        <v>73</v>
      </c>
      <c r="AU61" s="9"/>
      <c r="AV61" s="9">
        <v>199571</v>
      </c>
      <c r="AW61" s="9">
        <v>996</v>
      </c>
      <c r="AX61" s="9">
        <v>1076</v>
      </c>
      <c r="AY61" s="9">
        <v>290</v>
      </c>
      <c r="AZ61" s="9">
        <v>74061</v>
      </c>
      <c r="BA61" s="9">
        <v>117070</v>
      </c>
      <c r="BB61" s="9">
        <v>41</v>
      </c>
      <c r="BC61" s="9">
        <v>123226</v>
      </c>
      <c r="BD61" s="9">
        <v>25104</v>
      </c>
      <c r="BE61" s="9">
        <v>2288895</v>
      </c>
      <c r="BF61" s="9">
        <v>290</v>
      </c>
      <c r="BG61" s="9">
        <v>4271</v>
      </c>
      <c r="BH61" s="9">
        <f t="shared" si="46"/>
        <v>2834891</v>
      </c>
      <c r="BJ61" s="9">
        <f t="shared" si="47"/>
        <v>27756</v>
      </c>
      <c r="BK61" s="9">
        <f t="shared" si="14"/>
        <v>277944</v>
      </c>
      <c r="BL61" s="9">
        <f t="shared" si="15"/>
        <v>2405965</v>
      </c>
      <c r="BM61" s="9">
        <f t="shared" si="16"/>
        <v>123226</v>
      </c>
      <c r="BN61" s="9">
        <f t="shared" si="17"/>
        <v>2834891</v>
      </c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11">
        <f t="shared" si="48"/>
        <v>0</v>
      </c>
      <c r="CD61" s="13"/>
      <c r="CE61" s="9">
        <f t="shared" si="49"/>
        <v>0</v>
      </c>
      <c r="CF61" s="9">
        <f t="shared" si="50"/>
        <v>0</v>
      </c>
      <c r="CG61" s="9">
        <f t="shared" si="51"/>
        <v>0</v>
      </c>
      <c r="CH61" s="9">
        <f t="shared" si="52"/>
        <v>0</v>
      </c>
      <c r="CI61" s="9">
        <f t="shared" si="53"/>
        <v>0</v>
      </c>
      <c r="CK61" s="4" t="s">
        <v>73</v>
      </c>
      <c r="CL61" s="9">
        <f>+SUM('General Rates'!B61+'Targeted (non-water &amp; wastewate'!B61+'Targeted (water &amp; wastewater)'!B61)</f>
        <v>0</v>
      </c>
      <c r="CM61" s="9">
        <f>+SUM('General Rates'!C61+'Targeted (non-water &amp; wastewate'!C61+'Targeted (water &amp; wastewater)'!C61)</f>
        <v>691342</v>
      </c>
      <c r="CN61" s="9">
        <f>+SUM('General Rates'!D61+'Targeted (non-water &amp; wastewate'!D61+'Targeted (water &amp; wastewater)'!D61)</f>
        <v>58263</v>
      </c>
      <c r="CO61" s="9">
        <f>+SUM('General Rates'!E61+'Targeted (non-water &amp; wastewate'!E61+'Targeted (water &amp; wastewater)'!E61)</f>
        <v>1408266</v>
      </c>
      <c r="CP61" s="9">
        <f>+SUM('General Rates'!F61+'Targeted (non-water &amp; wastewate'!F61+'Targeted (water &amp; wastewater)'!F61)</f>
        <v>56230</v>
      </c>
      <c r="CQ61" s="9">
        <f>+SUM('General Rates'!G61+'Targeted (non-water &amp; wastewate'!G61+'Targeted (water &amp; wastewater)'!G61)</f>
        <v>322767</v>
      </c>
      <c r="CR61" s="9">
        <f>+SUM('General Rates'!H61+'Targeted (non-water &amp; wastewate'!H61+'Targeted (water &amp; wastewater)'!H61)</f>
        <v>1136497</v>
      </c>
      <c r="CS61" s="9">
        <f>+SUM('General Rates'!I61+'Targeted (non-water &amp; wastewate'!I61+'Targeted (water &amp; wastewater)'!I61)</f>
        <v>2766</v>
      </c>
      <c r="CT61" s="9">
        <f>+SUM('General Rates'!J61+'Targeted (non-water &amp; wastewate'!J61+'Targeted (water &amp; wastewater)'!J61)</f>
        <v>170098</v>
      </c>
      <c r="CU61" s="9">
        <f>+SUM('General Rates'!K61+'Targeted (non-water &amp; wastewate'!K61+'Targeted (water &amp; wastewater)'!K61)</f>
        <v>2853478</v>
      </c>
      <c r="CV61" s="9">
        <f>+SUM('General Rates'!L61+'Targeted (non-water &amp; wastewate'!L61+'Targeted (water &amp; wastewater)'!L61)</f>
        <v>7064267</v>
      </c>
      <c r="CW61" s="9">
        <f>+SUM('General Rates'!M61+'Targeted (non-water &amp; wastewate'!M61+'Targeted (water &amp; wastewater)'!M61)</f>
        <v>15628</v>
      </c>
      <c r="CX61" s="9">
        <f>+SUM('General Rates'!N61+'Targeted (non-water &amp; wastewate'!N61+'Targeted (water &amp; wastewater)'!N61)</f>
        <v>263910</v>
      </c>
      <c r="CY61" s="9">
        <f>+SUM('General Rates'!O61+'Targeted (non-water &amp; wastewate'!O61+'Targeted (water &amp; wastewater)'!O61)</f>
        <v>14043512</v>
      </c>
      <c r="DA61" s="9">
        <f t="shared" si="54"/>
        <v>4391865</v>
      </c>
      <c r="DB61" s="9">
        <f t="shared" si="25"/>
        <v>1280785</v>
      </c>
      <c r="DC61" s="9">
        <f t="shared" si="26"/>
        <v>8200764</v>
      </c>
      <c r="DD61" s="9">
        <f t="shared" si="27"/>
        <v>170098</v>
      </c>
      <c r="DE61" s="9">
        <f t="shared" si="28"/>
        <v>14043512</v>
      </c>
      <c r="DG61" s="7"/>
    </row>
    <row r="62" spans="1:111" x14ac:dyDescent="0.3">
      <c r="A62" s="4">
        <v>2021</v>
      </c>
      <c r="B62" s="4" t="s">
        <v>74</v>
      </c>
      <c r="C62" s="9"/>
      <c r="D62" s="9">
        <v>109918</v>
      </c>
      <c r="E62" s="9">
        <v>295455</v>
      </c>
      <c r="F62" s="9">
        <v>27819</v>
      </c>
      <c r="G62" s="9">
        <v>27822</v>
      </c>
      <c r="H62" s="9">
        <v>113672</v>
      </c>
      <c r="I62" s="9">
        <v>767187</v>
      </c>
      <c r="J62" s="9">
        <v>2941</v>
      </c>
      <c r="K62" s="9">
        <v>48679</v>
      </c>
      <c r="L62" s="9">
        <v>3189137</v>
      </c>
      <c r="M62" s="9">
        <v>2336325</v>
      </c>
      <c r="N62" s="9">
        <v>18664</v>
      </c>
      <c r="O62" s="9">
        <v>132614</v>
      </c>
      <c r="P62" s="9">
        <f t="shared" si="42"/>
        <v>7070233</v>
      </c>
      <c r="R62" s="9">
        <f t="shared" si="43"/>
        <v>3558897</v>
      </c>
      <c r="S62" s="9">
        <f t="shared" si="2"/>
        <v>359145</v>
      </c>
      <c r="T62" s="9">
        <f t="shared" si="3"/>
        <v>3103512</v>
      </c>
      <c r="U62" s="9">
        <f t="shared" si="4"/>
        <v>48679</v>
      </c>
      <c r="V62" s="9">
        <f t="shared" si="5"/>
        <v>7070233</v>
      </c>
      <c r="X62" s="4" t="s">
        <v>74</v>
      </c>
      <c r="Y62" s="9"/>
      <c r="Z62" s="9">
        <v>116386</v>
      </c>
      <c r="AA62" s="9">
        <v>462451</v>
      </c>
      <c r="AB62" s="9">
        <v>33853</v>
      </c>
      <c r="AC62" s="9">
        <v>30972</v>
      </c>
      <c r="AD62" s="9">
        <v>112531</v>
      </c>
      <c r="AE62" s="9">
        <v>471008</v>
      </c>
      <c r="AF62" s="9">
        <v>2396</v>
      </c>
      <c r="AG62" s="9">
        <v>42952</v>
      </c>
      <c r="AH62" s="9">
        <v>4874687</v>
      </c>
      <c r="AI62" s="9">
        <v>1831915</v>
      </c>
      <c r="AJ62" s="9">
        <v>26788</v>
      </c>
      <c r="AK62" s="9">
        <v>2877</v>
      </c>
      <c r="AL62" s="9">
        <f t="shared" si="44"/>
        <v>8008816</v>
      </c>
      <c r="AN62" s="9">
        <f t="shared" si="45"/>
        <v>5428751</v>
      </c>
      <c r="AO62" s="9">
        <f t="shared" si="8"/>
        <v>234190</v>
      </c>
      <c r="AP62" s="9">
        <f t="shared" si="9"/>
        <v>2302923</v>
      </c>
      <c r="AQ62" s="9">
        <f t="shared" si="10"/>
        <v>42952</v>
      </c>
      <c r="AR62" s="9">
        <f t="shared" si="11"/>
        <v>8008816</v>
      </c>
      <c r="AT62" s="4" t="s">
        <v>74</v>
      </c>
      <c r="AU62" s="9"/>
      <c r="AV62" s="9">
        <v>398580</v>
      </c>
      <c r="AW62" s="9">
        <v>1373</v>
      </c>
      <c r="AX62" s="9">
        <v>686</v>
      </c>
      <c r="AY62" s="9">
        <v>1030</v>
      </c>
      <c r="AZ62" s="9">
        <v>207498</v>
      </c>
      <c r="BA62" s="9">
        <v>245676</v>
      </c>
      <c r="BB62" s="9"/>
      <c r="BC62" s="9">
        <v>246719</v>
      </c>
      <c r="BD62" s="9">
        <v>40185</v>
      </c>
      <c r="BE62" s="9">
        <v>4699790</v>
      </c>
      <c r="BF62" s="9"/>
      <c r="BG62" s="9">
        <v>8121</v>
      </c>
      <c r="BH62" s="9">
        <f t="shared" si="46"/>
        <v>5849658</v>
      </c>
      <c r="BJ62" s="9">
        <f t="shared" si="47"/>
        <v>43274</v>
      </c>
      <c r="BK62" s="9">
        <f t="shared" si="14"/>
        <v>614199</v>
      </c>
      <c r="BL62" s="9">
        <f t="shared" si="15"/>
        <v>4945466</v>
      </c>
      <c r="BM62" s="9">
        <f t="shared" si="16"/>
        <v>246719</v>
      </c>
      <c r="BN62" s="9">
        <f t="shared" si="17"/>
        <v>5849658</v>
      </c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11">
        <f t="shared" si="48"/>
        <v>0</v>
      </c>
      <c r="CD62" s="13"/>
      <c r="CE62" s="9">
        <f t="shared" si="49"/>
        <v>0</v>
      </c>
      <c r="CF62" s="9">
        <f t="shared" si="50"/>
        <v>0</v>
      </c>
      <c r="CG62" s="9">
        <f t="shared" si="51"/>
        <v>0</v>
      </c>
      <c r="CH62" s="9">
        <f t="shared" si="52"/>
        <v>0</v>
      </c>
      <c r="CI62" s="9">
        <f t="shared" si="53"/>
        <v>0</v>
      </c>
      <c r="CK62" s="4" t="s">
        <v>74</v>
      </c>
      <c r="CL62" s="9">
        <f>+SUM('General Rates'!B62+'Targeted (non-water &amp; wastewate'!B62+'Targeted (water &amp; wastewater)'!B62)</f>
        <v>0</v>
      </c>
      <c r="CM62" s="9">
        <f>+SUM('General Rates'!C62+'Targeted (non-water &amp; wastewate'!C62+'Targeted (water &amp; wastewater)'!C62)</f>
        <v>624884</v>
      </c>
      <c r="CN62" s="9">
        <f>+SUM('General Rates'!D62+'Targeted (non-water &amp; wastewate'!D62+'Targeted (water &amp; wastewater)'!D62)</f>
        <v>759279</v>
      </c>
      <c r="CO62" s="9">
        <f>+SUM('General Rates'!E62+'Targeted (non-water &amp; wastewate'!E62+'Targeted (water &amp; wastewater)'!E62)</f>
        <v>62358</v>
      </c>
      <c r="CP62" s="9">
        <f>+SUM('General Rates'!F62+'Targeted (non-water &amp; wastewate'!F62+'Targeted (water &amp; wastewater)'!F62)</f>
        <v>59824</v>
      </c>
      <c r="CQ62" s="9">
        <f>+SUM('General Rates'!G62+'Targeted (non-water &amp; wastewate'!G62+'Targeted (water &amp; wastewater)'!G62)</f>
        <v>433701</v>
      </c>
      <c r="CR62" s="9">
        <f>+SUM('General Rates'!H62+'Targeted (non-water &amp; wastewate'!H62+'Targeted (water &amp; wastewater)'!H62)</f>
        <v>1483871</v>
      </c>
      <c r="CS62" s="9">
        <f>+SUM('General Rates'!I62+'Targeted (non-water &amp; wastewate'!I62+'Targeted (water &amp; wastewater)'!I62)</f>
        <v>5337</v>
      </c>
      <c r="CT62" s="9">
        <f>+SUM('General Rates'!J62+'Targeted (non-water &amp; wastewate'!J62+'Targeted (water &amp; wastewater)'!J62)</f>
        <v>338350</v>
      </c>
      <c r="CU62" s="9">
        <f>+SUM('General Rates'!K62+'Targeted (non-water &amp; wastewate'!K62+'Targeted (water &amp; wastewater)'!K62)</f>
        <v>8104009</v>
      </c>
      <c r="CV62" s="9">
        <f>+SUM('General Rates'!L62+'Targeted (non-water &amp; wastewate'!L62+'Targeted (water &amp; wastewater)'!L62)</f>
        <v>8868030</v>
      </c>
      <c r="CW62" s="9">
        <f>+SUM('General Rates'!M62+'Targeted (non-water &amp; wastewate'!M62+'Targeted (water &amp; wastewater)'!M62)</f>
        <v>45452</v>
      </c>
      <c r="CX62" s="9">
        <f>+SUM('General Rates'!N62+'Targeted (non-water &amp; wastewate'!N62+'Targeted (water &amp; wastewater)'!N62)</f>
        <v>143612</v>
      </c>
      <c r="CY62" s="9">
        <f>+SUM('General Rates'!O62+'Targeted (non-water &amp; wastewate'!O62+'Targeted (water &amp; wastewater)'!O62)</f>
        <v>20928707</v>
      </c>
      <c r="DA62" s="9">
        <f t="shared" si="54"/>
        <v>9030922</v>
      </c>
      <c r="DB62" s="9">
        <f t="shared" si="25"/>
        <v>1207534</v>
      </c>
      <c r="DC62" s="9">
        <f t="shared" si="26"/>
        <v>10351901</v>
      </c>
      <c r="DD62" s="9">
        <f t="shared" si="27"/>
        <v>338350</v>
      </c>
      <c r="DE62" s="9">
        <f t="shared" si="28"/>
        <v>20928707</v>
      </c>
      <c r="DG62" s="7"/>
    </row>
    <row r="63" spans="1:111" x14ac:dyDescent="0.3">
      <c r="A63" s="4">
        <v>2022</v>
      </c>
      <c r="B63" s="4" t="s">
        <v>75</v>
      </c>
      <c r="C63" s="9"/>
      <c r="D63" s="9">
        <v>225167.83</v>
      </c>
      <c r="E63" s="9"/>
      <c r="F63" s="9"/>
      <c r="G63" s="9"/>
      <c r="H63" s="9">
        <v>241325.22</v>
      </c>
      <c r="I63" s="9"/>
      <c r="J63" s="9"/>
      <c r="K63" s="9"/>
      <c r="L63" s="9">
        <v>2549574.7799999998</v>
      </c>
      <c r="M63" s="9">
        <v>3981738.26</v>
      </c>
      <c r="N63" s="9"/>
      <c r="O63" s="9">
        <v>110746.09</v>
      </c>
      <c r="P63" s="9">
        <f t="shared" si="42"/>
        <v>7108552.1799999997</v>
      </c>
      <c r="R63" s="9">
        <f t="shared" si="43"/>
        <v>2549574.7799999998</v>
      </c>
      <c r="S63" s="9">
        <f t="shared" si="2"/>
        <v>577239.14</v>
      </c>
      <c r="T63" s="9">
        <f t="shared" si="3"/>
        <v>3981738.26</v>
      </c>
      <c r="U63" s="9">
        <f t="shared" si="4"/>
        <v>0</v>
      </c>
      <c r="V63" s="9">
        <f t="shared" si="5"/>
        <v>7108552.1799999997</v>
      </c>
      <c r="X63" s="4" t="s">
        <v>75</v>
      </c>
      <c r="Y63" s="9"/>
      <c r="Z63" s="9">
        <v>87042.61</v>
      </c>
      <c r="AA63" s="9"/>
      <c r="AB63" s="9"/>
      <c r="AC63" s="9"/>
      <c r="AD63" s="9">
        <v>146027.82999999999</v>
      </c>
      <c r="AE63" s="9"/>
      <c r="AF63" s="9"/>
      <c r="AG63" s="9"/>
      <c r="AH63" s="9">
        <v>1395906.96</v>
      </c>
      <c r="AI63" s="9">
        <v>2208663.48</v>
      </c>
      <c r="AJ63" s="9">
        <v>3775.65</v>
      </c>
      <c r="AK63" s="9">
        <v>81915.649999999994</v>
      </c>
      <c r="AL63" s="9">
        <f t="shared" si="44"/>
        <v>3923332.1799999997</v>
      </c>
      <c r="AN63" s="9">
        <f t="shared" si="45"/>
        <v>1399682.6099999999</v>
      </c>
      <c r="AO63" s="9">
        <f t="shared" si="8"/>
        <v>314986.08999999997</v>
      </c>
      <c r="AP63" s="9">
        <f t="shared" si="9"/>
        <v>2208663.48</v>
      </c>
      <c r="AQ63" s="9">
        <f t="shared" si="10"/>
        <v>0</v>
      </c>
      <c r="AR63" s="9">
        <f t="shared" si="11"/>
        <v>3923332.1799999997</v>
      </c>
      <c r="AT63" s="4" t="s">
        <v>75</v>
      </c>
      <c r="AU63" s="9"/>
      <c r="AV63" s="9">
        <v>149178.67000000001</v>
      </c>
      <c r="AW63" s="9"/>
      <c r="AX63" s="9"/>
      <c r="AY63" s="9"/>
      <c r="AZ63" s="9">
        <v>57813.81</v>
      </c>
      <c r="BA63" s="9"/>
      <c r="BB63" s="9"/>
      <c r="BC63" s="9">
        <v>45191.3</v>
      </c>
      <c r="BD63" s="9">
        <v>20834.57</v>
      </c>
      <c r="BE63" s="9">
        <v>2186636.83</v>
      </c>
      <c r="BF63" s="9"/>
      <c r="BG63" s="9">
        <v>480</v>
      </c>
      <c r="BH63" s="9">
        <f t="shared" si="46"/>
        <v>2460135.1800000002</v>
      </c>
      <c r="BJ63" s="9">
        <f t="shared" si="47"/>
        <v>20834.57</v>
      </c>
      <c r="BK63" s="9">
        <f t="shared" si="14"/>
        <v>207472.48</v>
      </c>
      <c r="BL63" s="9">
        <f t="shared" si="15"/>
        <v>2186636.83</v>
      </c>
      <c r="BM63" s="9">
        <f t="shared" si="16"/>
        <v>45191.3</v>
      </c>
      <c r="BN63" s="9">
        <f t="shared" si="17"/>
        <v>2460135.1800000002</v>
      </c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11">
        <f t="shared" si="48"/>
        <v>0</v>
      </c>
      <c r="CD63" s="13"/>
      <c r="CE63" s="9">
        <f t="shared" si="49"/>
        <v>0</v>
      </c>
      <c r="CF63" s="9">
        <f t="shared" si="50"/>
        <v>0</v>
      </c>
      <c r="CG63" s="9">
        <f t="shared" si="51"/>
        <v>0</v>
      </c>
      <c r="CH63" s="9">
        <f t="shared" si="52"/>
        <v>0</v>
      </c>
      <c r="CI63" s="9">
        <f t="shared" si="53"/>
        <v>0</v>
      </c>
      <c r="CK63" s="4" t="s">
        <v>75</v>
      </c>
      <c r="CL63" s="9">
        <f>+SUM('General Rates'!B63+'Targeted (non-water &amp; wastewate'!B63+'Targeted (water &amp; wastewater)'!B63)</f>
        <v>0</v>
      </c>
      <c r="CM63" s="9">
        <f>+SUM('General Rates'!C63+'Targeted (non-water &amp; wastewate'!C63+'Targeted (water &amp; wastewater)'!C63)</f>
        <v>461389.11</v>
      </c>
      <c r="CN63" s="9">
        <f>+SUM('General Rates'!D63+'Targeted (non-water &amp; wastewate'!D63+'Targeted (water &amp; wastewater)'!D63)</f>
        <v>0</v>
      </c>
      <c r="CO63" s="9">
        <f>+SUM('General Rates'!E63+'Targeted (non-water &amp; wastewate'!E63+'Targeted (water &amp; wastewater)'!E63)</f>
        <v>0</v>
      </c>
      <c r="CP63" s="9">
        <f>+SUM('General Rates'!F63+'Targeted (non-water &amp; wastewate'!F63+'Targeted (water &amp; wastewater)'!F63)</f>
        <v>0</v>
      </c>
      <c r="CQ63" s="9">
        <f>+SUM('General Rates'!G63+'Targeted (non-water &amp; wastewate'!G63+'Targeted (water &amp; wastewater)'!G63)</f>
        <v>445166.86</v>
      </c>
      <c r="CR63" s="9">
        <f>+SUM('General Rates'!H63+'Targeted (non-water &amp; wastewate'!H63+'Targeted (water &amp; wastewater)'!H63)</f>
        <v>0</v>
      </c>
      <c r="CS63" s="9">
        <f>+SUM('General Rates'!I63+'Targeted (non-water &amp; wastewate'!I63+'Targeted (water &amp; wastewater)'!I63)</f>
        <v>0</v>
      </c>
      <c r="CT63" s="9">
        <f>+SUM('General Rates'!J63+'Targeted (non-water &amp; wastewate'!J63+'Targeted (water &amp; wastewater)'!J63)</f>
        <v>45191.3</v>
      </c>
      <c r="CU63" s="9">
        <f>+SUM('General Rates'!K63+'Targeted (non-water &amp; wastewate'!K63+'Targeted (water &amp; wastewater)'!K63)</f>
        <v>3966316.3099999996</v>
      </c>
      <c r="CV63" s="9">
        <f>+SUM('General Rates'!L63+'Targeted (non-water &amp; wastewate'!L63+'Targeted (water &amp; wastewater)'!L63)</f>
        <v>8377038.5700000003</v>
      </c>
      <c r="CW63" s="9">
        <f>+SUM('General Rates'!M63+'Targeted (non-water &amp; wastewate'!M63+'Targeted (water &amp; wastewater)'!M63)</f>
        <v>3775.65</v>
      </c>
      <c r="CX63" s="9">
        <f>+SUM('General Rates'!N63+'Targeted (non-water &amp; wastewate'!N63+'Targeted (water &amp; wastewater)'!N63)</f>
        <v>193141.74</v>
      </c>
      <c r="CY63" s="9">
        <f>+SUM('General Rates'!O63+'Targeted (non-water &amp; wastewate'!O63+'Targeted (water &amp; wastewater)'!O63)</f>
        <v>13492019.539999999</v>
      </c>
      <c r="DA63" s="9">
        <f t="shared" si="54"/>
        <v>3970091.9599999995</v>
      </c>
      <c r="DB63" s="9">
        <f t="shared" si="25"/>
        <v>1099697.71</v>
      </c>
      <c r="DC63" s="9">
        <f t="shared" si="26"/>
        <v>8377038.5700000003</v>
      </c>
      <c r="DD63" s="9">
        <f t="shared" si="27"/>
        <v>45191.3</v>
      </c>
      <c r="DE63" s="9">
        <f t="shared" si="28"/>
        <v>13492019.539999999</v>
      </c>
      <c r="DG63" s="7"/>
    </row>
    <row r="64" spans="1:111" x14ac:dyDescent="0.3">
      <c r="A64" s="4">
        <v>2021</v>
      </c>
      <c r="B64" s="4" t="s">
        <v>76</v>
      </c>
      <c r="C64" s="9"/>
      <c r="D64" s="9">
        <v>656044</v>
      </c>
      <c r="E64" s="9">
        <v>324797</v>
      </c>
      <c r="F64" s="9">
        <v>261052</v>
      </c>
      <c r="G64" s="9">
        <v>4704</v>
      </c>
      <c r="H64" s="9">
        <v>188947</v>
      </c>
      <c r="I64" s="9">
        <v>1265002</v>
      </c>
      <c r="J64" s="9"/>
      <c r="K64" s="9">
        <v>219855</v>
      </c>
      <c r="L64" s="9">
        <v>4058475</v>
      </c>
      <c r="M64" s="9">
        <v>4523719</v>
      </c>
      <c r="N64" s="9">
        <v>53516</v>
      </c>
      <c r="O64" s="9">
        <v>544863</v>
      </c>
      <c r="P64" s="9">
        <f t="shared" si="42"/>
        <v>12100974</v>
      </c>
      <c r="R64" s="9">
        <f t="shared" si="43"/>
        <v>4702544</v>
      </c>
      <c r="S64" s="9">
        <f t="shared" si="2"/>
        <v>1389854</v>
      </c>
      <c r="T64" s="9">
        <f t="shared" si="3"/>
        <v>5788721</v>
      </c>
      <c r="U64" s="9">
        <f t="shared" si="4"/>
        <v>219855</v>
      </c>
      <c r="V64" s="9">
        <f t="shared" si="5"/>
        <v>12100974</v>
      </c>
      <c r="X64" s="4" t="s">
        <v>76</v>
      </c>
      <c r="Y64" s="9"/>
      <c r="Z64" s="9">
        <v>589911</v>
      </c>
      <c r="AA64" s="9">
        <v>227371</v>
      </c>
      <c r="AB64" s="9">
        <v>192966</v>
      </c>
      <c r="AC64" s="9">
        <v>1811</v>
      </c>
      <c r="AD64" s="9">
        <v>83273</v>
      </c>
      <c r="AE64" s="9">
        <v>482344</v>
      </c>
      <c r="AF64" s="9"/>
      <c r="AG64" s="9">
        <v>38485</v>
      </c>
      <c r="AH64" s="9">
        <v>1816975</v>
      </c>
      <c r="AI64" s="9">
        <v>2173703</v>
      </c>
      <c r="AJ64" s="9">
        <v>23285</v>
      </c>
      <c r="AK64" s="9">
        <v>260912</v>
      </c>
      <c r="AL64" s="9">
        <f t="shared" si="44"/>
        <v>5891036</v>
      </c>
      <c r="AN64" s="9">
        <f t="shared" si="45"/>
        <v>2262408</v>
      </c>
      <c r="AO64" s="9">
        <f t="shared" si="8"/>
        <v>934096</v>
      </c>
      <c r="AP64" s="9">
        <f t="shared" si="9"/>
        <v>2656047</v>
      </c>
      <c r="AQ64" s="9">
        <f t="shared" si="10"/>
        <v>38485</v>
      </c>
      <c r="AR64" s="9">
        <f t="shared" si="11"/>
        <v>5891036</v>
      </c>
      <c r="AT64" s="4" t="s">
        <v>76</v>
      </c>
      <c r="AU64" s="9"/>
      <c r="AV64" s="9">
        <v>653343</v>
      </c>
      <c r="AW64" s="9">
        <v>16022</v>
      </c>
      <c r="AX64" s="9">
        <v>1118</v>
      </c>
      <c r="AY64" s="9"/>
      <c r="AZ64" s="9">
        <v>176670</v>
      </c>
      <c r="BA64" s="9">
        <v>256260</v>
      </c>
      <c r="BB64" s="9"/>
      <c r="BC64" s="9">
        <v>173527</v>
      </c>
      <c r="BD64" s="9">
        <v>43634</v>
      </c>
      <c r="BE64" s="9">
        <v>4959413</v>
      </c>
      <c r="BF64" s="9">
        <v>1342</v>
      </c>
      <c r="BG64" s="9">
        <v>10740</v>
      </c>
      <c r="BH64" s="9">
        <f t="shared" si="46"/>
        <v>6292069</v>
      </c>
      <c r="BJ64" s="9">
        <f t="shared" si="47"/>
        <v>62116</v>
      </c>
      <c r="BK64" s="9">
        <f t="shared" si="14"/>
        <v>840753</v>
      </c>
      <c r="BL64" s="9">
        <f t="shared" si="15"/>
        <v>5215673</v>
      </c>
      <c r="BM64" s="9">
        <f t="shared" si="16"/>
        <v>173527</v>
      </c>
      <c r="BN64" s="9">
        <f t="shared" si="17"/>
        <v>6292069</v>
      </c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11">
        <f t="shared" si="48"/>
        <v>0</v>
      </c>
      <c r="CD64" s="13"/>
      <c r="CE64" s="9">
        <f t="shared" si="49"/>
        <v>0</v>
      </c>
      <c r="CF64" s="9">
        <f t="shared" si="50"/>
        <v>0</v>
      </c>
      <c r="CG64" s="9">
        <f t="shared" si="51"/>
        <v>0</v>
      </c>
      <c r="CH64" s="9">
        <f t="shared" si="52"/>
        <v>0</v>
      </c>
      <c r="CI64" s="9">
        <f t="shared" si="53"/>
        <v>0</v>
      </c>
      <c r="CK64" s="4" t="s">
        <v>76</v>
      </c>
      <c r="CL64" s="9">
        <f>+SUM('General Rates'!B64+'Targeted (non-water &amp; wastewate'!B64+'Targeted (water &amp; wastewater)'!B64)</f>
        <v>0</v>
      </c>
      <c r="CM64" s="9">
        <f>+SUM('General Rates'!C64+'Targeted (non-water &amp; wastewate'!C64+'Targeted (water &amp; wastewater)'!C64)</f>
        <v>1899298</v>
      </c>
      <c r="CN64" s="9">
        <f>+SUM('General Rates'!D64+'Targeted (non-water &amp; wastewate'!D64+'Targeted (water &amp; wastewater)'!D64)</f>
        <v>568190</v>
      </c>
      <c r="CO64" s="9">
        <f>+SUM('General Rates'!E64+'Targeted (non-water &amp; wastewate'!E64+'Targeted (water &amp; wastewater)'!E64)</f>
        <v>455136</v>
      </c>
      <c r="CP64" s="9">
        <f>+SUM('General Rates'!F64+'Targeted (non-water &amp; wastewate'!F64+'Targeted (water &amp; wastewater)'!F64)</f>
        <v>6515</v>
      </c>
      <c r="CQ64" s="9">
        <f>+SUM('General Rates'!G64+'Targeted (non-water &amp; wastewate'!G64+'Targeted (water &amp; wastewater)'!G64)</f>
        <v>448890</v>
      </c>
      <c r="CR64" s="9">
        <f>+SUM('General Rates'!H64+'Targeted (non-water &amp; wastewate'!H64+'Targeted (water &amp; wastewater)'!H64)</f>
        <v>2003606</v>
      </c>
      <c r="CS64" s="9">
        <f>+SUM('General Rates'!I64+'Targeted (non-water &amp; wastewate'!I64+'Targeted (water &amp; wastewater)'!I64)</f>
        <v>0</v>
      </c>
      <c r="CT64" s="9">
        <f>+SUM('General Rates'!J64+'Targeted (non-water &amp; wastewate'!J64+'Targeted (water &amp; wastewater)'!J64)</f>
        <v>431867</v>
      </c>
      <c r="CU64" s="9">
        <f>+SUM('General Rates'!K64+'Targeted (non-water &amp; wastewate'!K64+'Targeted (water &amp; wastewater)'!K64)</f>
        <v>5919084</v>
      </c>
      <c r="CV64" s="9">
        <f>+SUM('General Rates'!L64+'Targeted (non-water &amp; wastewate'!L64+'Targeted (water &amp; wastewater)'!L64)</f>
        <v>11656835</v>
      </c>
      <c r="CW64" s="9">
        <f>+SUM('General Rates'!M64+'Targeted (non-water &amp; wastewate'!M64+'Targeted (water &amp; wastewater)'!M64)</f>
        <v>78143</v>
      </c>
      <c r="CX64" s="9">
        <f>+SUM('General Rates'!N64+'Targeted (non-water &amp; wastewate'!N64+'Targeted (water &amp; wastewater)'!N64)</f>
        <v>816515</v>
      </c>
      <c r="CY64" s="9">
        <f>+SUM('General Rates'!O64+'Targeted (non-water &amp; wastewate'!O64+'Targeted (water &amp; wastewater)'!O64)</f>
        <v>24284079</v>
      </c>
      <c r="DA64" s="9">
        <f t="shared" si="54"/>
        <v>7027068</v>
      </c>
      <c r="DB64" s="9">
        <f t="shared" si="25"/>
        <v>3164703</v>
      </c>
      <c r="DC64" s="9">
        <f t="shared" si="26"/>
        <v>13660441</v>
      </c>
      <c r="DD64" s="9">
        <f t="shared" si="27"/>
        <v>431867</v>
      </c>
      <c r="DE64" s="9">
        <f t="shared" si="28"/>
        <v>24284079</v>
      </c>
      <c r="DG64" s="7"/>
    </row>
    <row r="65" spans="1:111" x14ac:dyDescent="0.3">
      <c r="A65" s="4">
        <v>2021</v>
      </c>
      <c r="B65" s="4" t="s">
        <v>77</v>
      </c>
      <c r="C65" s="9" t="s">
        <v>179</v>
      </c>
      <c r="D65" s="9" t="s">
        <v>179</v>
      </c>
      <c r="E65" s="9" t="s">
        <v>179</v>
      </c>
      <c r="F65" s="9" t="s">
        <v>179</v>
      </c>
      <c r="G65" s="9" t="s">
        <v>179</v>
      </c>
      <c r="H65" s="9" t="s">
        <v>179</v>
      </c>
      <c r="I65" s="9" t="s">
        <v>179</v>
      </c>
      <c r="J65" s="9" t="s">
        <v>179</v>
      </c>
      <c r="K65" s="9" t="s">
        <v>179</v>
      </c>
      <c r="L65" s="9" t="s">
        <v>179</v>
      </c>
      <c r="M65" s="9" t="s">
        <v>179</v>
      </c>
      <c r="N65" s="9" t="s">
        <v>179</v>
      </c>
      <c r="O65" s="9" t="s">
        <v>179</v>
      </c>
      <c r="P65" s="9" t="s">
        <v>179</v>
      </c>
      <c r="R65" s="9" t="s">
        <v>179</v>
      </c>
      <c r="S65" s="9" t="s">
        <v>179</v>
      </c>
      <c r="T65" s="9" t="s">
        <v>179</v>
      </c>
      <c r="U65" s="9" t="s">
        <v>179</v>
      </c>
      <c r="V65" s="9" t="s">
        <v>179</v>
      </c>
      <c r="X65" s="4" t="s">
        <v>77</v>
      </c>
      <c r="Y65" s="9" t="s">
        <v>179</v>
      </c>
      <c r="Z65" s="9" t="s">
        <v>179</v>
      </c>
      <c r="AA65" s="9" t="s">
        <v>179</v>
      </c>
      <c r="AB65" s="9" t="s">
        <v>179</v>
      </c>
      <c r="AC65" s="9" t="s">
        <v>179</v>
      </c>
      <c r="AD65" s="9" t="s">
        <v>179</v>
      </c>
      <c r="AE65" s="9" t="s">
        <v>179</v>
      </c>
      <c r="AF65" s="9" t="s">
        <v>179</v>
      </c>
      <c r="AG65" s="9" t="s">
        <v>179</v>
      </c>
      <c r="AH65" s="9" t="s">
        <v>179</v>
      </c>
      <c r="AI65" s="9" t="s">
        <v>179</v>
      </c>
      <c r="AJ65" s="9" t="s">
        <v>179</v>
      </c>
      <c r="AK65" s="9" t="s">
        <v>179</v>
      </c>
      <c r="AL65" s="9" t="s">
        <v>179</v>
      </c>
      <c r="AN65" s="9" t="s">
        <v>179</v>
      </c>
      <c r="AO65" s="9" t="s">
        <v>179</v>
      </c>
      <c r="AP65" s="9" t="s">
        <v>179</v>
      </c>
      <c r="AQ65" s="9" t="s">
        <v>179</v>
      </c>
      <c r="AR65" s="9" t="s">
        <v>179</v>
      </c>
      <c r="AT65" s="4" t="s">
        <v>77</v>
      </c>
      <c r="AU65" s="9" t="s">
        <v>179</v>
      </c>
      <c r="AV65" s="9" t="s">
        <v>179</v>
      </c>
      <c r="AW65" s="9" t="s">
        <v>179</v>
      </c>
      <c r="AX65" s="9" t="s">
        <v>179</v>
      </c>
      <c r="AY65" s="9" t="s">
        <v>179</v>
      </c>
      <c r="AZ65" s="9" t="s">
        <v>179</v>
      </c>
      <c r="BA65" s="9" t="s">
        <v>179</v>
      </c>
      <c r="BB65" s="9" t="s">
        <v>179</v>
      </c>
      <c r="BC65" s="9" t="s">
        <v>179</v>
      </c>
      <c r="BD65" s="9" t="s">
        <v>179</v>
      </c>
      <c r="BE65" s="9" t="s">
        <v>179</v>
      </c>
      <c r="BF65" s="9" t="s">
        <v>179</v>
      </c>
      <c r="BG65" s="9" t="s">
        <v>179</v>
      </c>
      <c r="BH65" s="9" t="s">
        <v>179</v>
      </c>
      <c r="BJ65" s="9" t="s">
        <v>179</v>
      </c>
      <c r="BK65" s="9" t="s">
        <v>179</v>
      </c>
      <c r="BL65" s="9" t="s">
        <v>179</v>
      </c>
      <c r="BM65" s="9" t="s">
        <v>179</v>
      </c>
      <c r="BN65" s="9" t="s">
        <v>179</v>
      </c>
      <c r="BP65" s="9" t="s">
        <v>179</v>
      </c>
      <c r="BQ65" s="9" t="s">
        <v>179</v>
      </c>
      <c r="BR65" s="9" t="s">
        <v>179</v>
      </c>
      <c r="BS65" s="9" t="s">
        <v>179</v>
      </c>
      <c r="BT65" s="9" t="s">
        <v>179</v>
      </c>
      <c r="BU65" s="9" t="s">
        <v>179</v>
      </c>
      <c r="BV65" s="9" t="s">
        <v>179</v>
      </c>
      <c r="BW65" s="9" t="s">
        <v>179</v>
      </c>
      <c r="BX65" s="9" t="s">
        <v>179</v>
      </c>
      <c r="BY65" s="9" t="s">
        <v>179</v>
      </c>
      <c r="BZ65" s="9" t="s">
        <v>179</v>
      </c>
      <c r="CA65" s="9" t="s">
        <v>179</v>
      </c>
      <c r="CB65" s="9" t="s">
        <v>179</v>
      </c>
      <c r="CC65" s="9" t="s">
        <v>179</v>
      </c>
      <c r="CD65" s="13"/>
      <c r="CE65" s="9" t="s">
        <v>179</v>
      </c>
      <c r="CF65" s="9" t="s">
        <v>179</v>
      </c>
      <c r="CG65" s="9" t="s">
        <v>179</v>
      </c>
      <c r="CH65" s="9" t="s">
        <v>179</v>
      </c>
      <c r="CI65" s="9" t="s">
        <v>179</v>
      </c>
      <c r="CK65" s="4" t="s">
        <v>77</v>
      </c>
      <c r="CL65" s="9" t="s">
        <v>179</v>
      </c>
      <c r="CM65" s="9" t="s">
        <v>179</v>
      </c>
      <c r="CN65" s="9" t="s">
        <v>179</v>
      </c>
      <c r="CO65" s="9" t="s">
        <v>179</v>
      </c>
      <c r="CP65" s="9" t="s">
        <v>179</v>
      </c>
      <c r="CQ65" s="9" t="s">
        <v>179</v>
      </c>
      <c r="CR65" s="9" t="s">
        <v>179</v>
      </c>
      <c r="CS65" s="9" t="s">
        <v>179</v>
      </c>
      <c r="CT65" s="9" t="s">
        <v>179</v>
      </c>
      <c r="CU65" s="9" t="s">
        <v>179</v>
      </c>
      <c r="CV65" s="9" t="s">
        <v>179</v>
      </c>
      <c r="CW65" s="9" t="s">
        <v>179</v>
      </c>
      <c r="CX65" s="9" t="s">
        <v>179</v>
      </c>
      <c r="CY65" s="9" t="s">
        <v>179</v>
      </c>
      <c r="DA65" s="9" t="s">
        <v>179</v>
      </c>
      <c r="DB65" s="9" t="s">
        <v>179</v>
      </c>
      <c r="DC65" s="9" t="s">
        <v>179</v>
      </c>
      <c r="DD65" s="9" t="s">
        <v>179</v>
      </c>
      <c r="DE65" s="9" t="s">
        <v>179</v>
      </c>
      <c r="DG65" s="7"/>
    </row>
    <row r="66" spans="1:111" x14ac:dyDescent="0.3">
      <c r="A66" s="4">
        <v>2021</v>
      </c>
      <c r="B66" s="4" t="s">
        <v>78</v>
      </c>
      <c r="C66" s="9"/>
      <c r="D66" s="9">
        <v>186077.57</v>
      </c>
      <c r="E66" s="9">
        <v>1407265.73</v>
      </c>
      <c r="F66" s="9">
        <v>152179.12</v>
      </c>
      <c r="G66" s="9">
        <v>4732.74</v>
      </c>
      <c r="H66" s="9">
        <v>123233.93</v>
      </c>
      <c r="I66" s="9">
        <v>819478.36</v>
      </c>
      <c r="J66" s="9">
        <v>2381.13</v>
      </c>
      <c r="K66" s="9">
        <v>78552.37</v>
      </c>
      <c r="L66" s="9">
        <v>2984051.69</v>
      </c>
      <c r="M66" s="9">
        <v>2831871.66</v>
      </c>
      <c r="N66" s="9">
        <v>37752.49</v>
      </c>
      <c r="O66" s="9">
        <v>71284.009999999995</v>
      </c>
      <c r="P66" s="9">
        <f t="shared" si="42"/>
        <v>8698860.8000000007</v>
      </c>
      <c r="R66" s="9">
        <f t="shared" si="43"/>
        <v>4585981.7700000005</v>
      </c>
      <c r="S66" s="9">
        <f t="shared" si="2"/>
        <v>382976.64</v>
      </c>
      <c r="T66" s="9">
        <f t="shared" si="3"/>
        <v>3651350.02</v>
      </c>
      <c r="U66" s="9">
        <f t="shared" si="4"/>
        <v>78552.37</v>
      </c>
      <c r="V66" s="9">
        <f t="shared" si="5"/>
        <v>8698860.8000000007</v>
      </c>
      <c r="X66" s="4" t="s">
        <v>78</v>
      </c>
      <c r="Y66" s="9"/>
      <c r="Z66" s="9">
        <v>362270.13</v>
      </c>
      <c r="AA66" s="9">
        <v>1538663.37</v>
      </c>
      <c r="AB66" s="9">
        <v>165796.31</v>
      </c>
      <c r="AC66" s="9">
        <v>5431.1</v>
      </c>
      <c r="AD66" s="9">
        <v>278470.51</v>
      </c>
      <c r="AE66" s="9">
        <v>911971.15</v>
      </c>
      <c r="AF66" s="9">
        <v>3165.48</v>
      </c>
      <c r="AG66" s="9">
        <v>108467.9</v>
      </c>
      <c r="AH66" s="9">
        <v>3260031.07</v>
      </c>
      <c r="AI66" s="9">
        <v>3406813.71</v>
      </c>
      <c r="AJ66" s="9">
        <v>41763.43</v>
      </c>
      <c r="AK66" s="9">
        <v>423237.81</v>
      </c>
      <c r="AL66" s="9">
        <f t="shared" si="44"/>
        <v>10506081.970000001</v>
      </c>
      <c r="AN66" s="9">
        <f t="shared" si="45"/>
        <v>5011685.2799999993</v>
      </c>
      <c r="AO66" s="9">
        <f t="shared" si="8"/>
        <v>1067143.93</v>
      </c>
      <c r="AP66" s="9">
        <f t="shared" si="9"/>
        <v>4318784.8600000003</v>
      </c>
      <c r="AQ66" s="9">
        <f t="shared" si="10"/>
        <v>108467.9</v>
      </c>
      <c r="AR66" s="9">
        <f t="shared" si="11"/>
        <v>10506081.970000001</v>
      </c>
      <c r="AT66" s="4" t="s">
        <v>78</v>
      </c>
      <c r="AU66" s="9"/>
      <c r="AV66" s="9">
        <v>312809.53000000003</v>
      </c>
      <c r="AW66" s="9">
        <v>1869.97</v>
      </c>
      <c r="AX66" s="9">
        <v>2445.65</v>
      </c>
      <c r="AY66" s="9"/>
      <c r="AZ66" s="9">
        <v>117538.34</v>
      </c>
      <c r="BA66" s="9">
        <v>53065.23</v>
      </c>
      <c r="BB66" s="9"/>
      <c r="BC66" s="9">
        <v>261482.57</v>
      </c>
      <c r="BD66" s="9">
        <v>53189.68</v>
      </c>
      <c r="BE66" s="9">
        <v>3930221.98</v>
      </c>
      <c r="BF66" s="9">
        <v>1296.77</v>
      </c>
      <c r="BG66" s="9">
        <v>4821.63</v>
      </c>
      <c r="BH66" s="9">
        <f t="shared" si="46"/>
        <v>4738741.3499999996</v>
      </c>
      <c r="BJ66" s="9">
        <f t="shared" si="47"/>
        <v>58802.07</v>
      </c>
      <c r="BK66" s="9">
        <f t="shared" si="14"/>
        <v>435169.5</v>
      </c>
      <c r="BL66" s="9">
        <f t="shared" si="15"/>
        <v>3983287.21</v>
      </c>
      <c r="BM66" s="9">
        <f t="shared" si="16"/>
        <v>261482.57</v>
      </c>
      <c r="BN66" s="9">
        <f t="shared" si="17"/>
        <v>4738741.3499999996</v>
      </c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11">
        <f t="shared" si="48"/>
        <v>0</v>
      </c>
      <c r="CD66" s="13"/>
      <c r="CE66" s="9">
        <f t="shared" si="49"/>
        <v>0</v>
      </c>
      <c r="CF66" s="9">
        <f t="shared" si="50"/>
        <v>0</v>
      </c>
      <c r="CG66" s="9">
        <f t="shared" si="51"/>
        <v>0</v>
      </c>
      <c r="CH66" s="9">
        <f t="shared" si="52"/>
        <v>0</v>
      </c>
      <c r="CI66" s="9">
        <f t="shared" si="53"/>
        <v>0</v>
      </c>
      <c r="CK66" s="4" t="s">
        <v>78</v>
      </c>
      <c r="CL66" s="9">
        <f>+SUM('General Rates'!B66+'Targeted (non-water &amp; wastewate'!B66+'Targeted (water &amp; wastewater)'!B66)</f>
        <v>0</v>
      </c>
      <c r="CM66" s="9">
        <f>+SUM('General Rates'!C66+'Targeted (non-water &amp; wastewate'!C66+'Targeted (water &amp; wastewater)'!C66)</f>
        <v>861157.23</v>
      </c>
      <c r="CN66" s="9">
        <f>+SUM('General Rates'!D66+'Targeted (non-water &amp; wastewate'!D66+'Targeted (water &amp; wastewater)'!D66)</f>
        <v>2947799.0700000003</v>
      </c>
      <c r="CO66" s="9">
        <f>+SUM('General Rates'!E66+'Targeted (non-water &amp; wastewate'!E66+'Targeted (water &amp; wastewater)'!E66)</f>
        <v>320421.08</v>
      </c>
      <c r="CP66" s="9">
        <f>+SUM('General Rates'!F66+'Targeted (non-water &amp; wastewate'!F66+'Targeted (water &amp; wastewater)'!F66)</f>
        <v>10163.84</v>
      </c>
      <c r="CQ66" s="9">
        <f>+SUM('General Rates'!G66+'Targeted (non-water &amp; wastewate'!G66+'Targeted (water &amp; wastewater)'!G66)</f>
        <v>519242.78</v>
      </c>
      <c r="CR66" s="9">
        <f>+SUM('General Rates'!H66+'Targeted (non-water &amp; wastewate'!H66+'Targeted (water &amp; wastewater)'!H66)</f>
        <v>1784514.74</v>
      </c>
      <c r="CS66" s="9">
        <f>+SUM('General Rates'!I66+'Targeted (non-water &amp; wastewate'!I66+'Targeted (water &amp; wastewater)'!I66)</f>
        <v>5546.6100000000006</v>
      </c>
      <c r="CT66" s="9">
        <f>+SUM('General Rates'!J66+'Targeted (non-water &amp; wastewate'!J66+'Targeted (water &amp; wastewater)'!J66)</f>
        <v>448502.83999999997</v>
      </c>
      <c r="CU66" s="9">
        <f>+SUM('General Rates'!K66+'Targeted (non-water &amp; wastewate'!K66+'Targeted (water &amp; wastewater)'!K66)</f>
        <v>6297272.4399999995</v>
      </c>
      <c r="CV66" s="9">
        <f>+SUM('General Rates'!L66+'Targeted (non-water &amp; wastewate'!L66+'Targeted (water &amp; wastewater)'!L66)</f>
        <v>10168907.35</v>
      </c>
      <c r="CW66" s="9">
        <f>+SUM('General Rates'!M66+'Targeted (non-water &amp; wastewate'!M66+'Targeted (water &amp; wastewater)'!M66)</f>
        <v>80812.69</v>
      </c>
      <c r="CX66" s="9">
        <f>+SUM('General Rates'!N66+'Targeted (non-water &amp; wastewate'!N66+'Targeted (water &amp; wastewater)'!N66)</f>
        <v>499343.45</v>
      </c>
      <c r="CY66" s="9">
        <f>+SUM('General Rates'!O66+'Targeted (non-water &amp; wastewate'!O66+'Targeted (water &amp; wastewater)'!O66)</f>
        <v>23943684.120000005</v>
      </c>
      <c r="DA66" s="9">
        <f t="shared" si="54"/>
        <v>9656469.1199999992</v>
      </c>
      <c r="DB66" s="9">
        <f t="shared" si="25"/>
        <v>1885290.07</v>
      </c>
      <c r="DC66" s="9">
        <f t="shared" si="26"/>
        <v>11953422.09</v>
      </c>
      <c r="DD66" s="9">
        <f t="shared" si="27"/>
        <v>448502.83999999997</v>
      </c>
      <c r="DE66" s="9">
        <f t="shared" si="28"/>
        <v>23943684.120000005</v>
      </c>
      <c r="DG66" s="7"/>
    </row>
    <row r="67" spans="1:111" x14ac:dyDescent="0.3">
      <c r="A67" s="4">
        <v>2021</v>
      </c>
      <c r="B67" s="4" t="s">
        <v>79</v>
      </c>
      <c r="C67" s="9"/>
      <c r="D67" s="9">
        <v>226120.92</v>
      </c>
      <c r="E67" s="9">
        <v>565890.65</v>
      </c>
      <c r="F67" s="9">
        <v>72352.13</v>
      </c>
      <c r="G67" s="9">
        <v>53270.22</v>
      </c>
      <c r="H67" s="9">
        <v>325310.34000000003</v>
      </c>
      <c r="I67" s="9">
        <v>1928884.45</v>
      </c>
      <c r="J67" s="9">
        <v>3233.42</v>
      </c>
      <c r="K67" s="9">
        <v>35064.74</v>
      </c>
      <c r="L67" s="9">
        <v>1152191.97</v>
      </c>
      <c r="M67" s="9">
        <v>4324957.8499999996</v>
      </c>
      <c r="N67" s="9">
        <v>36588.79</v>
      </c>
      <c r="O67" s="9">
        <v>67848.160000000003</v>
      </c>
      <c r="P67" s="9">
        <f t="shared" si="42"/>
        <v>8791713.6399999987</v>
      </c>
      <c r="R67" s="9">
        <f t="shared" si="43"/>
        <v>1880293.76</v>
      </c>
      <c r="S67" s="9">
        <f t="shared" si="2"/>
        <v>622512.84000000008</v>
      </c>
      <c r="T67" s="9">
        <f t="shared" si="3"/>
        <v>6253842.2999999998</v>
      </c>
      <c r="U67" s="9">
        <f t="shared" si="4"/>
        <v>35064.74</v>
      </c>
      <c r="V67" s="9">
        <f t="shared" si="5"/>
        <v>8791713.6399999987</v>
      </c>
      <c r="X67" s="4" t="s">
        <v>79</v>
      </c>
      <c r="Y67" s="9"/>
      <c r="Z67" s="9">
        <v>17568.740000000002</v>
      </c>
      <c r="AA67" s="9">
        <v>24889.17</v>
      </c>
      <c r="AB67" s="9">
        <v>2162.56</v>
      </c>
      <c r="AC67" s="9">
        <v>1756.82</v>
      </c>
      <c r="AD67" s="9">
        <v>7682.66</v>
      </c>
      <c r="AE67" s="9">
        <v>53594.720000000001</v>
      </c>
      <c r="AF67" s="9">
        <v>64.28</v>
      </c>
      <c r="AG67" s="9">
        <v>2665.85</v>
      </c>
      <c r="AH67" s="9">
        <v>47582.720000000001</v>
      </c>
      <c r="AI67" s="9">
        <v>362637.51</v>
      </c>
      <c r="AJ67" s="9">
        <v>1234</v>
      </c>
      <c r="AK67" s="9">
        <v>1850.94</v>
      </c>
      <c r="AL67" s="9">
        <f t="shared" si="44"/>
        <v>523689.97000000003</v>
      </c>
      <c r="AN67" s="9">
        <f t="shared" si="45"/>
        <v>77625.27</v>
      </c>
      <c r="AO67" s="9">
        <f t="shared" si="8"/>
        <v>27166.62</v>
      </c>
      <c r="AP67" s="9">
        <f t="shared" si="9"/>
        <v>416232.23</v>
      </c>
      <c r="AQ67" s="9">
        <f t="shared" si="10"/>
        <v>2665.85</v>
      </c>
      <c r="AR67" s="9">
        <f t="shared" si="11"/>
        <v>523689.97000000003</v>
      </c>
      <c r="AT67" s="4" t="s">
        <v>79</v>
      </c>
      <c r="AU67" s="9"/>
      <c r="AV67" s="9">
        <v>242384.86</v>
      </c>
      <c r="AW67" s="9">
        <v>143827.81</v>
      </c>
      <c r="AX67" s="9"/>
      <c r="AY67" s="9">
        <v>5194.29</v>
      </c>
      <c r="AZ67" s="9">
        <v>217550.5</v>
      </c>
      <c r="BA67" s="9">
        <v>225629.89</v>
      </c>
      <c r="BB67" s="9">
        <v>618.80999999999995</v>
      </c>
      <c r="BC67" s="9">
        <v>92514.02</v>
      </c>
      <c r="BD67" s="9">
        <v>140079.78</v>
      </c>
      <c r="BE67" s="9">
        <v>3498966.41</v>
      </c>
      <c r="BF67" s="9">
        <v>1494.83</v>
      </c>
      <c r="BG67" s="9">
        <v>8.16</v>
      </c>
      <c r="BH67" s="9">
        <f t="shared" si="46"/>
        <v>4568269.3600000003</v>
      </c>
      <c r="BJ67" s="9">
        <f t="shared" si="47"/>
        <v>290596.71000000002</v>
      </c>
      <c r="BK67" s="9">
        <f t="shared" si="14"/>
        <v>460562.32999999996</v>
      </c>
      <c r="BL67" s="9">
        <f t="shared" si="15"/>
        <v>3724596.3000000003</v>
      </c>
      <c r="BM67" s="9">
        <f t="shared" si="16"/>
        <v>92514.02</v>
      </c>
      <c r="BN67" s="9">
        <f t="shared" si="17"/>
        <v>4568269.3600000003</v>
      </c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11">
        <f t="shared" si="48"/>
        <v>0</v>
      </c>
      <c r="CD67" s="13"/>
      <c r="CE67" s="9">
        <f t="shared" si="49"/>
        <v>0</v>
      </c>
      <c r="CF67" s="9">
        <f t="shared" si="50"/>
        <v>0</v>
      </c>
      <c r="CG67" s="9">
        <f t="shared" si="51"/>
        <v>0</v>
      </c>
      <c r="CH67" s="9">
        <f t="shared" si="52"/>
        <v>0</v>
      </c>
      <c r="CI67" s="9">
        <f t="shared" si="53"/>
        <v>0</v>
      </c>
      <c r="CK67" s="4" t="s">
        <v>79</v>
      </c>
      <c r="CL67" s="9">
        <f>+SUM('General Rates'!B67+'Targeted (non-water &amp; wastewate'!B67+'Targeted (water &amp; wastewater)'!B67)</f>
        <v>0</v>
      </c>
      <c r="CM67" s="9">
        <f>+SUM('General Rates'!C67+'Targeted (non-water &amp; wastewate'!C67+'Targeted (water &amp; wastewater)'!C67)</f>
        <v>486074.52</v>
      </c>
      <c r="CN67" s="9">
        <f>+SUM('General Rates'!D67+'Targeted (non-water &amp; wastewate'!D67+'Targeted (water &amp; wastewater)'!D67)</f>
        <v>734607.63000000012</v>
      </c>
      <c r="CO67" s="9">
        <f>+SUM('General Rates'!E67+'Targeted (non-water &amp; wastewate'!E67+'Targeted (water &amp; wastewater)'!E67)</f>
        <v>74514.69</v>
      </c>
      <c r="CP67" s="9">
        <f>+SUM('General Rates'!F67+'Targeted (non-water &amp; wastewate'!F67+'Targeted (water &amp; wastewater)'!F67)</f>
        <v>60221.33</v>
      </c>
      <c r="CQ67" s="9">
        <f>+SUM('General Rates'!G67+'Targeted (non-water &amp; wastewate'!G67+'Targeted (water &amp; wastewater)'!G67)</f>
        <v>550543.5</v>
      </c>
      <c r="CR67" s="9">
        <f>+SUM('General Rates'!H67+'Targeted (non-water &amp; wastewate'!H67+'Targeted (water &amp; wastewater)'!H67)</f>
        <v>2208109.06</v>
      </c>
      <c r="CS67" s="9">
        <f>+SUM('General Rates'!I67+'Targeted (non-water &amp; wastewate'!I67+'Targeted (water &amp; wastewater)'!I67)</f>
        <v>3916.51</v>
      </c>
      <c r="CT67" s="9">
        <f>+SUM('General Rates'!J67+'Targeted (non-water &amp; wastewate'!J67+'Targeted (water &amp; wastewater)'!J67)</f>
        <v>130244.61</v>
      </c>
      <c r="CU67" s="9">
        <f>+SUM('General Rates'!K67+'Targeted (non-water &amp; wastewate'!K67+'Targeted (water &amp; wastewater)'!K67)</f>
        <v>1339854.47</v>
      </c>
      <c r="CV67" s="9">
        <f>+SUM('General Rates'!L67+'Targeted (non-water &amp; wastewate'!L67+'Targeted (water &amp; wastewater)'!L67)</f>
        <v>8186561.7699999996</v>
      </c>
      <c r="CW67" s="9">
        <f>+SUM('General Rates'!M67+'Targeted (non-water &amp; wastewate'!M67+'Targeted (water &amp; wastewater)'!M67)</f>
        <v>39317.620000000003</v>
      </c>
      <c r="CX67" s="9">
        <f>+SUM('General Rates'!N67+'Targeted (non-water &amp; wastewate'!N67+'Targeted (water &amp; wastewater)'!N67)</f>
        <v>69707.260000000009</v>
      </c>
      <c r="CY67" s="9">
        <f>+SUM('General Rates'!O67+'Targeted (non-water &amp; wastewate'!O67+'Targeted (water &amp; wastewater)'!O67)</f>
        <v>13883672.969999999</v>
      </c>
      <c r="DA67" s="9">
        <f t="shared" si="54"/>
        <v>2248515.7400000002</v>
      </c>
      <c r="DB67" s="9">
        <f t="shared" si="25"/>
        <v>1110241.79</v>
      </c>
      <c r="DC67" s="9">
        <f t="shared" si="26"/>
        <v>10394670.83</v>
      </c>
      <c r="DD67" s="9">
        <f t="shared" si="27"/>
        <v>130244.61</v>
      </c>
      <c r="DE67" s="9">
        <f t="shared" si="28"/>
        <v>13883672.969999999</v>
      </c>
      <c r="DG67" s="7"/>
    </row>
    <row r="68" spans="1:111" x14ac:dyDescent="0.3">
      <c r="A68" s="4">
        <v>2022</v>
      </c>
      <c r="B68" s="4" t="s">
        <v>80</v>
      </c>
      <c r="C68" s="9"/>
      <c r="D68" s="9">
        <v>286000</v>
      </c>
      <c r="E68" s="9">
        <v>817494</v>
      </c>
      <c r="F68" s="9">
        <v>82660</v>
      </c>
      <c r="G68" s="9">
        <v>269323</v>
      </c>
      <c r="H68" s="9">
        <v>166908</v>
      </c>
      <c r="I68" s="9">
        <v>1767469</v>
      </c>
      <c r="J68" s="9">
        <v>3141</v>
      </c>
      <c r="K68" s="9">
        <v>92913</v>
      </c>
      <c r="L68" s="9">
        <v>2263490</v>
      </c>
      <c r="M68" s="9">
        <v>4871281</v>
      </c>
      <c r="N68" s="9">
        <v>20746</v>
      </c>
      <c r="O68" s="9">
        <v>21273</v>
      </c>
      <c r="P68" s="9">
        <f t="shared" si="42"/>
        <v>10662698</v>
      </c>
      <c r="R68" s="9">
        <f t="shared" si="43"/>
        <v>3453713</v>
      </c>
      <c r="S68" s="9">
        <f t="shared" si="2"/>
        <v>477322</v>
      </c>
      <c r="T68" s="9">
        <f t="shared" si="3"/>
        <v>6638750</v>
      </c>
      <c r="U68" s="9">
        <f t="shared" si="4"/>
        <v>92913</v>
      </c>
      <c r="V68" s="9">
        <f t="shared" si="5"/>
        <v>10662698</v>
      </c>
      <c r="X68" s="4" t="s">
        <v>80</v>
      </c>
      <c r="Y68" s="9"/>
      <c r="Z68" s="9">
        <v>116236</v>
      </c>
      <c r="AA68" s="9">
        <v>33003</v>
      </c>
      <c r="AB68" s="9">
        <v>6644</v>
      </c>
      <c r="AC68" s="9">
        <v>33220</v>
      </c>
      <c r="AD68" s="9">
        <v>56696</v>
      </c>
      <c r="AE68" s="9">
        <v>328426</v>
      </c>
      <c r="AF68" s="9">
        <v>738</v>
      </c>
      <c r="AG68" s="9">
        <v>33031</v>
      </c>
      <c r="AH68" s="9">
        <v>114238</v>
      </c>
      <c r="AI68" s="9">
        <v>2511007</v>
      </c>
      <c r="AJ68" s="9">
        <v>1723</v>
      </c>
      <c r="AK68" s="9">
        <v>6578</v>
      </c>
      <c r="AL68" s="9">
        <f t="shared" si="44"/>
        <v>3241540</v>
      </c>
      <c r="AN68" s="9">
        <f t="shared" si="45"/>
        <v>188828</v>
      </c>
      <c r="AO68" s="9">
        <f t="shared" si="8"/>
        <v>180248</v>
      </c>
      <c r="AP68" s="9">
        <f t="shared" si="9"/>
        <v>2839433</v>
      </c>
      <c r="AQ68" s="9">
        <f t="shared" si="10"/>
        <v>33031</v>
      </c>
      <c r="AR68" s="9">
        <f t="shared" si="11"/>
        <v>3241540</v>
      </c>
      <c r="AT68" s="4" t="s">
        <v>80</v>
      </c>
      <c r="AU68" s="9"/>
      <c r="AV68" s="9">
        <v>395021</v>
      </c>
      <c r="AW68" s="9">
        <v>17769</v>
      </c>
      <c r="AX68" s="9"/>
      <c r="AY68" s="9">
        <v>48631</v>
      </c>
      <c r="AZ68" s="9">
        <v>116886</v>
      </c>
      <c r="BA68" s="9">
        <v>266130</v>
      </c>
      <c r="BB68" s="9">
        <v>30</v>
      </c>
      <c r="BC68" s="9">
        <v>187704</v>
      </c>
      <c r="BD68" s="9">
        <v>73686</v>
      </c>
      <c r="BE68" s="9">
        <v>4649503</v>
      </c>
      <c r="BF68" s="9">
        <v>1735</v>
      </c>
      <c r="BG68" s="9">
        <v>5945</v>
      </c>
      <c r="BH68" s="9">
        <f t="shared" si="46"/>
        <v>5763040</v>
      </c>
      <c r="BJ68" s="9">
        <f t="shared" si="47"/>
        <v>141821</v>
      </c>
      <c r="BK68" s="9">
        <f t="shared" si="14"/>
        <v>517882</v>
      </c>
      <c r="BL68" s="9">
        <f t="shared" si="15"/>
        <v>4915633</v>
      </c>
      <c r="BM68" s="9">
        <f t="shared" si="16"/>
        <v>187704</v>
      </c>
      <c r="BN68" s="9">
        <f t="shared" si="17"/>
        <v>5763040</v>
      </c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11">
        <f t="shared" si="48"/>
        <v>0</v>
      </c>
      <c r="CD68" s="13"/>
      <c r="CE68" s="9">
        <f t="shared" si="49"/>
        <v>0</v>
      </c>
      <c r="CF68" s="9">
        <f t="shared" si="50"/>
        <v>0</v>
      </c>
      <c r="CG68" s="9">
        <f t="shared" si="51"/>
        <v>0</v>
      </c>
      <c r="CH68" s="9">
        <f t="shared" si="52"/>
        <v>0</v>
      </c>
      <c r="CI68" s="9">
        <f t="shared" si="53"/>
        <v>0</v>
      </c>
      <c r="CK68" s="4" t="s">
        <v>80</v>
      </c>
      <c r="CL68" s="9">
        <f>+SUM('General Rates'!B68+'Targeted (non-water &amp; wastewate'!B68+'Targeted (water &amp; wastewater)'!B68)</f>
        <v>0</v>
      </c>
      <c r="CM68" s="9">
        <f>+SUM('General Rates'!C68+'Targeted (non-water &amp; wastewate'!C68+'Targeted (water &amp; wastewater)'!C68)</f>
        <v>797257</v>
      </c>
      <c r="CN68" s="9">
        <f>+SUM('General Rates'!D68+'Targeted (non-water &amp; wastewate'!D68+'Targeted (water &amp; wastewater)'!D68)</f>
        <v>868266</v>
      </c>
      <c r="CO68" s="9">
        <f>+SUM('General Rates'!E68+'Targeted (non-water &amp; wastewate'!E68+'Targeted (water &amp; wastewater)'!E68)</f>
        <v>89304</v>
      </c>
      <c r="CP68" s="9">
        <f>+SUM('General Rates'!F68+'Targeted (non-water &amp; wastewate'!F68+'Targeted (water &amp; wastewater)'!F68)</f>
        <v>351174</v>
      </c>
      <c r="CQ68" s="9">
        <f>+SUM('General Rates'!G68+'Targeted (non-water &amp; wastewate'!G68+'Targeted (water &amp; wastewater)'!G68)</f>
        <v>340490</v>
      </c>
      <c r="CR68" s="9">
        <f>+SUM('General Rates'!H68+'Targeted (non-water &amp; wastewate'!H68+'Targeted (water &amp; wastewater)'!H68)</f>
        <v>2362025</v>
      </c>
      <c r="CS68" s="9">
        <f>+SUM('General Rates'!I68+'Targeted (non-water &amp; wastewate'!I68+'Targeted (water &amp; wastewater)'!I68)</f>
        <v>3909</v>
      </c>
      <c r="CT68" s="9">
        <f>+SUM('General Rates'!J68+'Targeted (non-water &amp; wastewate'!J68+'Targeted (water &amp; wastewater)'!J68)</f>
        <v>313648</v>
      </c>
      <c r="CU68" s="9">
        <f>+SUM('General Rates'!K68+'Targeted (non-water &amp; wastewate'!K68+'Targeted (water &amp; wastewater)'!K68)</f>
        <v>2451414</v>
      </c>
      <c r="CV68" s="9">
        <f>+SUM('General Rates'!L68+'Targeted (non-water &amp; wastewate'!L68+'Targeted (water &amp; wastewater)'!L68)</f>
        <v>12031791</v>
      </c>
      <c r="CW68" s="9">
        <f>+SUM('General Rates'!M68+'Targeted (non-water &amp; wastewate'!M68+'Targeted (water &amp; wastewater)'!M68)</f>
        <v>24204</v>
      </c>
      <c r="CX68" s="9">
        <f>+SUM('General Rates'!N68+'Targeted (non-water &amp; wastewate'!N68+'Targeted (water &amp; wastewater)'!N68)</f>
        <v>33796</v>
      </c>
      <c r="CY68" s="9">
        <f>+SUM('General Rates'!O68+'Targeted (non-water &amp; wastewate'!O68+'Targeted (water &amp; wastewater)'!O68)</f>
        <v>19667278</v>
      </c>
      <c r="DA68" s="9">
        <f t="shared" si="54"/>
        <v>3784362</v>
      </c>
      <c r="DB68" s="9">
        <f t="shared" si="25"/>
        <v>1175452</v>
      </c>
      <c r="DC68" s="9">
        <f t="shared" si="26"/>
        <v>14393816</v>
      </c>
      <c r="DD68" s="9">
        <f t="shared" si="27"/>
        <v>313648</v>
      </c>
      <c r="DE68" s="9">
        <f t="shared" si="28"/>
        <v>19667278</v>
      </c>
      <c r="DG68" s="7"/>
    </row>
    <row r="69" spans="1:111" x14ac:dyDescent="0.3">
      <c r="A69" s="4">
        <v>2021</v>
      </c>
      <c r="B69" s="4" t="s">
        <v>81</v>
      </c>
      <c r="C69" s="9"/>
      <c r="D69" s="9">
        <v>274101.06</v>
      </c>
      <c r="E69" s="9">
        <v>164178.20000000001</v>
      </c>
      <c r="F69" s="9">
        <v>4490.8599999999997</v>
      </c>
      <c r="G69" s="9">
        <v>2290.86</v>
      </c>
      <c r="H69" s="9">
        <v>50989.03</v>
      </c>
      <c r="I69" s="9">
        <v>643721.99</v>
      </c>
      <c r="J69" s="9">
        <v>968.31</v>
      </c>
      <c r="K69" s="9">
        <v>52748.88</v>
      </c>
      <c r="L69" s="9">
        <v>394252.79999999999</v>
      </c>
      <c r="M69" s="9">
        <v>1712734.59</v>
      </c>
      <c r="N69" s="9">
        <v>37392.97</v>
      </c>
      <c r="O69" s="9">
        <v>63669.75</v>
      </c>
      <c r="P69" s="9">
        <f t="shared" si="42"/>
        <v>3401539.3000000003</v>
      </c>
      <c r="R69" s="9">
        <f t="shared" si="43"/>
        <v>602605.68999999994</v>
      </c>
      <c r="S69" s="9">
        <f t="shared" si="2"/>
        <v>389728.14999999997</v>
      </c>
      <c r="T69" s="9">
        <f t="shared" si="3"/>
        <v>2356456.58</v>
      </c>
      <c r="U69" s="9">
        <f t="shared" si="4"/>
        <v>52748.88</v>
      </c>
      <c r="V69" s="9">
        <f t="shared" si="5"/>
        <v>3401539.3000000003</v>
      </c>
      <c r="X69" s="4" t="s">
        <v>81</v>
      </c>
      <c r="Y69" s="9"/>
      <c r="Z69" s="9">
        <v>519824.34</v>
      </c>
      <c r="AA69" s="9">
        <v>101188.4</v>
      </c>
      <c r="AB69" s="9">
        <v>2365.17</v>
      </c>
      <c r="AC69" s="9">
        <v>1129.95</v>
      </c>
      <c r="AD69" s="9">
        <v>84269.89</v>
      </c>
      <c r="AE69" s="9">
        <v>354044.7</v>
      </c>
      <c r="AF69" s="9">
        <v>452.41</v>
      </c>
      <c r="AG69" s="9">
        <v>38266.6</v>
      </c>
      <c r="AH69" s="9">
        <v>236275.23</v>
      </c>
      <c r="AI69" s="9">
        <v>1155857.4099999999</v>
      </c>
      <c r="AJ69" s="9">
        <v>21762.07</v>
      </c>
      <c r="AK69" s="9">
        <v>77493.33</v>
      </c>
      <c r="AL69" s="9">
        <f t="shared" si="44"/>
        <v>2592929.4999999995</v>
      </c>
      <c r="AN69" s="9">
        <f t="shared" si="45"/>
        <v>362720.82</v>
      </c>
      <c r="AO69" s="9">
        <f t="shared" si="8"/>
        <v>682039.97</v>
      </c>
      <c r="AP69" s="9">
        <f t="shared" si="9"/>
        <v>1509902.1099999999</v>
      </c>
      <c r="AQ69" s="9">
        <f t="shared" si="10"/>
        <v>38266.6</v>
      </c>
      <c r="AR69" s="9">
        <f t="shared" si="11"/>
        <v>2592929.4999999995</v>
      </c>
      <c r="AT69" s="4" t="s">
        <v>81</v>
      </c>
      <c r="AU69" s="9"/>
      <c r="AV69" s="9">
        <v>243576.06</v>
      </c>
      <c r="AW69" s="9">
        <v>42412.79</v>
      </c>
      <c r="AX69" s="9"/>
      <c r="AY69" s="9">
        <v>600</v>
      </c>
      <c r="AZ69" s="9">
        <v>36833.760000000002</v>
      </c>
      <c r="BA69" s="9">
        <v>192369.99</v>
      </c>
      <c r="BB69" s="9"/>
      <c r="BC69" s="9">
        <v>75390.28</v>
      </c>
      <c r="BD69" s="9">
        <v>101312.42</v>
      </c>
      <c r="BE69" s="9">
        <v>1356392.86</v>
      </c>
      <c r="BF69" s="9">
        <v>5610.72</v>
      </c>
      <c r="BG69" s="9">
        <v>5527.12</v>
      </c>
      <c r="BH69" s="9">
        <f t="shared" si="46"/>
        <v>2060026.0000000002</v>
      </c>
      <c r="BJ69" s="9">
        <f t="shared" si="47"/>
        <v>149935.93</v>
      </c>
      <c r="BK69" s="9">
        <f t="shared" si="14"/>
        <v>285936.94</v>
      </c>
      <c r="BL69" s="9">
        <f t="shared" si="15"/>
        <v>1548762.85</v>
      </c>
      <c r="BM69" s="9">
        <f t="shared" si="16"/>
        <v>75390.28</v>
      </c>
      <c r="BN69" s="9">
        <f t="shared" si="17"/>
        <v>2060026.0000000002</v>
      </c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11">
        <f t="shared" si="48"/>
        <v>0</v>
      </c>
      <c r="CD69" s="13"/>
      <c r="CE69" s="9">
        <f t="shared" si="49"/>
        <v>0</v>
      </c>
      <c r="CF69" s="9">
        <f t="shared" si="50"/>
        <v>0</v>
      </c>
      <c r="CG69" s="9">
        <f t="shared" si="51"/>
        <v>0</v>
      </c>
      <c r="CH69" s="9">
        <f t="shared" si="52"/>
        <v>0</v>
      </c>
      <c r="CI69" s="9">
        <f t="shared" si="53"/>
        <v>0</v>
      </c>
      <c r="CK69" s="4" t="s">
        <v>81</v>
      </c>
      <c r="CL69" s="9">
        <f>+SUM('General Rates'!B69+'Targeted (non-water &amp; wastewate'!B69+'Targeted (water &amp; wastewater)'!B69)</f>
        <v>0</v>
      </c>
      <c r="CM69" s="9">
        <f>+SUM('General Rates'!C69+'Targeted (non-water &amp; wastewate'!C69+'Targeted (water &amp; wastewater)'!C69)</f>
        <v>1037501.46</v>
      </c>
      <c r="CN69" s="9">
        <f>+SUM('General Rates'!D69+'Targeted (non-water &amp; wastewate'!D69+'Targeted (water &amp; wastewater)'!D69)</f>
        <v>307779.38999999996</v>
      </c>
      <c r="CO69" s="9">
        <f>+SUM('General Rates'!E69+'Targeted (non-water &amp; wastewate'!E69+'Targeted (water &amp; wastewater)'!E69)</f>
        <v>6856.03</v>
      </c>
      <c r="CP69" s="9">
        <f>+SUM('General Rates'!F69+'Targeted (non-water &amp; wastewate'!F69+'Targeted (water &amp; wastewater)'!F69)</f>
        <v>4020.8100000000004</v>
      </c>
      <c r="CQ69" s="9">
        <f>+SUM('General Rates'!G69+'Targeted (non-water &amp; wastewate'!G69+'Targeted (water &amp; wastewater)'!G69)</f>
        <v>172092.68</v>
      </c>
      <c r="CR69" s="9">
        <f>+SUM('General Rates'!H69+'Targeted (non-water &amp; wastewate'!H69+'Targeted (water &amp; wastewater)'!H69)</f>
        <v>1190136.68</v>
      </c>
      <c r="CS69" s="9">
        <f>+SUM('General Rates'!I69+'Targeted (non-water &amp; wastewate'!I69+'Targeted (water &amp; wastewater)'!I69)</f>
        <v>1420.72</v>
      </c>
      <c r="CT69" s="9">
        <f>+SUM('General Rates'!J69+'Targeted (non-water &amp; wastewate'!J69+'Targeted (water &amp; wastewater)'!J69)</f>
        <v>166405.76000000001</v>
      </c>
      <c r="CU69" s="9">
        <f>+SUM('General Rates'!K69+'Targeted (non-water &amp; wastewate'!K69+'Targeted (water &amp; wastewater)'!K69)</f>
        <v>731840.45000000007</v>
      </c>
      <c r="CV69" s="9">
        <f>+SUM('General Rates'!L69+'Targeted (non-water &amp; wastewate'!L69+'Targeted (water &amp; wastewater)'!L69)</f>
        <v>4224984.8600000003</v>
      </c>
      <c r="CW69" s="9">
        <f>+SUM('General Rates'!M69+'Targeted (non-water &amp; wastewate'!M69+'Targeted (water &amp; wastewater)'!M69)</f>
        <v>64765.760000000002</v>
      </c>
      <c r="CX69" s="9">
        <f>+SUM('General Rates'!N69+'Targeted (non-water &amp; wastewate'!N69+'Targeted (water &amp; wastewater)'!N69)</f>
        <v>146690.20000000001</v>
      </c>
      <c r="CY69" s="9">
        <f>+SUM('General Rates'!O69+'Targeted (non-water &amp; wastewate'!O69+'Targeted (water &amp; wastewater)'!O69)</f>
        <v>8054494.7999999998</v>
      </c>
      <c r="DA69" s="9">
        <f t="shared" si="54"/>
        <v>1115262.4400000002</v>
      </c>
      <c r="DB69" s="9">
        <f t="shared" si="25"/>
        <v>1357705.0599999998</v>
      </c>
      <c r="DC69" s="9">
        <f t="shared" si="26"/>
        <v>5415121.54</v>
      </c>
      <c r="DD69" s="9">
        <f t="shared" si="27"/>
        <v>166405.76000000001</v>
      </c>
      <c r="DE69" s="9">
        <f t="shared" si="28"/>
        <v>8054494.7999999998</v>
      </c>
      <c r="DG69" s="7"/>
    </row>
    <row r="70" spans="1:111" x14ac:dyDescent="0.3">
      <c r="A70" s="4">
        <v>2021</v>
      </c>
      <c r="B70" s="4" t="s">
        <v>82</v>
      </c>
      <c r="C70" s="9"/>
      <c r="D70" s="9">
        <v>2030742</v>
      </c>
      <c r="E70" s="9"/>
      <c r="F70" s="9"/>
      <c r="G70" s="9"/>
      <c r="H70" s="9"/>
      <c r="I70" s="9"/>
      <c r="J70" s="9"/>
      <c r="K70" s="9"/>
      <c r="L70" s="9">
        <v>1931121</v>
      </c>
      <c r="M70" s="9">
        <v>4669917</v>
      </c>
      <c r="N70" s="9"/>
      <c r="O70" s="9"/>
      <c r="P70" s="9">
        <f t="shared" si="42"/>
        <v>8631780</v>
      </c>
      <c r="R70" s="9">
        <f t="shared" si="43"/>
        <v>1931121</v>
      </c>
      <c r="S70" s="9">
        <f t="shared" si="2"/>
        <v>2030742</v>
      </c>
      <c r="T70" s="9">
        <f t="shared" si="3"/>
        <v>4669917</v>
      </c>
      <c r="U70" s="9">
        <f t="shared" si="4"/>
        <v>0</v>
      </c>
      <c r="V70" s="9">
        <f t="shared" si="5"/>
        <v>8631780</v>
      </c>
      <c r="X70" s="4" t="s">
        <v>82</v>
      </c>
      <c r="Y70" s="9"/>
      <c r="Z70" s="9">
        <v>174792</v>
      </c>
      <c r="AA70" s="9"/>
      <c r="AB70" s="9"/>
      <c r="AC70" s="9"/>
      <c r="AD70" s="9"/>
      <c r="AE70" s="9"/>
      <c r="AF70" s="9"/>
      <c r="AG70" s="9"/>
      <c r="AH70" s="9">
        <v>388762</v>
      </c>
      <c r="AI70" s="9">
        <v>2270359</v>
      </c>
      <c r="AJ70" s="9"/>
      <c r="AK70" s="9"/>
      <c r="AL70" s="9">
        <f t="shared" si="44"/>
        <v>2833913</v>
      </c>
      <c r="AN70" s="9">
        <f t="shared" si="45"/>
        <v>388762</v>
      </c>
      <c r="AO70" s="9">
        <f t="shared" si="8"/>
        <v>174792</v>
      </c>
      <c r="AP70" s="9">
        <f t="shared" si="9"/>
        <v>2270359</v>
      </c>
      <c r="AQ70" s="9">
        <f t="shared" si="10"/>
        <v>0</v>
      </c>
      <c r="AR70" s="9">
        <f t="shared" si="11"/>
        <v>2833913</v>
      </c>
      <c r="AT70" s="4" t="s">
        <v>82</v>
      </c>
      <c r="AU70" s="9"/>
      <c r="AV70" s="9">
        <v>583320</v>
      </c>
      <c r="AW70" s="9"/>
      <c r="AX70" s="9"/>
      <c r="AY70" s="9"/>
      <c r="AZ70" s="9"/>
      <c r="BA70" s="9"/>
      <c r="BB70" s="9"/>
      <c r="BC70" s="9"/>
      <c r="BD70" s="9">
        <v>144184</v>
      </c>
      <c r="BE70" s="9">
        <v>5498779</v>
      </c>
      <c r="BF70" s="9"/>
      <c r="BG70" s="9"/>
      <c r="BH70" s="9">
        <f t="shared" si="46"/>
        <v>6226283</v>
      </c>
      <c r="BJ70" s="9">
        <f t="shared" si="47"/>
        <v>144184</v>
      </c>
      <c r="BK70" s="9">
        <f t="shared" si="14"/>
        <v>583320</v>
      </c>
      <c r="BL70" s="9">
        <f t="shared" si="15"/>
        <v>5498779</v>
      </c>
      <c r="BM70" s="9">
        <f t="shared" si="16"/>
        <v>0</v>
      </c>
      <c r="BN70" s="9">
        <f t="shared" si="17"/>
        <v>6226283</v>
      </c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11">
        <f t="shared" si="48"/>
        <v>0</v>
      </c>
      <c r="CD70" s="13"/>
      <c r="CE70" s="9">
        <f t="shared" si="49"/>
        <v>0</v>
      </c>
      <c r="CF70" s="9">
        <f t="shared" si="50"/>
        <v>0</v>
      </c>
      <c r="CG70" s="9">
        <f t="shared" si="51"/>
        <v>0</v>
      </c>
      <c r="CH70" s="9">
        <f t="shared" si="52"/>
        <v>0</v>
      </c>
      <c r="CI70" s="9">
        <f t="shared" si="53"/>
        <v>0</v>
      </c>
      <c r="CK70" s="4" t="s">
        <v>82</v>
      </c>
      <c r="CL70" s="9">
        <f>+SUM('General Rates'!B70+'Targeted (non-water &amp; wastewate'!B70+'Targeted (water &amp; wastewater)'!B70)</f>
        <v>0</v>
      </c>
      <c r="CM70" s="9">
        <f>+SUM('General Rates'!C70+'Targeted (non-water &amp; wastewate'!C70+'Targeted (water &amp; wastewater)'!C70)</f>
        <v>2788854</v>
      </c>
      <c r="CN70" s="9">
        <f>+SUM('General Rates'!D70+'Targeted (non-water &amp; wastewate'!D70+'Targeted (water &amp; wastewater)'!D70)</f>
        <v>0</v>
      </c>
      <c r="CO70" s="9">
        <f>+SUM('General Rates'!E70+'Targeted (non-water &amp; wastewate'!E70+'Targeted (water &amp; wastewater)'!E70)</f>
        <v>0</v>
      </c>
      <c r="CP70" s="9">
        <f>+SUM('General Rates'!F70+'Targeted (non-water &amp; wastewate'!F70+'Targeted (water &amp; wastewater)'!F70)</f>
        <v>0</v>
      </c>
      <c r="CQ70" s="9">
        <f>+SUM('General Rates'!G70+'Targeted (non-water &amp; wastewate'!G70+'Targeted (water &amp; wastewater)'!G70)</f>
        <v>0</v>
      </c>
      <c r="CR70" s="9">
        <f>+SUM('General Rates'!H70+'Targeted (non-water &amp; wastewate'!H70+'Targeted (water &amp; wastewater)'!H70)</f>
        <v>0</v>
      </c>
      <c r="CS70" s="9">
        <f>+SUM('General Rates'!I70+'Targeted (non-water &amp; wastewate'!I70+'Targeted (water &amp; wastewater)'!I70)</f>
        <v>0</v>
      </c>
      <c r="CT70" s="9">
        <f>+SUM('General Rates'!J70+'Targeted (non-water &amp; wastewate'!J70+'Targeted (water &amp; wastewater)'!J70)</f>
        <v>0</v>
      </c>
      <c r="CU70" s="9">
        <f>+SUM('General Rates'!K70+'Targeted (non-water &amp; wastewate'!K70+'Targeted (water &amp; wastewater)'!K70)</f>
        <v>2464067</v>
      </c>
      <c r="CV70" s="9">
        <f>+SUM('General Rates'!L70+'Targeted (non-water &amp; wastewate'!L70+'Targeted (water &amp; wastewater)'!L70)</f>
        <v>12439055</v>
      </c>
      <c r="CW70" s="9">
        <f>+SUM('General Rates'!M70+'Targeted (non-water &amp; wastewate'!M70+'Targeted (water &amp; wastewater)'!M70)</f>
        <v>0</v>
      </c>
      <c r="CX70" s="9">
        <f>+SUM('General Rates'!N70+'Targeted (non-water &amp; wastewate'!N70+'Targeted (water &amp; wastewater)'!N70)</f>
        <v>0</v>
      </c>
      <c r="CY70" s="9">
        <f>+SUM('General Rates'!O70+'Targeted (non-water &amp; wastewate'!O70+'Targeted (water &amp; wastewater)'!O70)</f>
        <v>17691976</v>
      </c>
      <c r="DA70" s="9">
        <f t="shared" si="54"/>
        <v>2464067</v>
      </c>
      <c r="DB70" s="9">
        <f t="shared" si="25"/>
        <v>2788854</v>
      </c>
      <c r="DC70" s="9">
        <f t="shared" si="26"/>
        <v>12439055</v>
      </c>
      <c r="DD70" s="9">
        <f t="shared" si="27"/>
        <v>0</v>
      </c>
      <c r="DE70" s="9">
        <f t="shared" si="28"/>
        <v>17691976</v>
      </c>
      <c r="DG70" s="7"/>
    </row>
    <row r="71" spans="1:111" x14ac:dyDescent="0.3">
      <c r="A71" s="4">
        <v>2021</v>
      </c>
      <c r="B71" s="4" t="s">
        <v>83</v>
      </c>
      <c r="C71" s="9"/>
      <c r="D71" s="9">
        <v>2219893</v>
      </c>
      <c r="E71" s="9"/>
      <c r="F71" s="9"/>
      <c r="G71" s="9"/>
      <c r="H71" s="9"/>
      <c r="I71" s="9">
        <v>1180609</v>
      </c>
      <c r="J71" s="9"/>
      <c r="K71" s="9"/>
      <c r="L71" s="9">
        <v>1334647</v>
      </c>
      <c r="M71" s="9">
        <v>5934028</v>
      </c>
      <c r="N71" s="9"/>
      <c r="O71" s="9"/>
      <c r="P71" s="9">
        <f t="shared" si="42"/>
        <v>10669177</v>
      </c>
      <c r="R71" s="9">
        <f t="shared" si="43"/>
        <v>1334647</v>
      </c>
      <c r="S71" s="9">
        <f t="shared" si="2"/>
        <v>2219893</v>
      </c>
      <c r="T71" s="9">
        <f t="shared" si="3"/>
        <v>7114637</v>
      </c>
      <c r="U71" s="9">
        <f t="shared" si="4"/>
        <v>0</v>
      </c>
      <c r="V71" s="9">
        <f t="shared" si="5"/>
        <v>10669177</v>
      </c>
      <c r="X71" s="4" t="s">
        <v>83</v>
      </c>
      <c r="Y71" s="9"/>
      <c r="Z71" s="9">
        <v>326915</v>
      </c>
      <c r="AA71" s="9"/>
      <c r="AB71" s="9"/>
      <c r="AC71" s="9"/>
      <c r="AD71" s="9"/>
      <c r="AE71" s="9">
        <v>126324</v>
      </c>
      <c r="AF71" s="9"/>
      <c r="AG71" s="9"/>
      <c r="AH71" s="9">
        <v>69323</v>
      </c>
      <c r="AI71" s="9">
        <v>1088929</v>
      </c>
      <c r="AJ71" s="9"/>
      <c r="AK71" s="9"/>
      <c r="AL71" s="9">
        <f t="shared" si="44"/>
        <v>1611491</v>
      </c>
      <c r="AN71" s="9">
        <f t="shared" si="45"/>
        <v>69323</v>
      </c>
      <c r="AO71" s="9">
        <f t="shared" si="8"/>
        <v>326915</v>
      </c>
      <c r="AP71" s="9">
        <f t="shared" si="9"/>
        <v>1215253</v>
      </c>
      <c r="AQ71" s="9">
        <f t="shared" si="10"/>
        <v>0</v>
      </c>
      <c r="AR71" s="9">
        <f t="shared" si="11"/>
        <v>1611491</v>
      </c>
      <c r="AT71" s="4" t="s">
        <v>83</v>
      </c>
      <c r="AU71" s="9"/>
      <c r="AV71" s="9">
        <v>510284</v>
      </c>
      <c r="AW71" s="9"/>
      <c r="AX71" s="9"/>
      <c r="AY71" s="9"/>
      <c r="AZ71" s="9"/>
      <c r="BA71" s="9">
        <v>225299</v>
      </c>
      <c r="BB71" s="9"/>
      <c r="BC71" s="9"/>
      <c r="BD71" s="9">
        <v>48269</v>
      </c>
      <c r="BE71" s="9">
        <v>4354920</v>
      </c>
      <c r="BF71" s="9"/>
      <c r="BG71" s="9"/>
      <c r="BH71" s="9">
        <f t="shared" si="46"/>
        <v>5138772</v>
      </c>
      <c r="BJ71" s="9">
        <f t="shared" si="47"/>
        <v>48269</v>
      </c>
      <c r="BK71" s="9">
        <f t="shared" si="14"/>
        <v>510284</v>
      </c>
      <c r="BL71" s="9">
        <f t="shared" si="15"/>
        <v>4580219</v>
      </c>
      <c r="BM71" s="9">
        <f t="shared" si="16"/>
        <v>0</v>
      </c>
      <c r="BN71" s="9">
        <f t="shared" si="17"/>
        <v>5138772</v>
      </c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11">
        <f t="shared" si="48"/>
        <v>0</v>
      </c>
      <c r="CD71" s="13"/>
      <c r="CE71" s="9">
        <f t="shared" si="49"/>
        <v>0</v>
      </c>
      <c r="CF71" s="9">
        <f t="shared" si="50"/>
        <v>0</v>
      </c>
      <c r="CG71" s="9">
        <f t="shared" si="51"/>
        <v>0</v>
      </c>
      <c r="CH71" s="9">
        <f t="shared" si="52"/>
        <v>0</v>
      </c>
      <c r="CI71" s="9">
        <f t="shared" si="53"/>
        <v>0</v>
      </c>
      <c r="CK71" s="4" t="s">
        <v>83</v>
      </c>
      <c r="CL71" s="9">
        <f>+SUM('General Rates'!B71+'Targeted (non-water &amp; wastewate'!B71+'Targeted (water &amp; wastewater)'!B71)</f>
        <v>0</v>
      </c>
      <c r="CM71" s="9">
        <f>+SUM('General Rates'!C71+'Targeted (non-water &amp; wastewate'!C71+'Targeted (water &amp; wastewater)'!C71)</f>
        <v>3057092</v>
      </c>
      <c r="CN71" s="9">
        <f>+SUM('General Rates'!D71+'Targeted (non-water &amp; wastewate'!D71+'Targeted (water &amp; wastewater)'!D71)</f>
        <v>0</v>
      </c>
      <c r="CO71" s="9">
        <f>+SUM('General Rates'!E71+'Targeted (non-water &amp; wastewate'!E71+'Targeted (water &amp; wastewater)'!E71)</f>
        <v>0</v>
      </c>
      <c r="CP71" s="9">
        <f>+SUM('General Rates'!F71+'Targeted (non-water &amp; wastewate'!F71+'Targeted (water &amp; wastewater)'!F71)</f>
        <v>0</v>
      </c>
      <c r="CQ71" s="9">
        <f>+SUM('General Rates'!G71+'Targeted (non-water &amp; wastewate'!G71+'Targeted (water &amp; wastewater)'!G71)</f>
        <v>0</v>
      </c>
      <c r="CR71" s="9">
        <f>+SUM('General Rates'!H71+'Targeted (non-water &amp; wastewate'!H71+'Targeted (water &amp; wastewater)'!H71)</f>
        <v>1532232</v>
      </c>
      <c r="CS71" s="9">
        <f>+SUM('General Rates'!I71+'Targeted (non-water &amp; wastewate'!I71+'Targeted (water &amp; wastewater)'!I71)</f>
        <v>0</v>
      </c>
      <c r="CT71" s="9">
        <f>+SUM('General Rates'!J71+'Targeted (non-water &amp; wastewate'!J71+'Targeted (water &amp; wastewater)'!J71)</f>
        <v>0</v>
      </c>
      <c r="CU71" s="9">
        <f>+SUM('General Rates'!K71+'Targeted (non-water &amp; wastewate'!K71+'Targeted (water &amp; wastewater)'!K71)</f>
        <v>1452239</v>
      </c>
      <c r="CV71" s="9">
        <f>+SUM('General Rates'!L71+'Targeted (non-water &amp; wastewate'!L71+'Targeted (water &amp; wastewater)'!L71)</f>
        <v>11377877</v>
      </c>
      <c r="CW71" s="9">
        <f>+SUM('General Rates'!M71+'Targeted (non-water &amp; wastewate'!M71+'Targeted (water &amp; wastewater)'!M71)</f>
        <v>0</v>
      </c>
      <c r="CX71" s="9">
        <f>+SUM('General Rates'!N71+'Targeted (non-water &amp; wastewate'!N71+'Targeted (water &amp; wastewater)'!N71)</f>
        <v>0</v>
      </c>
      <c r="CY71" s="9">
        <f>+SUM('General Rates'!O71+'Targeted (non-water &amp; wastewate'!O71+'Targeted (water &amp; wastewater)'!O71)</f>
        <v>17419440</v>
      </c>
      <c r="DA71" s="9">
        <f t="shared" si="54"/>
        <v>1452239</v>
      </c>
      <c r="DB71" s="9">
        <f t="shared" si="25"/>
        <v>3057092</v>
      </c>
      <c r="DC71" s="9">
        <f t="shared" si="26"/>
        <v>12910109</v>
      </c>
      <c r="DD71" s="9">
        <f t="shared" si="27"/>
        <v>0</v>
      </c>
      <c r="DE71" s="9">
        <f t="shared" si="28"/>
        <v>17419440</v>
      </c>
      <c r="DG71" s="7"/>
    </row>
    <row r="72" spans="1:111" x14ac:dyDescent="0.3">
      <c r="A72" s="4">
        <v>2021</v>
      </c>
      <c r="B72" s="4" t="s">
        <v>84</v>
      </c>
      <c r="C72" s="9"/>
      <c r="D72" s="9">
        <v>1727599</v>
      </c>
      <c r="E72" s="9"/>
      <c r="F72" s="9"/>
      <c r="G72" s="9"/>
      <c r="H72" s="9"/>
      <c r="I72" s="9">
        <v>1227747</v>
      </c>
      <c r="J72" s="9"/>
      <c r="K72" s="9"/>
      <c r="L72" s="9">
        <v>2423018</v>
      </c>
      <c r="M72" s="9">
        <v>2399700</v>
      </c>
      <c r="N72" s="9"/>
      <c r="O72" s="9"/>
      <c r="P72" s="9">
        <f t="shared" si="42"/>
        <v>7778064</v>
      </c>
      <c r="R72" s="9">
        <f t="shared" si="43"/>
        <v>2423018</v>
      </c>
      <c r="S72" s="9">
        <f t="shared" si="2"/>
        <v>1727599</v>
      </c>
      <c r="T72" s="9">
        <f t="shared" ref="T72:T93" si="55">+SUM(I72+M72)</f>
        <v>3627447</v>
      </c>
      <c r="U72" s="9">
        <f t="shared" ref="U72:U93" si="56">+SUM(K72)</f>
        <v>0</v>
      </c>
      <c r="V72" s="9">
        <f t="shared" si="5"/>
        <v>7778064</v>
      </c>
      <c r="X72" s="4" t="s">
        <v>84</v>
      </c>
      <c r="Y72" s="9"/>
      <c r="Z72" s="9">
        <v>1290244</v>
      </c>
      <c r="AA72" s="9"/>
      <c r="AB72" s="9"/>
      <c r="AC72" s="9"/>
      <c r="AD72" s="9"/>
      <c r="AE72" s="9">
        <v>537743</v>
      </c>
      <c r="AF72" s="9"/>
      <c r="AG72" s="9"/>
      <c r="AH72" s="9">
        <v>443512</v>
      </c>
      <c r="AI72" s="9">
        <v>1061615</v>
      </c>
      <c r="AJ72" s="9"/>
      <c r="AK72" s="9"/>
      <c r="AL72" s="9">
        <f t="shared" si="44"/>
        <v>3333114</v>
      </c>
      <c r="AN72" s="9">
        <f t="shared" si="45"/>
        <v>443512</v>
      </c>
      <c r="AO72" s="9">
        <f t="shared" si="8"/>
        <v>1290244</v>
      </c>
      <c r="AP72" s="9">
        <f t="shared" si="9"/>
        <v>1599358</v>
      </c>
      <c r="AQ72" s="9">
        <f t="shared" si="10"/>
        <v>0</v>
      </c>
      <c r="AR72" s="9">
        <f t="shared" si="11"/>
        <v>3333114</v>
      </c>
      <c r="AT72" s="4" t="s">
        <v>84</v>
      </c>
      <c r="AU72" s="9"/>
      <c r="AV72" s="9">
        <v>2851024</v>
      </c>
      <c r="AW72" s="9"/>
      <c r="AX72" s="9"/>
      <c r="AY72" s="9"/>
      <c r="AZ72" s="9"/>
      <c r="BA72" s="9">
        <v>12965</v>
      </c>
      <c r="BB72" s="9"/>
      <c r="BC72" s="9"/>
      <c r="BD72" s="9">
        <v>17142</v>
      </c>
      <c r="BE72" s="9">
        <v>1483076</v>
      </c>
      <c r="BF72" s="9"/>
      <c r="BG72" s="9"/>
      <c r="BH72" s="9">
        <f t="shared" si="46"/>
        <v>4364207</v>
      </c>
      <c r="BJ72" s="9">
        <f t="shared" si="47"/>
        <v>17142</v>
      </c>
      <c r="BK72" s="9">
        <f t="shared" si="14"/>
        <v>2851024</v>
      </c>
      <c r="BL72" s="9">
        <f t="shared" si="15"/>
        <v>1496041</v>
      </c>
      <c r="BM72" s="9">
        <f t="shared" si="16"/>
        <v>0</v>
      </c>
      <c r="BN72" s="9">
        <f t="shared" si="17"/>
        <v>4364207</v>
      </c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11">
        <f t="shared" si="48"/>
        <v>0</v>
      </c>
      <c r="CD72" s="13"/>
      <c r="CE72" s="9">
        <f t="shared" si="49"/>
        <v>0</v>
      </c>
      <c r="CF72" s="9">
        <f t="shared" si="50"/>
        <v>0</v>
      </c>
      <c r="CG72" s="9">
        <f t="shared" si="51"/>
        <v>0</v>
      </c>
      <c r="CH72" s="9">
        <f t="shared" si="52"/>
        <v>0</v>
      </c>
      <c r="CI72" s="9">
        <f t="shared" si="53"/>
        <v>0</v>
      </c>
      <c r="CK72" s="4" t="s">
        <v>84</v>
      </c>
      <c r="CL72" s="9">
        <f>+SUM('General Rates'!B72+'Targeted (non-water &amp; wastewate'!B72+'Targeted (water &amp; wastewater)'!B72)</f>
        <v>0</v>
      </c>
      <c r="CM72" s="9">
        <f>+SUM('General Rates'!C72+'Targeted (non-water &amp; wastewate'!C72+'Targeted (water &amp; wastewater)'!C72)</f>
        <v>5868867</v>
      </c>
      <c r="CN72" s="9">
        <f>+SUM('General Rates'!D72+'Targeted (non-water &amp; wastewate'!D72+'Targeted (water &amp; wastewater)'!D72)</f>
        <v>0</v>
      </c>
      <c r="CO72" s="9">
        <f>+SUM('General Rates'!E72+'Targeted (non-water &amp; wastewate'!E72+'Targeted (water &amp; wastewater)'!E72)</f>
        <v>0</v>
      </c>
      <c r="CP72" s="9">
        <f>+SUM('General Rates'!F72+'Targeted (non-water &amp; wastewate'!F72+'Targeted (water &amp; wastewater)'!F72)</f>
        <v>0</v>
      </c>
      <c r="CQ72" s="9">
        <f>+SUM('General Rates'!G72+'Targeted (non-water &amp; wastewate'!G72+'Targeted (water &amp; wastewater)'!G72)</f>
        <v>0</v>
      </c>
      <c r="CR72" s="9">
        <f>+SUM('General Rates'!H72+'Targeted (non-water &amp; wastewate'!H72+'Targeted (water &amp; wastewater)'!H72)</f>
        <v>1778455</v>
      </c>
      <c r="CS72" s="9">
        <f>+SUM('General Rates'!I72+'Targeted (non-water &amp; wastewate'!I72+'Targeted (water &amp; wastewater)'!I72)</f>
        <v>0</v>
      </c>
      <c r="CT72" s="9">
        <f>+SUM('General Rates'!J72+'Targeted (non-water &amp; wastewate'!J72+'Targeted (water &amp; wastewater)'!J72)</f>
        <v>0</v>
      </c>
      <c r="CU72" s="9">
        <f>+SUM('General Rates'!K72+'Targeted (non-water &amp; wastewate'!K72+'Targeted (water &amp; wastewater)'!K72)</f>
        <v>2883672</v>
      </c>
      <c r="CV72" s="9">
        <f>+SUM('General Rates'!L72+'Targeted (non-water &amp; wastewate'!L72+'Targeted (water &amp; wastewater)'!L72)</f>
        <v>4944391</v>
      </c>
      <c r="CW72" s="9">
        <f>+SUM('General Rates'!M72+'Targeted (non-water &amp; wastewate'!M72+'Targeted (water &amp; wastewater)'!M72)</f>
        <v>0</v>
      </c>
      <c r="CX72" s="9">
        <f>+SUM('General Rates'!N72+'Targeted (non-water &amp; wastewate'!N72+'Targeted (water &amp; wastewater)'!N72)</f>
        <v>0</v>
      </c>
      <c r="CY72" s="9">
        <f>+SUM('General Rates'!O72+'Targeted (non-water &amp; wastewate'!O72+'Targeted (water &amp; wastewater)'!O72)</f>
        <v>15475385</v>
      </c>
      <c r="DA72" s="9">
        <f t="shared" si="54"/>
        <v>2883672</v>
      </c>
      <c r="DB72" s="9">
        <f t="shared" si="25"/>
        <v>5868867</v>
      </c>
      <c r="DC72" s="9">
        <f t="shared" ref="DC72:DC83" si="57">+SUM(CR72+CV72)</f>
        <v>6722846</v>
      </c>
      <c r="DD72" s="9">
        <f t="shared" ref="DD72:DD93" si="58">+SUM(CT72)</f>
        <v>0</v>
      </c>
      <c r="DE72" s="9">
        <f t="shared" si="28"/>
        <v>15475385</v>
      </c>
      <c r="DG72" s="7"/>
    </row>
    <row r="73" spans="1:111" x14ac:dyDescent="0.3">
      <c r="A73" s="4">
        <v>2021</v>
      </c>
      <c r="B73" s="4" t="s">
        <v>85</v>
      </c>
      <c r="C73" s="9">
        <v>25406.43</v>
      </c>
      <c r="D73" s="9">
        <v>311915.03999999998</v>
      </c>
      <c r="E73" s="9">
        <v>1241302.3500000001</v>
      </c>
      <c r="F73" s="9">
        <v>78070.960000000006</v>
      </c>
      <c r="G73" s="9">
        <v>169639.22</v>
      </c>
      <c r="H73" s="9">
        <v>47660.43</v>
      </c>
      <c r="I73" s="9">
        <v>1185194.78</v>
      </c>
      <c r="J73" s="9">
        <v>3417.48</v>
      </c>
      <c r="K73" s="9">
        <v>104416.87</v>
      </c>
      <c r="L73" s="9">
        <v>2930522.09</v>
      </c>
      <c r="M73" s="9">
        <v>3112481.83</v>
      </c>
      <c r="N73" s="9">
        <v>93782</v>
      </c>
      <c r="O73" s="9">
        <v>197736.35</v>
      </c>
      <c r="P73" s="9">
        <f t="shared" si="42"/>
        <v>9501545.8300000001</v>
      </c>
      <c r="R73" s="9">
        <f t="shared" si="43"/>
        <v>4538723.05</v>
      </c>
      <c r="S73" s="9">
        <f t="shared" si="2"/>
        <v>560729.29999999993</v>
      </c>
      <c r="T73" s="9">
        <f t="shared" si="55"/>
        <v>4297676.6100000003</v>
      </c>
      <c r="U73" s="9">
        <f t="shared" si="56"/>
        <v>104416.87</v>
      </c>
      <c r="V73" s="9">
        <f t="shared" si="5"/>
        <v>9501545.8300000001</v>
      </c>
      <c r="X73" s="4" t="s">
        <v>85</v>
      </c>
      <c r="Y73" s="9">
        <v>2521.48</v>
      </c>
      <c r="Z73" s="9">
        <v>238919.3</v>
      </c>
      <c r="AA73" s="9">
        <v>121400.26</v>
      </c>
      <c r="AB73" s="9">
        <v>14410.78</v>
      </c>
      <c r="AC73" s="9">
        <v>34436.43</v>
      </c>
      <c r="AD73" s="9">
        <v>24845.65</v>
      </c>
      <c r="AE73" s="9">
        <v>442764.61</v>
      </c>
      <c r="AF73" s="9">
        <v>902.87</v>
      </c>
      <c r="AG73" s="9">
        <v>54173.13</v>
      </c>
      <c r="AH73" s="9">
        <v>259908.61</v>
      </c>
      <c r="AI73" s="9">
        <v>2160017.65</v>
      </c>
      <c r="AJ73" s="9">
        <v>14570.78</v>
      </c>
      <c r="AK73" s="9">
        <v>15834.96</v>
      </c>
      <c r="AL73" s="9">
        <f t="shared" si="44"/>
        <v>3384706.51</v>
      </c>
      <c r="AN73" s="9">
        <f t="shared" si="45"/>
        <v>447248.33999999997</v>
      </c>
      <c r="AO73" s="9">
        <f t="shared" si="8"/>
        <v>280502.78000000003</v>
      </c>
      <c r="AP73" s="9">
        <f t="shared" ref="AP73:AP93" si="59">+SUM(AE73+AI73)</f>
        <v>2602782.2599999998</v>
      </c>
      <c r="AQ73" s="9">
        <f t="shared" ref="AQ73:AQ93" si="60">+SUM(AG73)</f>
        <v>54173.13</v>
      </c>
      <c r="AR73" s="9">
        <f t="shared" si="11"/>
        <v>3384706.51</v>
      </c>
      <c r="AT73" s="4" t="s">
        <v>85</v>
      </c>
      <c r="AU73" s="9">
        <v>11236.52</v>
      </c>
      <c r="AV73" s="9">
        <v>396529.04</v>
      </c>
      <c r="AW73" s="9">
        <v>403678.96</v>
      </c>
      <c r="AX73" s="9">
        <v>5571.91</v>
      </c>
      <c r="AY73" s="9">
        <v>58028.7</v>
      </c>
      <c r="AZ73" s="9">
        <v>66110.960000000006</v>
      </c>
      <c r="BA73" s="9">
        <v>900956.43</v>
      </c>
      <c r="BB73" s="9"/>
      <c r="BC73" s="9">
        <v>1349708.87</v>
      </c>
      <c r="BD73" s="9">
        <v>2071660.7</v>
      </c>
      <c r="BE73" s="9">
        <v>3258773.39</v>
      </c>
      <c r="BF73" s="9">
        <v>80178.09</v>
      </c>
      <c r="BG73" s="9">
        <v>8863.2199999999993</v>
      </c>
      <c r="BH73" s="9">
        <f t="shared" si="46"/>
        <v>8611296.790000001</v>
      </c>
      <c r="BJ73" s="9">
        <f t="shared" si="47"/>
        <v>2630354.88</v>
      </c>
      <c r="BK73" s="9">
        <f t="shared" si="14"/>
        <v>471503.22</v>
      </c>
      <c r="BL73" s="9">
        <f t="shared" ref="BL73:BL93" si="61">+SUM(BA73+BE73)</f>
        <v>4159729.8200000003</v>
      </c>
      <c r="BM73" s="9">
        <f t="shared" ref="BM73:BM93" si="62">+SUM(BC73)</f>
        <v>1349708.87</v>
      </c>
      <c r="BN73" s="9">
        <f t="shared" si="17"/>
        <v>8611296.790000001</v>
      </c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11">
        <f t="shared" si="48"/>
        <v>0</v>
      </c>
      <c r="CD73" s="13"/>
      <c r="CE73" s="9">
        <f t="shared" si="49"/>
        <v>0</v>
      </c>
      <c r="CF73" s="9">
        <f t="shared" si="50"/>
        <v>0</v>
      </c>
      <c r="CG73" s="9">
        <f t="shared" si="51"/>
        <v>0</v>
      </c>
      <c r="CH73" s="9">
        <f t="shared" si="52"/>
        <v>0</v>
      </c>
      <c r="CI73" s="9">
        <f t="shared" si="53"/>
        <v>0</v>
      </c>
      <c r="CK73" s="4" t="s">
        <v>85</v>
      </c>
      <c r="CL73" s="9">
        <f>+SUM('General Rates'!B73+'Targeted (non-water &amp; wastewate'!B73+'Targeted (water &amp; wastewater)'!B73)</f>
        <v>39164.43</v>
      </c>
      <c r="CM73" s="9">
        <f>+SUM('General Rates'!C73+'Targeted (non-water &amp; wastewate'!C73+'Targeted (water &amp; wastewater)'!C73)</f>
        <v>947363.37999999989</v>
      </c>
      <c r="CN73" s="9">
        <f>+SUM('General Rates'!D73+'Targeted (non-water &amp; wastewate'!D73+'Targeted (water &amp; wastewater)'!D73)</f>
        <v>1766381.57</v>
      </c>
      <c r="CO73" s="9">
        <f>+SUM('General Rates'!E73+'Targeted (non-water &amp; wastewate'!E73+'Targeted (water &amp; wastewater)'!E73)</f>
        <v>98053.650000000009</v>
      </c>
      <c r="CP73" s="9">
        <f>+SUM('General Rates'!F73+'Targeted (non-water &amp; wastewate'!F73+'Targeted (water &amp; wastewater)'!F73)</f>
        <v>262104.34999999998</v>
      </c>
      <c r="CQ73" s="9">
        <f>+SUM('General Rates'!G73+'Targeted (non-water &amp; wastewate'!G73+'Targeted (water &amp; wastewater)'!G73)</f>
        <v>138617.04</v>
      </c>
      <c r="CR73" s="9">
        <f>+SUM('General Rates'!H73+'Targeted (non-water &amp; wastewate'!H73+'Targeted (water &amp; wastewater)'!H73)</f>
        <v>2528915.8200000003</v>
      </c>
      <c r="CS73" s="9">
        <f>+SUM('General Rates'!I73+'Targeted (non-water &amp; wastewate'!I73+'Targeted (water &amp; wastewater)'!I73)</f>
        <v>4320.3500000000004</v>
      </c>
      <c r="CT73" s="9">
        <f>+SUM('General Rates'!J73+'Targeted (non-water &amp; wastewate'!J73+'Targeted (water &amp; wastewater)'!J73)</f>
        <v>1508298.87</v>
      </c>
      <c r="CU73" s="9">
        <f>+SUM('General Rates'!K73+'Targeted (non-water &amp; wastewate'!K73+'Targeted (water &amp; wastewater)'!K73)</f>
        <v>5262091.3999999994</v>
      </c>
      <c r="CV73" s="9">
        <f>+SUM('General Rates'!L73+'Targeted (non-water &amp; wastewate'!L73+'Targeted (water &amp; wastewater)'!L73)</f>
        <v>8531272.870000001</v>
      </c>
      <c r="CW73" s="9">
        <f>+SUM('General Rates'!M73+'Targeted (non-water &amp; wastewate'!M73+'Targeted (water &amp; wastewater)'!M73)</f>
        <v>188530.87</v>
      </c>
      <c r="CX73" s="9">
        <f>+SUM('General Rates'!N73+'Targeted (non-water &amp; wastewate'!N73+'Targeted (water &amp; wastewater)'!N73)</f>
        <v>222434.53</v>
      </c>
      <c r="CY73" s="9">
        <f>+SUM('General Rates'!O73+'Targeted (non-water &amp; wastewate'!O73+'Targeted (water &amp; wastewater)'!O73)</f>
        <v>21497549.130000003</v>
      </c>
      <c r="DA73" s="9">
        <f t="shared" si="54"/>
        <v>7616326.2699999996</v>
      </c>
      <c r="DB73" s="9">
        <f t="shared" si="25"/>
        <v>1312735.3</v>
      </c>
      <c r="DC73" s="9">
        <f t="shared" si="57"/>
        <v>11060188.690000001</v>
      </c>
      <c r="DD73" s="9">
        <f t="shared" si="58"/>
        <v>1508298.87</v>
      </c>
      <c r="DE73" s="9">
        <f t="shared" si="28"/>
        <v>21497549.130000003</v>
      </c>
      <c r="DG73" s="7"/>
    </row>
    <row r="74" spans="1:111" x14ac:dyDescent="0.3">
      <c r="A74" s="4">
        <v>2021</v>
      </c>
      <c r="B74" s="4" t="s">
        <v>86</v>
      </c>
      <c r="C74" s="9">
        <v>45181.57</v>
      </c>
      <c r="D74" s="9">
        <v>176787.43</v>
      </c>
      <c r="E74" s="9">
        <v>168137.96</v>
      </c>
      <c r="F74" s="9">
        <v>6263.22</v>
      </c>
      <c r="G74" s="9">
        <v>0</v>
      </c>
      <c r="H74" s="9">
        <v>33453.040000000001</v>
      </c>
      <c r="I74" s="9">
        <v>401270.21</v>
      </c>
      <c r="J74" s="9">
        <v>4.0999999999999996</v>
      </c>
      <c r="K74" s="9">
        <v>62203.17</v>
      </c>
      <c r="L74" s="9">
        <v>1142914.24</v>
      </c>
      <c r="M74" s="9">
        <v>1254683.6200000001</v>
      </c>
      <c r="N74" s="9">
        <v>64237.52</v>
      </c>
      <c r="O74" s="9">
        <v>1548354.92</v>
      </c>
      <c r="P74" s="9">
        <f t="shared" si="42"/>
        <v>4903491</v>
      </c>
      <c r="R74" s="9">
        <f t="shared" si="43"/>
        <v>1426734.51</v>
      </c>
      <c r="S74" s="9">
        <f t="shared" ref="S74:S77" si="63">+SUM(D74+H74+O74+J74)</f>
        <v>1758599.49</v>
      </c>
      <c r="T74" s="9">
        <f t="shared" si="55"/>
        <v>1655953.83</v>
      </c>
      <c r="U74" s="9">
        <f t="shared" si="56"/>
        <v>62203.17</v>
      </c>
      <c r="V74" s="9">
        <f t="shared" ref="V74:V93" si="64">+SUM(P74)</f>
        <v>4903491</v>
      </c>
      <c r="X74" s="4" t="s">
        <v>86</v>
      </c>
      <c r="Y74" s="9">
        <v>8580.7199999999993</v>
      </c>
      <c r="Z74" s="9">
        <v>306765.90000000002</v>
      </c>
      <c r="AA74" s="9">
        <v>32237.759999999998</v>
      </c>
      <c r="AB74" s="9">
        <v>3158.52</v>
      </c>
      <c r="AC74" s="9"/>
      <c r="AD74" s="9">
        <v>94610.11</v>
      </c>
      <c r="AE74" s="9">
        <v>485963.02</v>
      </c>
      <c r="AF74" s="9">
        <v>0.54</v>
      </c>
      <c r="AG74" s="9">
        <v>77802.63</v>
      </c>
      <c r="AH74" s="9">
        <v>281383.49</v>
      </c>
      <c r="AI74" s="9">
        <v>2514123.9900000002</v>
      </c>
      <c r="AJ74" s="9">
        <v>17931.89</v>
      </c>
      <c r="AK74" s="9">
        <v>262524.84999999998</v>
      </c>
      <c r="AL74" s="9">
        <f t="shared" si="44"/>
        <v>4085083.4200000004</v>
      </c>
      <c r="AN74" s="9">
        <f t="shared" si="45"/>
        <v>343292.38</v>
      </c>
      <c r="AO74" s="9">
        <f t="shared" ref="AO74:AO77" si="65">+SUM(Z74+AD74+AK74+AF74)</f>
        <v>663901.4</v>
      </c>
      <c r="AP74" s="9">
        <f t="shared" si="59"/>
        <v>3000087.0100000002</v>
      </c>
      <c r="AQ74" s="9">
        <f t="shared" si="60"/>
        <v>77802.63</v>
      </c>
      <c r="AR74" s="9">
        <f t="shared" ref="AR74:AR83" si="66">+SUM(AL74)</f>
        <v>4085083.4200000004</v>
      </c>
      <c r="AT74" s="4" t="s">
        <v>86</v>
      </c>
      <c r="AU74" s="9">
        <v>8003.65</v>
      </c>
      <c r="AV74" s="9">
        <v>107582.52</v>
      </c>
      <c r="AW74" s="9">
        <v>6639.18</v>
      </c>
      <c r="AX74" s="9">
        <v>3059.36</v>
      </c>
      <c r="AY74" s="9"/>
      <c r="AZ74" s="9">
        <v>50264.52</v>
      </c>
      <c r="BA74" s="9">
        <v>242997.31</v>
      </c>
      <c r="BB74" s="9"/>
      <c r="BC74" s="9">
        <v>26165.24</v>
      </c>
      <c r="BD74" s="9">
        <v>125532.77</v>
      </c>
      <c r="BE74" s="9">
        <v>1375574.32</v>
      </c>
      <c r="BF74" s="9">
        <v>2237.23</v>
      </c>
      <c r="BG74" s="9">
        <v>2457.42</v>
      </c>
      <c r="BH74" s="9">
        <f t="shared" si="46"/>
        <v>1950513.52</v>
      </c>
      <c r="BJ74" s="9">
        <f t="shared" si="47"/>
        <v>145472.19</v>
      </c>
      <c r="BK74" s="9">
        <f t="shared" ref="BK74:BK77" si="67">+SUM(AV74+AZ74+BG74+BB74)</f>
        <v>160304.46000000002</v>
      </c>
      <c r="BL74" s="9">
        <f t="shared" si="61"/>
        <v>1618571.6300000001</v>
      </c>
      <c r="BM74" s="9">
        <f t="shared" si="62"/>
        <v>26165.24</v>
      </c>
      <c r="BN74" s="9">
        <f t="shared" ref="BN74:BN93" si="68">+SUM(BH74)</f>
        <v>1950513.52</v>
      </c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11">
        <f t="shared" si="48"/>
        <v>0</v>
      </c>
      <c r="CD74" s="13"/>
      <c r="CE74" s="9">
        <f t="shared" si="49"/>
        <v>0</v>
      </c>
      <c r="CF74" s="9">
        <f t="shared" si="50"/>
        <v>0</v>
      </c>
      <c r="CG74" s="9">
        <f t="shared" si="51"/>
        <v>0</v>
      </c>
      <c r="CH74" s="9">
        <f t="shared" si="52"/>
        <v>0</v>
      </c>
      <c r="CI74" s="9">
        <f t="shared" si="53"/>
        <v>0</v>
      </c>
      <c r="CK74" s="4" t="s">
        <v>86</v>
      </c>
      <c r="CL74" s="9">
        <f>+SUM('General Rates'!B74+'Targeted (non-water &amp; wastewate'!B74+'Targeted (water &amp; wastewater)'!B74)</f>
        <v>61765.94</v>
      </c>
      <c r="CM74" s="9">
        <f>+SUM('General Rates'!C74+'Targeted (non-water &amp; wastewate'!C74+'Targeted (water &amp; wastewater)'!C74)</f>
        <v>591135.85</v>
      </c>
      <c r="CN74" s="9">
        <f>+SUM('General Rates'!D74+'Targeted (non-water &amp; wastewate'!D74+'Targeted (water &amp; wastewater)'!D74)</f>
        <v>207014.9</v>
      </c>
      <c r="CO74" s="9">
        <f>+SUM('General Rates'!E74+'Targeted (non-water &amp; wastewate'!E74+'Targeted (water &amp; wastewater)'!E74)</f>
        <v>12481.1</v>
      </c>
      <c r="CP74" s="9">
        <f>+SUM('General Rates'!F74+'Targeted (non-water &amp; wastewate'!F74+'Targeted (water &amp; wastewater)'!F74)</f>
        <v>0</v>
      </c>
      <c r="CQ74" s="9">
        <f>+SUM('General Rates'!G74+'Targeted (non-water &amp; wastewate'!G74+'Targeted (water &amp; wastewater)'!G74)</f>
        <v>178327.66999999998</v>
      </c>
      <c r="CR74" s="9">
        <f>+SUM('General Rates'!H74+'Targeted (non-water &amp; wastewate'!H74+'Targeted (water &amp; wastewater)'!H74)</f>
        <v>1130230.54</v>
      </c>
      <c r="CS74" s="9">
        <f>+SUM('General Rates'!I74+'Targeted (non-water &amp; wastewate'!I74+'Targeted (water &amp; wastewater)'!I74)</f>
        <v>4.6399999999999997</v>
      </c>
      <c r="CT74" s="9">
        <f>+SUM('General Rates'!J74+'Targeted (non-water &amp; wastewate'!J74+'Targeted (water &amp; wastewater)'!J74)</f>
        <v>166171.03999999998</v>
      </c>
      <c r="CU74" s="9">
        <f>+SUM('General Rates'!K74+'Targeted (non-water &amp; wastewate'!K74+'Targeted (water &amp; wastewater)'!K74)</f>
        <v>1549830.5</v>
      </c>
      <c r="CV74" s="9">
        <f>+SUM('General Rates'!L74+'Targeted (non-water &amp; wastewate'!L74+'Targeted (water &amp; wastewater)'!L74)</f>
        <v>5144381.9300000006</v>
      </c>
      <c r="CW74" s="9">
        <f>+SUM('General Rates'!M74+'Targeted (non-water &amp; wastewate'!M74+'Targeted (water &amp; wastewater)'!M74)</f>
        <v>84406.64</v>
      </c>
      <c r="CX74" s="9">
        <f>+SUM('General Rates'!N74+'Targeted (non-water &amp; wastewate'!N74+'Targeted (water &amp; wastewater)'!N74)</f>
        <v>1813337.19</v>
      </c>
      <c r="CY74" s="9">
        <f>+SUM('General Rates'!O74+'Targeted (non-water &amp; wastewate'!O74+'Targeted (water &amp; wastewater)'!O74)</f>
        <v>10939087.939999999</v>
      </c>
      <c r="DA74" s="9">
        <f t="shared" si="54"/>
        <v>1915499.0799999998</v>
      </c>
      <c r="DB74" s="9">
        <f t="shared" ref="DB74:DB77" si="69">+SUM(CM74+CQ74+CX74+CS74)</f>
        <v>2582805.35</v>
      </c>
      <c r="DC74" s="9">
        <f t="shared" si="57"/>
        <v>6274612.4700000007</v>
      </c>
      <c r="DD74" s="9">
        <f t="shared" si="58"/>
        <v>166171.03999999998</v>
      </c>
      <c r="DE74" s="9">
        <f t="shared" ref="DE74:DE83" si="70">+SUM(CY74)</f>
        <v>10939087.939999999</v>
      </c>
      <c r="DG74" s="7"/>
    </row>
    <row r="75" spans="1:111" x14ac:dyDescent="0.3">
      <c r="A75" s="4">
        <v>2021</v>
      </c>
      <c r="B75" s="4" t="s">
        <v>87</v>
      </c>
      <c r="C75" s="9">
        <v>110592</v>
      </c>
      <c r="D75" s="9">
        <v>16650</v>
      </c>
      <c r="E75" s="9">
        <v>250452</v>
      </c>
      <c r="F75" s="9">
        <v>8</v>
      </c>
      <c r="G75" s="9">
        <v>699</v>
      </c>
      <c r="H75" s="9">
        <v>28640</v>
      </c>
      <c r="I75" s="9">
        <v>91746</v>
      </c>
      <c r="J75" s="9">
        <v>31</v>
      </c>
      <c r="K75" s="9">
        <v>7788</v>
      </c>
      <c r="L75" s="9">
        <v>303691</v>
      </c>
      <c r="M75" s="9">
        <v>315238</v>
      </c>
      <c r="N75" s="9">
        <v>20520</v>
      </c>
      <c r="O75" s="9">
        <v>18811</v>
      </c>
      <c r="P75" s="9">
        <f t="shared" si="42"/>
        <v>1164866</v>
      </c>
      <c r="R75" s="9">
        <f t="shared" si="43"/>
        <v>685962</v>
      </c>
      <c r="S75" s="9">
        <f t="shared" si="63"/>
        <v>64132</v>
      </c>
      <c r="T75" s="9">
        <f t="shared" si="55"/>
        <v>406984</v>
      </c>
      <c r="U75" s="9">
        <f t="shared" si="56"/>
        <v>7788</v>
      </c>
      <c r="V75" s="9">
        <f t="shared" si="64"/>
        <v>1164866</v>
      </c>
      <c r="X75" s="4" t="s">
        <v>87</v>
      </c>
      <c r="Y75" s="9">
        <v>436386</v>
      </c>
      <c r="Z75" s="9">
        <v>85049</v>
      </c>
      <c r="AA75" s="9">
        <v>1015988</v>
      </c>
      <c r="AB75" s="9">
        <v>142496</v>
      </c>
      <c r="AC75" s="9">
        <v>7852</v>
      </c>
      <c r="AD75" s="9">
        <v>89662</v>
      </c>
      <c r="AE75" s="9">
        <v>762733</v>
      </c>
      <c r="AF75" s="9">
        <v>88</v>
      </c>
      <c r="AG75" s="9">
        <v>68419</v>
      </c>
      <c r="AH75" s="9">
        <v>1298694</v>
      </c>
      <c r="AI75" s="9">
        <v>2237728</v>
      </c>
      <c r="AJ75" s="9">
        <v>78611</v>
      </c>
      <c r="AK75" s="9">
        <v>450697</v>
      </c>
      <c r="AL75" s="9">
        <f t="shared" si="44"/>
        <v>6674403</v>
      </c>
      <c r="AN75" s="9">
        <f t="shared" si="45"/>
        <v>2980027</v>
      </c>
      <c r="AO75" s="9">
        <f t="shared" si="65"/>
        <v>625496</v>
      </c>
      <c r="AP75" s="9">
        <f t="shared" si="59"/>
        <v>3000461</v>
      </c>
      <c r="AQ75" s="9">
        <f t="shared" si="60"/>
        <v>68419</v>
      </c>
      <c r="AR75" s="9">
        <f t="shared" si="66"/>
        <v>6674403</v>
      </c>
      <c r="AT75" s="4" t="s">
        <v>87</v>
      </c>
      <c r="AU75" s="9">
        <v>115647</v>
      </c>
      <c r="AV75" s="9">
        <v>91916</v>
      </c>
      <c r="AW75" s="9">
        <v>295680</v>
      </c>
      <c r="AX75" s="9">
        <v>5073</v>
      </c>
      <c r="AY75" s="9">
        <v>2125</v>
      </c>
      <c r="AZ75" s="9">
        <v>50265</v>
      </c>
      <c r="BA75" s="9">
        <v>225315</v>
      </c>
      <c r="BB75" s="9"/>
      <c r="BC75" s="9">
        <v>48147</v>
      </c>
      <c r="BD75" s="9">
        <v>660495</v>
      </c>
      <c r="BE75" s="9">
        <v>1220779</v>
      </c>
      <c r="BF75" s="9">
        <v>12934</v>
      </c>
      <c r="BG75" s="9">
        <v>2120</v>
      </c>
      <c r="BH75" s="9">
        <f t="shared" si="46"/>
        <v>2730496</v>
      </c>
      <c r="BJ75" s="9">
        <f t="shared" si="47"/>
        <v>1091954</v>
      </c>
      <c r="BK75" s="9">
        <f t="shared" si="67"/>
        <v>144301</v>
      </c>
      <c r="BL75" s="9">
        <f t="shared" si="61"/>
        <v>1446094</v>
      </c>
      <c r="BM75" s="9">
        <f t="shared" si="62"/>
        <v>48147</v>
      </c>
      <c r="BN75" s="9">
        <f t="shared" si="68"/>
        <v>2730496</v>
      </c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11">
        <f t="shared" si="48"/>
        <v>0</v>
      </c>
      <c r="CD75" s="13"/>
      <c r="CE75" s="9">
        <f t="shared" si="49"/>
        <v>0</v>
      </c>
      <c r="CF75" s="9">
        <f t="shared" si="50"/>
        <v>0</v>
      </c>
      <c r="CG75" s="9">
        <f t="shared" si="51"/>
        <v>0</v>
      </c>
      <c r="CH75" s="9">
        <f t="shared" si="52"/>
        <v>0</v>
      </c>
      <c r="CI75" s="9">
        <f t="shared" si="53"/>
        <v>0</v>
      </c>
      <c r="CK75" s="4" t="s">
        <v>87</v>
      </c>
      <c r="CL75" s="9">
        <f>+SUM('General Rates'!B75+'Targeted (non-water &amp; wastewate'!B75+'Targeted (water &amp; wastewater)'!B75)</f>
        <v>662625</v>
      </c>
      <c r="CM75" s="9">
        <f>+SUM('General Rates'!C75+'Targeted (non-water &amp; wastewate'!C75+'Targeted (water &amp; wastewater)'!C75)</f>
        <v>193615</v>
      </c>
      <c r="CN75" s="9">
        <f>+SUM('General Rates'!D75+'Targeted (non-water &amp; wastewate'!D75+'Targeted (water &amp; wastewater)'!D75)</f>
        <v>1562120</v>
      </c>
      <c r="CO75" s="9">
        <f>+SUM('General Rates'!E75+'Targeted (non-water &amp; wastewate'!E75+'Targeted (water &amp; wastewater)'!E75)</f>
        <v>147577</v>
      </c>
      <c r="CP75" s="9">
        <f>+SUM('General Rates'!F75+'Targeted (non-water &amp; wastewate'!F75+'Targeted (water &amp; wastewater)'!F75)</f>
        <v>10676</v>
      </c>
      <c r="CQ75" s="9">
        <f>+SUM('General Rates'!G75+'Targeted (non-water &amp; wastewate'!G75+'Targeted (water &amp; wastewater)'!G75)</f>
        <v>168567</v>
      </c>
      <c r="CR75" s="9">
        <f>+SUM('General Rates'!H75+'Targeted (non-water &amp; wastewate'!H75+'Targeted (water &amp; wastewater)'!H75)</f>
        <v>1079794</v>
      </c>
      <c r="CS75" s="9">
        <f>+SUM('General Rates'!I75+'Targeted (non-water &amp; wastewate'!I75+'Targeted (water &amp; wastewater)'!I75)</f>
        <v>119</v>
      </c>
      <c r="CT75" s="9">
        <f>+SUM('General Rates'!J75+'Targeted (non-water &amp; wastewate'!J75+'Targeted (water &amp; wastewater)'!J75)</f>
        <v>124354</v>
      </c>
      <c r="CU75" s="9">
        <f>+SUM('General Rates'!K75+'Targeted (non-water &amp; wastewate'!K75+'Targeted (water &amp; wastewater)'!K75)</f>
        <v>2262880</v>
      </c>
      <c r="CV75" s="9">
        <f>+SUM('General Rates'!L75+'Targeted (non-water &amp; wastewate'!L75+'Targeted (water &amp; wastewater)'!L75)</f>
        <v>3773745</v>
      </c>
      <c r="CW75" s="9">
        <f>+SUM('General Rates'!M75+'Targeted (non-water &amp; wastewate'!M75+'Targeted (water &amp; wastewater)'!M75)</f>
        <v>112065</v>
      </c>
      <c r="CX75" s="9">
        <f>+SUM('General Rates'!N75+'Targeted (non-water &amp; wastewate'!N75+'Targeted (water &amp; wastewater)'!N75)</f>
        <v>471628</v>
      </c>
      <c r="CY75" s="9">
        <f>+SUM('General Rates'!O75+'Targeted (non-water &amp; wastewate'!O75+'Targeted (water &amp; wastewater)'!O75)</f>
        <v>10569765</v>
      </c>
      <c r="DA75" s="9">
        <f t="shared" si="54"/>
        <v>4757943</v>
      </c>
      <c r="DB75" s="9">
        <f t="shared" si="69"/>
        <v>833929</v>
      </c>
      <c r="DC75" s="9">
        <f t="shared" si="57"/>
        <v>4853539</v>
      </c>
      <c r="DD75" s="9">
        <f t="shared" si="58"/>
        <v>124354</v>
      </c>
      <c r="DE75" s="9">
        <f t="shared" si="70"/>
        <v>10569765</v>
      </c>
      <c r="DG75" s="7"/>
    </row>
    <row r="76" spans="1:111" x14ac:dyDescent="0.3">
      <c r="A76" s="4">
        <v>2021</v>
      </c>
      <c r="B76" s="4" t="s">
        <v>88</v>
      </c>
      <c r="C76" s="9">
        <v>0</v>
      </c>
      <c r="D76" s="9">
        <v>108517.39</v>
      </c>
      <c r="E76" s="9">
        <v>78260</v>
      </c>
      <c r="F76" s="9">
        <v>3180.87</v>
      </c>
      <c r="G76" s="9">
        <v>181933.91</v>
      </c>
      <c r="H76" s="9">
        <v>126459.13</v>
      </c>
      <c r="I76" s="9">
        <v>558160</v>
      </c>
      <c r="J76" s="9">
        <v>4634.78</v>
      </c>
      <c r="K76" s="9">
        <v>31546.959999999999</v>
      </c>
      <c r="L76" s="9">
        <v>767924.35</v>
      </c>
      <c r="M76" s="9">
        <v>1667074.78</v>
      </c>
      <c r="N76" s="9">
        <v>16617.39</v>
      </c>
      <c r="O76" s="9">
        <v>618235.65</v>
      </c>
      <c r="P76" s="9">
        <f t="shared" si="42"/>
        <v>4162545.21</v>
      </c>
      <c r="R76" s="9">
        <f t="shared" si="43"/>
        <v>1047916.52</v>
      </c>
      <c r="S76" s="9">
        <f t="shared" si="63"/>
        <v>857846.95000000007</v>
      </c>
      <c r="T76" s="9">
        <f t="shared" si="55"/>
        <v>2225234.7800000003</v>
      </c>
      <c r="U76" s="9">
        <f t="shared" si="56"/>
        <v>31546.959999999999</v>
      </c>
      <c r="V76" s="9">
        <f t="shared" si="64"/>
        <v>4162545.21</v>
      </c>
      <c r="X76" s="4" t="s">
        <v>88</v>
      </c>
      <c r="Y76" s="9"/>
      <c r="Z76" s="9">
        <v>755818.26</v>
      </c>
      <c r="AA76" s="9">
        <v>107697.39</v>
      </c>
      <c r="AB76" s="9">
        <v>5866.09</v>
      </c>
      <c r="AC76" s="9">
        <v>533295.65</v>
      </c>
      <c r="AD76" s="9">
        <v>686705.22</v>
      </c>
      <c r="AE76" s="9">
        <v>2089079.13</v>
      </c>
      <c r="AF76" s="9">
        <v>11990.43</v>
      </c>
      <c r="AG76" s="9">
        <v>225314.78</v>
      </c>
      <c r="AH76" s="9">
        <v>1284658.26</v>
      </c>
      <c r="AI76" s="9">
        <v>9630853.9100000001</v>
      </c>
      <c r="AJ76" s="9">
        <v>31513.91</v>
      </c>
      <c r="AK76" s="9">
        <v>328740</v>
      </c>
      <c r="AL76" s="9">
        <f t="shared" si="44"/>
        <v>15691533.030000001</v>
      </c>
      <c r="AN76" s="9">
        <f t="shared" si="45"/>
        <v>1963031.3</v>
      </c>
      <c r="AO76" s="9">
        <f t="shared" si="65"/>
        <v>1783253.91</v>
      </c>
      <c r="AP76" s="9">
        <f t="shared" si="59"/>
        <v>11719933.039999999</v>
      </c>
      <c r="AQ76" s="9">
        <f t="shared" si="60"/>
        <v>225314.78</v>
      </c>
      <c r="AR76" s="9">
        <f t="shared" si="66"/>
        <v>15691533.030000001</v>
      </c>
      <c r="AT76" s="4" t="s">
        <v>88</v>
      </c>
      <c r="AU76" s="9"/>
      <c r="AV76" s="9">
        <v>590176.62</v>
      </c>
      <c r="AW76" s="9">
        <v>73522.61</v>
      </c>
      <c r="AX76" s="9">
        <v>1272.17</v>
      </c>
      <c r="AY76" s="9">
        <v>152278.26</v>
      </c>
      <c r="AZ76" s="9">
        <v>488792.17</v>
      </c>
      <c r="BA76" s="9">
        <v>387126.96</v>
      </c>
      <c r="BB76" s="9">
        <v>3868.7</v>
      </c>
      <c r="BC76" s="9">
        <v>227873.04</v>
      </c>
      <c r="BD76" s="9">
        <v>422832.17</v>
      </c>
      <c r="BE76" s="9">
        <v>7947906.0899999999</v>
      </c>
      <c r="BF76" s="9">
        <v>9122.61</v>
      </c>
      <c r="BG76" s="9">
        <v>202902.61</v>
      </c>
      <c r="BH76" s="9">
        <f t="shared" si="46"/>
        <v>10507674.009999998</v>
      </c>
      <c r="BJ76" s="9">
        <f t="shared" si="47"/>
        <v>659027.81999999995</v>
      </c>
      <c r="BK76" s="9">
        <f t="shared" si="67"/>
        <v>1285740.0999999999</v>
      </c>
      <c r="BL76" s="9">
        <f t="shared" si="61"/>
        <v>8335033.0499999998</v>
      </c>
      <c r="BM76" s="9">
        <f t="shared" si="62"/>
        <v>227873.04</v>
      </c>
      <c r="BN76" s="9">
        <f t="shared" si="68"/>
        <v>10507674.009999998</v>
      </c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11">
        <f t="shared" si="48"/>
        <v>0</v>
      </c>
      <c r="CD76" s="13"/>
      <c r="CE76" s="9">
        <f t="shared" si="49"/>
        <v>0</v>
      </c>
      <c r="CF76" s="9">
        <f t="shared" si="50"/>
        <v>0</v>
      </c>
      <c r="CG76" s="9">
        <f t="shared" si="51"/>
        <v>0</v>
      </c>
      <c r="CH76" s="9">
        <f t="shared" si="52"/>
        <v>0</v>
      </c>
      <c r="CI76" s="9">
        <f t="shared" si="53"/>
        <v>0</v>
      </c>
      <c r="CK76" s="4" t="s">
        <v>88</v>
      </c>
      <c r="CL76" s="9">
        <f>+SUM('General Rates'!B76+'Targeted (non-water &amp; wastewate'!B76+'Targeted (water &amp; wastewater)'!B76)</f>
        <v>0</v>
      </c>
      <c r="CM76" s="9">
        <f>+SUM('General Rates'!C76+'Targeted (non-water &amp; wastewate'!C76+'Targeted (water &amp; wastewater)'!C76)</f>
        <v>1454512.27</v>
      </c>
      <c r="CN76" s="9">
        <f>+SUM('General Rates'!D76+'Targeted (non-water &amp; wastewate'!D76+'Targeted (water &amp; wastewater)'!D76)</f>
        <v>259480</v>
      </c>
      <c r="CO76" s="9">
        <f>+SUM('General Rates'!E76+'Targeted (non-water &amp; wastewate'!E76+'Targeted (water &amp; wastewater)'!E76)</f>
        <v>10319.129999999999</v>
      </c>
      <c r="CP76" s="9">
        <f>+SUM('General Rates'!F76+'Targeted (non-water &amp; wastewate'!F76+'Targeted (water &amp; wastewater)'!F76)</f>
        <v>867507.82000000007</v>
      </c>
      <c r="CQ76" s="9">
        <f>+SUM('General Rates'!G76+'Targeted (non-water &amp; wastewate'!G76+'Targeted (water &amp; wastewater)'!G76)</f>
        <v>1301956.52</v>
      </c>
      <c r="CR76" s="9">
        <f>+SUM('General Rates'!H76+'Targeted (non-water &amp; wastewate'!H76+'Targeted (water &amp; wastewater)'!H76)</f>
        <v>3034366.09</v>
      </c>
      <c r="CS76" s="9">
        <f>+SUM('General Rates'!I76+'Targeted (non-water &amp; wastewate'!I76+'Targeted (water &amp; wastewater)'!I76)</f>
        <v>20493.91</v>
      </c>
      <c r="CT76" s="9">
        <f>+SUM('General Rates'!J76+'Targeted (non-water &amp; wastewate'!J76+'Targeted (water &amp; wastewater)'!J76)</f>
        <v>484734.78</v>
      </c>
      <c r="CU76" s="9">
        <f>+SUM('General Rates'!K76+'Targeted (non-water &amp; wastewate'!K76+'Targeted (water &amp; wastewater)'!K76)</f>
        <v>2475414.7799999998</v>
      </c>
      <c r="CV76" s="9">
        <f>+SUM('General Rates'!L76+'Targeted (non-water &amp; wastewate'!L76+'Targeted (water &amp; wastewater)'!L76)</f>
        <v>19245834.780000001</v>
      </c>
      <c r="CW76" s="9">
        <f>+SUM('General Rates'!M76+'Targeted (non-water &amp; wastewate'!M76+'Targeted (water &amp; wastewater)'!M76)</f>
        <v>57253.91</v>
      </c>
      <c r="CX76" s="9">
        <f>+SUM('General Rates'!N76+'Targeted (non-water &amp; wastewate'!N76+'Targeted (water &amp; wastewater)'!N76)</f>
        <v>1149878.26</v>
      </c>
      <c r="CY76" s="9">
        <f>+SUM('General Rates'!O76+'Targeted (non-water &amp; wastewate'!O76+'Targeted (water &amp; wastewater)'!O76)</f>
        <v>30361752.25</v>
      </c>
      <c r="DA76" s="9">
        <f t="shared" si="54"/>
        <v>3669975.64</v>
      </c>
      <c r="DB76" s="9">
        <f t="shared" si="69"/>
        <v>3926840.96</v>
      </c>
      <c r="DC76" s="9">
        <f t="shared" si="57"/>
        <v>22280200.870000001</v>
      </c>
      <c r="DD76" s="9">
        <f t="shared" si="58"/>
        <v>484734.78</v>
      </c>
      <c r="DE76" s="9">
        <f t="shared" si="70"/>
        <v>30361752.25</v>
      </c>
      <c r="DG76" s="7"/>
    </row>
    <row r="77" spans="1:111" x14ac:dyDescent="0.3">
      <c r="A77" s="4">
        <v>2021</v>
      </c>
      <c r="B77" s="4" t="s">
        <v>89</v>
      </c>
      <c r="C77" s="9">
        <v>15437.52</v>
      </c>
      <c r="D77" s="9">
        <v>680853.14</v>
      </c>
      <c r="E77" s="9">
        <v>3962146.18</v>
      </c>
      <c r="F77" s="9">
        <v>175866.36</v>
      </c>
      <c r="G77" s="9">
        <v>8663.4500000000007</v>
      </c>
      <c r="H77" s="9">
        <v>402947.32</v>
      </c>
      <c r="I77" s="9">
        <v>1262183.8400000001</v>
      </c>
      <c r="J77" s="9">
        <v>11459</v>
      </c>
      <c r="K77" s="9">
        <v>420547.33</v>
      </c>
      <c r="L77" s="9">
        <v>8408527.6799999997</v>
      </c>
      <c r="M77" s="9">
        <v>11619365.57</v>
      </c>
      <c r="N77" s="9">
        <v>58723.42</v>
      </c>
      <c r="O77" s="9">
        <v>234244.07</v>
      </c>
      <c r="P77" s="9">
        <f t="shared" si="42"/>
        <v>27260964.880000003</v>
      </c>
      <c r="R77" s="9">
        <f t="shared" si="43"/>
        <v>12629364.609999999</v>
      </c>
      <c r="S77" s="9">
        <f t="shared" si="63"/>
        <v>1329503.53</v>
      </c>
      <c r="T77" s="9">
        <f t="shared" si="55"/>
        <v>12881549.41</v>
      </c>
      <c r="U77" s="9">
        <f t="shared" si="56"/>
        <v>420547.33</v>
      </c>
      <c r="V77" s="9">
        <f t="shared" si="64"/>
        <v>27260964.880000003</v>
      </c>
      <c r="X77" s="4" t="s">
        <v>89</v>
      </c>
      <c r="Y77" s="9">
        <v>14895.95</v>
      </c>
      <c r="Z77" s="9">
        <v>366871.27</v>
      </c>
      <c r="AA77" s="9">
        <v>2258788.12</v>
      </c>
      <c r="AB77" s="9">
        <v>172018.19</v>
      </c>
      <c r="AC77" s="9">
        <v>5336.15</v>
      </c>
      <c r="AD77" s="9">
        <v>233333.71</v>
      </c>
      <c r="AE77" s="9">
        <v>931844.71</v>
      </c>
      <c r="AF77" s="9">
        <v>10204.219999999999</v>
      </c>
      <c r="AG77" s="9">
        <v>192999.07</v>
      </c>
      <c r="AH77" s="9">
        <v>5758882.7699999996</v>
      </c>
      <c r="AI77" s="9">
        <v>6647480.4000000004</v>
      </c>
      <c r="AJ77" s="9">
        <v>35643.25</v>
      </c>
      <c r="AK77" s="9">
        <v>213150.33</v>
      </c>
      <c r="AL77" s="9">
        <f t="shared" si="44"/>
        <v>16841448.140000001</v>
      </c>
      <c r="AN77" s="9">
        <f t="shared" si="45"/>
        <v>8245564.4299999997</v>
      </c>
      <c r="AO77" s="9">
        <f t="shared" si="65"/>
        <v>823559.52999999991</v>
      </c>
      <c r="AP77" s="9">
        <f t="shared" si="59"/>
        <v>7579325.1100000003</v>
      </c>
      <c r="AQ77" s="9">
        <f t="shared" si="60"/>
        <v>192999.07</v>
      </c>
      <c r="AR77" s="9">
        <f t="shared" si="66"/>
        <v>16841448.140000001</v>
      </c>
      <c r="AT77" s="4" t="s">
        <v>89</v>
      </c>
      <c r="AU77" s="9">
        <v>541.57000000000005</v>
      </c>
      <c r="AV77" s="9">
        <v>313981.87</v>
      </c>
      <c r="AW77" s="9">
        <v>1703358.06</v>
      </c>
      <c r="AX77" s="9">
        <v>3848.17</v>
      </c>
      <c r="AY77" s="9">
        <v>3327.3</v>
      </c>
      <c r="AZ77" s="9">
        <v>169613.61</v>
      </c>
      <c r="BA77" s="9">
        <v>330339.13</v>
      </c>
      <c r="BB77" s="9">
        <v>1254.78</v>
      </c>
      <c r="BC77" s="9">
        <v>227548.26</v>
      </c>
      <c r="BD77" s="9">
        <v>2649644.91</v>
      </c>
      <c r="BE77" s="9">
        <v>4971885.17</v>
      </c>
      <c r="BF77" s="9">
        <v>23080.17</v>
      </c>
      <c r="BG77" s="9">
        <v>21093.74</v>
      </c>
      <c r="BH77" s="9">
        <f t="shared" si="46"/>
        <v>10419516.74</v>
      </c>
      <c r="BJ77" s="9">
        <f t="shared" si="47"/>
        <v>4383800.18</v>
      </c>
      <c r="BK77" s="9">
        <f t="shared" si="67"/>
        <v>505944</v>
      </c>
      <c r="BL77" s="9">
        <f t="shared" si="61"/>
        <v>5302224.3</v>
      </c>
      <c r="BM77" s="9">
        <f t="shared" si="62"/>
        <v>227548.26</v>
      </c>
      <c r="BN77" s="9">
        <f t="shared" si="68"/>
        <v>10419516.74</v>
      </c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11">
        <f t="shared" si="48"/>
        <v>0</v>
      </c>
      <c r="CD77" s="13"/>
      <c r="CE77" s="9">
        <f t="shared" si="49"/>
        <v>0</v>
      </c>
      <c r="CF77" s="9">
        <f t="shared" si="50"/>
        <v>0</v>
      </c>
      <c r="CG77" s="9">
        <f t="shared" si="51"/>
        <v>0</v>
      </c>
      <c r="CH77" s="9">
        <f t="shared" si="52"/>
        <v>0</v>
      </c>
      <c r="CI77" s="9">
        <f t="shared" si="53"/>
        <v>0</v>
      </c>
      <c r="CK77" s="4" t="s">
        <v>89</v>
      </c>
      <c r="CL77" s="9">
        <f>+SUM('General Rates'!B77+'Targeted (non-water &amp; wastewate'!B77+'Targeted (water &amp; wastewater)'!B77)</f>
        <v>30875.040000000001</v>
      </c>
      <c r="CM77" s="9">
        <f>+SUM('General Rates'!C77+'Targeted (non-water &amp; wastewate'!C77+'Targeted (water &amp; wastewater)'!C77)</f>
        <v>1361706.28</v>
      </c>
      <c r="CN77" s="9">
        <f>+SUM('General Rates'!D77+'Targeted (non-water &amp; wastewate'!D77+'Targeted (water &amp; wastewater)'!D77)</f>
        <v>7924292.3600000013</v>
      </c>
      <c r="CO77" s="9">
        <f>+SUM('General Rates'!E77+'Targeted (non-water &amp; wastewate'!E77+'Targeted (water &amp; wastewater)'!E77)</f>
        <v>351732.72</v>
      </c>
      <c r="CP77" s="9">
        <f>+SUM('General Rates'!F77+'Targeted (non-water &amp; wastewate'!F77+'Targeted (water &amp; wastewater)'!F77)</f>
        <v>17326.900000000001</v>
      </c>
      <c r="CQ77" s="9">
        <f>+SUM('General Rates'!G77+'Targeted (non-water &amp; wastewate'!G77+'Targeted (water &amp; wastewater)'!G77)</f>
        <v>805894.64</v>
      </c>
      <c r="CR77" s="9">
        <f>+SUM('General Rates'!H77+'Targeted (non-water &amp; wastewate'!H77+'Targeted (water &amp; wastewater)'!H77)</f>
        <v>2524367.6799999997</v>
      </c>
      <c r="CS77" s="9">
        <f>+SUM('General Rates'!I77+'Targeted (non-water &amp; wastewate'!I77+'Targeted (water &amp; wastewater)'!I77)</f>
        <v>22918</v>
      </c>
      <c r="CT77" s="9">
        <f>+SUM('General Rates'!J77+'Targeted (non-water &amp; wastewate'!J77+'Targeted (water &amp; wastewater)'!J77)</f>
        <v>841094.66</v>
      </c>
      <c r="CU77" s="9">
        <f>+SUM('General Rates'!K77+'Targeted (non-water &amp; wastewate'!K77+'Targeted (water &amp; wastewater)'!K77)</f>
        <v>16817055.359999999</v>
      </c>
      <c r="CV77" s="9">
        <f>+SUM('General Rates'!L77+'Targeted (non-water &amp; wastewate'!L77+'Targeted (water &amp; wastewater)'!L77)</f>
        <v>23238731.140000001</v>
      </c>
      <c r="CW77" s="9">
        <f>+SUM('General Rates'!M77+'Targeted (non-water &amp; wastewate'!M77+'Targeted (water &amp; wastewater)'!M77)</f>
        <v>117446.84</v>
      </c>
      <c r="CX77" s="9">
        <f>+SUM('General Rates'!N77+'Targeted (non-water &amp; wastewate'!N77+'Targeted (water &amp; wastewater)'!N77)</f>
        <v>468488.14</v>
      </c>
      <c r="CY77" s="9">
        <f>+SUM('General Rates'!O77+'Targeted (non-water &amp; wastewate'!O77+'Targeted (water &amp; wastewater)'!O77)</f>
        <v>54521929.760000005</v>
      </c>
      <c r="DA77" s="9">
        <f t="shared" si="54"/>
        <v>25258729.220000003</v>
      </c>
      <c r="DB77" s="9">
        <f t="shared" si="69"/>
        <v>2659007.06</v>
      </c>
      <c r="DC77" s="9">
        <f t="shared" si="57"/>
        <v>25763098.82</v>
      </c>
      <c r="DD77" s="9">
        <f t="shared" si="58"/>
        <v>841094.66</v>
      </c>
      <c r="DE77" s="9">
        <f t="shared" si="70"/>
        <v>54521929.760000005</v>
      </c>
      <c r="DG77" s="7"/>
    </row>
    <row r="78" spans="1:111" x14ac:dyDescent="0.3">
      <c r="A78" s="4">
        <v>2021</v>
      </c>
      <c r="B78" s="4" t="s">
        <v>90</v>
      </c>
      <c r="C78" s="9" t="s">
        <v>179</v>
      </c>
      <c r="D78" s="9" t="s">
        <v>179</v>
      </c>
      <c r="E78" s="9" t="s">
        <v>179</v>
      </c>
      <c r="F78" s="9" t="s">
        <v>179</v>
      </c>
      <c r="G78" s="9" t="s">
        <v>179</v>
      </c>
      <c r="H78" s="9" t="s">
        <v>179</v>
      </c>
      <c r="I78" s="9" t="s">
        <v>179</v>
      </c>
      <c r="J78" s="9" t="s">
        <v>179</v>
      </c>
      <c r="K78" s="9" t="s">
        <v>179</v>
      </c>
      <c r="L78" s="9" t="s">
        <v>179</v>
      </c>
      <c r="M78" s="9" t="s">
        <v>179</v>
      </c>
      <c r="N78" s="9" t="s">
        <v>179</v>
      </c>
      <c r="O78" s="9" t="s">
        <v>179</v>
      </c>
      <c r="P78" s="9" t="s">
        <v>179</v>
      </c>
      <c r="R78" s="9" t="s">
        <v>179</v>
      </c>
      <c r="S78" s="9" t="s">
        <v>179</v>
      </c>
      <c r="T78" s="9" t="s">
        <v>179</v>
      </c>
      <c r="U78" s="9" t="s">
        <v>179</v>
      </c>
      <c r="V78" s="9" t="s">
        <v>179</v>
      </c>
      <c r="X78" s="4" t="s">
        <v>90</v>
      </c>
      <c r="Y78" s="9" t="s">
        <v>179</v>
      </c>
      <c r="Z78" s="9" t="s">
        <v>179</v>
      </c>
      <c r="AA78" s="9" t="s">
        <v>179</v>
      </c>
      <c r="AB78" s="9" t="s">
        <v>179</v>
      </c>
      <c r="AC78" s="9" t="s">
        <v>179</v>
      </c>
      <c r="AD78" s="9" t="s">
        <v>179</v>
      </c>
      <c r="AE78" s="9" t="s">
        <v>179</v>
      </c>
      <c r="AF78" s="9" t="s">
        <v>179</v>
      </c>
      <c r="AG78" s="9" t="s">
        <v>179</v>
      </c>
      <c r="AH78" s="9" t="s">
        <v>179</v>
      </c>
      <c r="AI78" s="9" t="s">
        <v>179</v>
      </c>
      <c r="AJ78" s="9" t="s">
        <v>179</v>
      </c>
      <c r="AK78" s="9" t="s">
        <v>179</v>
      </c>
      <c r="AL78" s="9" t="s">
        <v>179</v>
      </c>
      <c r="AN78" s="9" t="s">
        <v>179</v>
      </c>
      <c r="AO78" s="9" t="s">
        <v>179</v>
      </c>
      <c r="AP78" s="9" t="s">
        <v>179</v>
      </c>
      <c r="AQ78" s="9" t="s">
        <v>179</v>
      </c>
      <c r="AR78" s="9" t="s">
        <v>179</v>
      </c>
      <c r="AT78" s="4" t="s">
        <v>90</v>
      </c>
      <c r="AU78" s="9" t="s">
        <v>179</v>
      </c>
      <c r="AV78" s="9" t="s">
        <v>179</v>
      </c>
      <c r="AW78" s="9" t="s">
        <v>179</v>
      </c>
      <c r="AX78" s="9" t="s">
        <v>179</v>
      </c>
      <c r="AY78" s="9" t="s">
        <v>179</v>
      </c>
      <c r="AZ78" s="9" t="s">
        <v>179</v>
      </c>
      <c r="BA78" s="9" t="s">
        <v>179</v>
      </c>
      <c r="BB78" s="9" t="s">
        <v>179</v>
      </c>
      <c r="BC78" s="9" t="s">
        <v>179</v>
      </c>
      <c r="BD78" s="9" t="s">
        <v>179</v>
      </c>
      <c r="BE78" s="9" t="s">
        <v>179</v>
      </c>
      <c r="BF78" s="9" t="s">
        <v>179</v>
      </c>
      <c r="BG78" s="9" t="s">
        <v>179</v>
      </c>
      <c r="BH78" s="9" t="s">
        <v>179</v>
      </c>
      <c r="BJ78" s="9" t="s">
        <v>179</v>
      </c>
      <c r="BK78" s="9" t="s">
        <v>179</v>
      </c>
      <c r="BL78" s="9" t="s">
        <v>179</v>
      </c>
      <c r="BM78" s="9" t="s">
        <v>179</v>
      </c>
      <c r="BN78" s="9" t="s">
        <v>179</v>
      </c>
      <c r="BP78" s="9" t="s">
        <v>179</v>
      </c>
      <c r="BQ78" s="9" t="s">
        <v>179</v>
      </c>
      <c r="BR78" s="9" t="s">
        <v>179</v>
      </c>
      <c r="BS78" s="9" t="s">
        <v>179</v>
      </c>
      <c r="BT78" s="9" t="s">
        <v>179</v>
      </c>
      <c r="BU78" s="9" t="s">
        <v>179</v>
      </c>
      <c r="BV78" s="9" t="s">
        <v>179</v>
      </c>
      <c r="BW78" s="9" t="s">
        <v>179</v>
      </c>
      <c r="BX78" s="9" t="s">
        <v>179</v>
      </c>
      <c r="BY78" s="9" t="s">
        <v>179</v>
      </c>
      <c r="BZ78" s="9" t="s">
        <v>179</v>
      </c>
      <c r="CA78" s="9" t="s">
        <v>179</v>
      </c>
      <c r="CB78" s="9" t="s">
        <v>179</v>
      </c>
      <c r="CC78" s="9" t="s">
        <v>179</v>
      </c>
      <c r="CD78" s="13"/>
      <c r="CE78" s="9" t="s">
        <v>179</v>
      </c>
      <c r="CF78" s="9" t="s">
        <v>179</v>
      </c>
      <c r="CG78" s="9" t="s">
        <v>179</v>
      </c>
      <c r="CH78" s="9" t="s">
        <v>179</v>
      </c>
      <c r="CI78" s="9" t="s">
        <v>179</v>
      </c>
      <c r="CK78" s="4" t="s">
        <v>90</v>
      </c>
      <c r="CL78" s="9" t="s">
        <v>179</v>
      </c>
      <c r="CM78" s="9" t="s">
        <v>179</v>
      </c>
      <c r="CN78" s="9" t="s">
        <v>179</v>
      </c>
      <c r="CO78" s="9" t="s">
        <v>179</v>
      </c>
      <c r="CP78" s="9" t="s">
        <v>179</v>
      </c>
      <c r="CQ78" s="9" t="s">
        <v>179</v>
      </c>
      <c r="CR78" s="9" t="s">
        <v>179</v>
      </c>
      <c r="CS78" s="9" t="s">
        <v>179</v>
      </c>
      <c r="CT78" s="9" t="s">
        <v>179</v>
      </c>
      <c r="CU78" s="9" t="s">
        <v>179</v>
      </c>
      <c r="CV78" s="9" t="s">
        <v>179</v>
      </c>
      <c r="CW78" s="9" t="s">
        <v>179</v>
      </c>
      <c r="CX78" s="9" t="s">
        <v>179</v>
      </c>
      <c r="CY78" s="9" t="s">
        <v>179</v>
      </c>
      <c r="DA78" s="9" t="s">
        <v>179</v>
      </c>
      <c r="DB78" s="9" t="s">
        <v>179</v>
      </c>
      <c r="DC78" s="9" t="s">
        <v>179</v>
      </c>
      <c r="DD78" s="9" t="s">
        <v>179</v>
      </c>
      <c r="DE78" s="9" t="s">
        <v>179</v>
      </c>
      <c r="DG78" s="7"/>
    </row>
    <row r="79" spans="1:111" x14ac:dyDescent="0.3">
      <c r="A79" s="4">
        <v>2021</v>
      </c>
      <c r="B79" s="4" t="s">
        <v>91</v>
      </c>
      <c r="C79" s="9" t="s">
        <v>179</v>
      </c>
      <c r="D79" s="9" t="s">
        <v>179</v>
      </c>
      <c r="E79" s="9" t="s">
        <v>179</v>
      </c>
      <c r="F79" s="9" t="s">
        <v>179</v>
      </c>
      <c r="G79" s="9" t="s">
        <v>179</v>
      </c>
      <c r="H79" s="9" t="s">
        <v>179</v>
      </c>
      <c r="I79" s="9" t="s">
        <v>179</v>
      </c>
      <c r="J79" s="9" t="s">
        <v>179</v>
      </c>
      <c r="K79" s="9" t="s">
        <v>179</v>
      </c>
      <c r="L79" s="9" t="s">
        <v>179</v>
      </c>
      <c r="M79" s="9" t="s">
        <v>179</v>
      </c>
      <c r="N79" s="9" t="s">
        <v>179</v>
      </c>
      <c r="O79" s="9" t="s">
        <v>179</v>
      </c>
      <c r="P79" s="9" t="s">
        <v>179</v>
      </c>
      <c r="R79" s="9" t="s">
        <v>179</v>
      </c>
      <c r="S79" s="9" t="s">
        <v>179</v>
      </c>
      <c r="T79" s="9" t="s">
        <v>179</v>
      </c>
      <c r="U79" s="9" t="s">
        <v>179</v>
      </c>
      <c r="V79" s="9" t="s">
        <v>179</v>
      </c>
      <c r="X79" s="4" t="s">
        <v>91</v>
      </c>
      <c r="Y79" s="9" t="s">
        <v>179</v>
      </c>
      <c r="Z79" s="9" t="s">
        <v>179</v>
      </c>
      <c r="AA79" s="9" t="s">
        <v>179</v>
      </c>
      <c r="AB79" s="9" t="s">
        <v>179</v>
      </c>
      <c r="AC79" s="9" t="s">
        <v>179</v>
      </c>
      <c r="AD79" s="9" t="s">
        <v>179</v>
      </c>
      <c r="AE79" s="9" t="s">
        <v>179</v>
      </c>
      <c r="AF79" s="9" t="s">
        <v>179</v>
      </c>
      <c r="AG79" s="9" t="s">
        <v>179</v>
      </c>
      <c r="AH79" s="9" t="s">
        <v>179</v>
      </c>
      <c r="AI79" s="9" t="s">
        <v>179</v>
      </c>
      <c r="AJ79" s="9" t="s">
        <v>179</v>
      </c>
      <c r="AK79" s="9" t="s">
        <v>179</v>
      </c>
      <c r="AL79" s="9" t="s">
        <v>179</v>
      </c>
      <c r="AN79" s="9" t="s">
        <v>179</v>
      </c>
      <c r="AO79" s="9" t="s">
        <v>179</v>
      </c>
      <c r="AP79" s="9" t="s">
        <v>179</v>
      </c>
      <c r="AQ79" s="9" t="s">
        <v>179</v>
      </c>
      <c r="AR79" s="9" t="s">
        <v>179</v>
      </c>
      <c r="AT79" s="4" t="s">
        <v>91</v>
      </c>
      <c r="AU79" s="9" t="s">
        <v>179</v>
      </c>
      <c r="AV79" s="9" t="s">
        <v>179</v>
      </c>
      <c r="AW79" s="9" t="s">
        <v>179</v>
      </c>
      <c r="AX79" s="9" t="s">
        <v>179</v>
      </c>
      <c r="AY79" s="9" t="s">
        <v>179</v>
      </c>
      <c r="AZ79" s="9" t="s">
        <v>179</v>
      </c>
      <c r="BA79" s="9" t="s">
        <v>179</v>
      </c>
      <c r="BB79" s="9" t="s">
        <v>179</v>
      </c>
      <c r="BC79" s="9" t="s">
        <v>179</v>
      </c>
      <c r="BD79" s="9" t="s">
        <v>179</v>
      </c>
      <c r="BE79" s="9" t="s">
        <v>179</v>
      </c>
      <c r="BF79" s="9" t="s">
        <v>179</v>
      </c>
      <c r="BG79" s="9" t="s">
        <v>179</v>
      </c>
      <c r="BH79" s="9" t="s">
        <v>179</v>
      </c>
      <c r="BJ79" s="9" t="s">
        <v>179</v>
      </c>
      <c r="BK79" s="9" t="s">
        <v>179</v>
      </c>
      <c r="BL79" s="9" t="s">
        <v>179</v>
      </c>
      <c r="BM79" s="9" t="s">
        <v>179</v>
      </c>
      <c r="BN79" s="9" t="s">
        <v>179</v>
      </c>
      <c r="BP79" s="9" t="s">
        <v>179</v>
      </c>
      <c r="BQ79" s="9" t="s">
        <v>179</v>
      </c>
      <c r="BR79" s="9" t="s">
        <v>179</v>
      </c>
      <c r="BS79" s="9" t="s">
        <v>179</v>
      </c>
      <c r="BT79" s="9" t="s">
        <v>179</v>
      </c>
      <c r="BU79" s="9" t="s">
        <v>179</v>
      </c>
      <c r="BV79" s="9" t="s">
        <v>179</v>
      </c>
      <c r="BW79" s="9" t="s">
        <v>179</v>
      </c>
      <c r="BX79" s="9" t="s">
        <v>179</v>
      </c>
      <c r="BY79" s="9" t="s">
        <v>179</v>
      </c>
      <c r="BZ79" s="9" t="s">
        <v>179</v>
      </c>
      <c r="CA79" s="9" t="s">
        <v>179</v>
      </c>
      <c r="CB79" s="9" t="s">
        <v>179</v>
      </c>
      <c r="CC79" s="9" t="s">
        <v>179</v>
      </c>
      <c r="CD79" s="13"/>
      <c r="CE79" s="9" t="s">
        <v>179</v>
      </c>
      <c r="CF79" s="9" t="s">
        <v>179</v>
      </c>
      <c r="CG79" s="9" t="s">
        <v>179</v>
      </c>
      <c r="CH79" s="9" t="s">
        <v>179</v>
      </c>
      <c r="CI79" s="9" t="s">
        <v>179</v>
      </c>
      <c r="CK79" s="4" t="s">
        <v>91</v>
      </c>
      <c r="CL79" s="9" t="s">
        <v>179</v>
      </c>
      <c r="CM79" s="9" t="s">
        <v>179</v>
      </c>
      <c r="CN79" s="9" t="s">
        <v>179</v>
      </c>
      <c r="CO79" s="9" t="s">
        <v>179</v>
      </c>
      <c r="CP79" s="9" t="s">
        <v>179</v>
      </c>
      <c r="CQ79" s="9" t="s">
        <v>179</v>
      </c>
      <c r="CR79" s="9" t="s">
        <v>179</v>
      </c>
      <c r="CS79" s="9" t="s">
        <v>179</v>
      </c>
      <c r="CT79" s="9" t="s">
        <v>179</v>
      </c>
      <c r="CU79" s="9" t="s">
        <v>179</v>
      </c>
      <c r="CV79" s="9" t="s">
        <v>179</v>
      </c>
      <c r="CW79" s="9" t="s">
        <v>179</v>
      </c>
      <c r="CX79" s="9" t="s">
        <v>179</v>
      </c>
      <c r="CY79" s="9" t="s">
        <v>179</v>
      </c>
      <c r="DA79" s="9" t="s">
        <v>179</v>
      </c>
      <c r="DB79" s="9" t="s">
        <v>179</v>
      </c>
      <c r="DC79" s="9" t="s">
        <v>179</v>
      </c>
      <c r="DD79" s="9" t="s">
        <v>179</v>
      </c>
      <c r="DE79" s="9" t="s">
        <v>179</v>
      </c>
      <c r="DG79" s="7"/>
    </row>
    <row r="80" spans="1:111" x14ac:dyDescent="0.3">
      <c r="A80" s="4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R80" s="8"/>
      <c r="S80" s="8"/>
      <c r="T80" s="8"/>
      <c r="U80" s="8"/>
      <c r="V80" s="8"/>
      <c r="X80" s="4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N80" s="8"/>
      <c r="AO80" s="8"/>
      <c r="AP80" s="8"/>
      <c r="AQ80" s="8"/>
      <c r="AR80" s="8"/>
      <c r="AT80" s="4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J80" s="8"/>
      <c r="BK80" s="8"/>
      <c r="BL80" s="8"/>
      <c r="BM80" s="8"/>
      <c r="BN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12"/>
      <c r="CD80" s="13"/>
      <c r="CE80" s="8"/>
      <c r="CF80" s="8"/>
      <c r="CG80" s="8"/>
      <c r="CH80" s="8"/>
      <c r="CI80" s="8"/>
      <c r="CK80" s="4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DA80" s="8"/>
      <c r="DB80" s="8"/>
      <c r="DC80" s="8"/>
      <c r="DD80" s="8"/>
      <c r="DE80" s="8"/>
      <c r="DG80" s="7"/>
    </row>
    <row r="81" spans="1:111" x14ac:dyDescent="0.3">
      <c r="A81" s="4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R81" s="8"/>
      <c r="S81" s="8"/>
      <c r="T81" s="8"/>
      <c r="U81" s="8"/>
      <c r="V81" s="8"/>
      <c r="X81" s="4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N81" s="8"/>
      <c r="AO81" s="8"/>
      <c r="AP81" s="8"/>
      <c r="AQ81" s="8"/>
      <c r="AR81" s="8"/>
      <c r="AT81" s="4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J81" s="8"/>
      <c r="BK81" s="8"/>
      <c r="BL81" s="8"/>
      <c r="BM81" s="8"/>
      <c r="BN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12"/>
      <c r="CD81" s="13"/>
      <c r="CE81" s="8"/>
      <c r="CF81" s="8"/>
      <c r="CG81" s="8"/>
      <c r="CH81" s="8"/>
      <c r="CI81" s="8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DA81" s="8"/>
      <c r="DB81" s="8"/>
      <c r="DC81" s="8"/>
      <c r="DD81" s="8"/>
      <c r="DE81" s="8"/>
      <c r="DG81" s="7"/>
    </row>
    <row r="82" spans="1:111" x14ac:dyDescent="0.3">
      <c r="A82" s="3"/>
      <c r="B82" s="3" t="s">
        <v>92</v>
      </c>
      <c r="C82" s="8" t="s">
        <v>2</v>
      </c>
      <c r="D82" s="8" t="s">
        <v>3</v>
      </c>
      <c r="E82" s="8" t="s">
        <v>4</v>
      </c>
      <c r="F82" s="8" t="s">
        <v>5</v>
      </c>
      <c r="G82" s="8" t="s">
        <v>6</v>
      </c>
      <c r="H82" s="8" t="s">
        <v>7</v>
      </c>
      <c r="I82" s="8" t="s">
        <v>8</v>
      </c>
      <c r="J82" s="8" t="s">
        <v>9</v>
      </c>
      <c r="K82" s="8" t="s">
        <v>10</v>
      </c>
      <c r="L82" s="8" t="s">
        <v>11</v>
      </c>
      <c r="M82" s="8" t="s">
        <v>12</v>
      </c>
      <c r="N82" s="8" t="s">
        <v>110</v>
      </c>
      <c r="O82" s="8" t="s">
        <v>14</v>
      </c>
      <c r="P82" s="8" t="s">
        <v>15</v>
      </c>
      <c r="R82" s="8" t="s">
        <v>105</v>
      </c>
      <c r="S82" s="8" t="s">
        <v>103</v>
      </c>
      <c r="T82" s="8" t="s">
        <v>12</v>
      </c>
      <c r="U82" s="8" t="s">
        <v>104</v>
      </c>
      <c r="V82" s="3" t="s">
        <v>15</v>
      </c>
      <c r="X82" s="3" t="s">
        <v>92</v>
      </c>
      <c r="Y82" s="8" t="s">
        <v>2</v>
      </c>
      <c r="Z82" s="8" t="s">
        <v>3</v>
      </c>
      <c r="AA82" s="8" t="s">
        <v>4</v>
      </c>
      <c r="AB82" s="8" t="s">
        <v>5</v>
      </c>
      <c r="AC82" s="8" t="s">
        <v>6</v>
      </c>
      <c r="AD82" s="8" t="s">
        <v>7</v>
      </c>
      <c r="AE82" s="8" t="s">
        <v>8</v>
      </c>
      <c r="AF82" s="8" t="s">
        <v>9</v>
      </c>
      <c r="AG82" s="8" t="s">
        <v>10</v>
      </c>
      <c r="AH82" s="8" t="s">
        <v>11</v>
      </c>
      <c r="AI82" s="8" t="s">
        <v>12</v>
      </c>
      <c r="AJ82" s="8" t="s">
        <v>110</v>
      </c>
      <c r="AK82" s="8" t="s">
        <v>14</v>
      </c>
      <c r="AL82" s="8" t="s">
        <v>15</v>
      </c>
      <c r="AM82" s="2"/>
      <c r="AN82" s="8" t="s">
        <v>105</v>
      </c>
      <c r="AO82" s="8" t="s">
        <v>103</v>
      </c>
      <c r="AP82" s="8" t="s">
        <v>12</v>
      </c>
      <c r="AQ82" s="8" t="s">
        <v>104</v>
      </c>
      <c r="AR82" s="3" t="s">
        <v>15</v>
      </c>
      <c r="AT82" s="3" t="s">
        <v>92</v>
      </c>
      <c r="AU82" s="8" t="s">
        <v>2</v>
      </c>
      <c r="AV82" s="8" t="s">
        <v>3</v>
      </c>
      <c r="AW82" s="8" t="s">
        <v>4</v>
      </c>
      <c r="AX82" s="8" t="s">
        <v>5</v>
      </c>
      <c r="AY82" s="8" t="s">
        <v>6</v>
      </c>
      <c r="AZ82" s="8" t="s">
        <v>7</v>
      </c>
      <c r="BA82" s="8" t="s">
        <v>8</v>
      </c>
      <c r="BB82" s="8" t="s">
        <v>9</v>
      </c>
      <c r="BC82" s="8" t="s">
        <v>10</v>
      </c>
      <c r="BD82" s="8" t="s">
        <v>11</v>
      </c>
      <c r="BE82" s="8" t="s">
        <v>12</v>
      </c>
      <c r="BF82" s="8" t="s">
        <v>110</v>
      </c>
      <c r="BG82" s="8" t="s">
        <v>14</v>
      </c>
      <c r="BH82" s="8" t="s">
        <v>15</v>
      </c>
      <c r="BI82" s="2"/>
      <c r="BJ82" s="8" t="s">
        <v>105</v>
      </c>
      <c r="BK82" s="8" t="s">
        <v>103</v>
      </c>
      <c r="BL82" s="8" t="s">
        <v>12</v>
      </c>
      <c r="BM82" s="8" t="s">
        <v>104</v>
      </c>
      <c r="BN82" s="3" t="s">
        <v>15</v>
      </c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11"/>
      <c r="CD82" s="13"/>
      <c r="CE82" s="9"/>
      <c r="CF82" s="9"/>
      <c r="CG82" s="9"/>
      <c r="CH82" s="9"/>
      <c r="CI82" s="9"/>
      <c r="CK82" s="3" t="s">
        <v>92</v>
      </c>
      <c r="CL82" s="8" t="s">
        <v>2</v>
      </c>
      <c r="CM82" s="8" t="s">
        <v>3</v>
      </c>
      <c r="CN82" s="8" t="s">
        <v>4</v>
      </c>
      <c r="CO82" s="8" t="s">
        <v>5</v>
      </c>
      <c r="CP82" s="8" t="s">
        <v>6</v>
      </c>
      <c r="CQ82" s="8" t="s">
        <v>7</v>
      </c>
      <c r="CR82" s="8" t="s">
        <v>8</v>
      </c>
      <c r="CS82" s="8" t="s">
        <v>9</v>
      </c>
      <c r="CT82" s="8" t="s">
        <v>10</v>
      </c>
      <c r="CU82" s="8" t="s">
        <v>11</v>
      </c>
      <c r="CV82" s="8" t="s">
        <v>12</v>
      </c>
      <c r="CW82" s="8" t="s">
        <v>110</v>
      </c>
      <c r="CX82" s="8" t="s">
        <v>14</v>
      </c>
      <c r="CY82" s="8" t="s">
        <v>15</v>
      </c>
      <c r="DA82" s="8" t="s">
        <v>105</v>
      </c>
      <c r="DB82" s="8" t="s">
        <v>103</v>
      </c>
      <c r="DC82" s="8" t="s">
        <v>12</v>
      </c>
      <c r="DD82" s="8" t="s">
        <v>104</v>
      </c>
      <c r="DE82" s="3" t="s">
        <v>15</v>
      </c>
      <c r="DG82" s="7"/>
    </row>
    <row r="83" spans="1:111" x14ac:dyDescent="0.3">
      <c r="A83" s="4">
        <v>2021</v>
      </c>
      <c r="B83" s="4" t="s">
        <v>93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>
        <f t="shared" ref="P83:P93" si="71">+SUM(C83:O83)</f>
        <v>0</v>
      </c>
      <c r="R83" s="9">
        <f>+SUM(C83+E83+F83+G83+L83+N83)</f>
        <v>0</v>
      </c>
      <c r="S83" s="9">
        <f t="shared" ref="S83:S93" si="72">+SUM(D83+H83+O83+J83)</f>
        <v>0</v>
      </c>
      <c r="T83" s="9">
        <f t="shared" si="55"/>
        <v>0</v>
      </c>
      <c r="U83" s="9">
        <f t="shared" si="56"/>
        <v>0</v>
      </c>
      <c r="V83" s="9">
        <f t="shared" si="64"/>
        <v>0</v>
      </c>
      <c r="X83" s="4" t="s">
        <v>93</v>
      </c>
      <c r="Y83" s="9"/>
      <c r="Z83" s="9">
        <v>1700287.21</v>
      </c>
      <c r="AA83" s="9">
        <v>1145476.18</v>
      </c>
      <c r="AB83" s="9">
        <v>210829.77</v>
      </c>
      <c r="AC83" s="9">
        <v>264518.7</v>
      </c>
      <c r="AD83" s="9">
        <v>844453.84</v>
      </c>
      <c r="AE83" s="9">
        <v>7339518.5300000003</v>
      </c>
      <c r="AF83" s="9">
        <v>19121.93</v>
      </c>
      <c r="AG83" s="9">
        <v>222749.7</v>
      </c>
      <c r="AH83" s="9">
        <v>2155964.88</v>
      </c>
      <c r="AI83" s="9">
        <v>17585857.260000002</v>
      </c>
      <c r="AJ83" s="9">
        <v>18190</v>
      </c>
      <c r="AK83" s="9">
        <v>41596</v>
      </c>
      <c r="AL83" s="9">
        <f t="shared" ref="AL83:AL93" si="73">+SUM(Y83:AK83)</f>
        <v>31548564</v>
      </c>
      <c r="AN83" s="9">
        <f>+SUM(Y83+AA83+AB83+AC83+AH83+AJ83)</f>
        <v>3794979.53</v>
      </c>
      <c r="AO83" s="9">
        <f t="shared" ref="AO83:AO93" si="74">+SUM(Z83+AD83+AK83+AF83)</f>
        <v>2605458.98</v>
      </c>
      <c r="AP83" s="9">
        <f t="shared" si="59"/>
        <v>24925375.790000003</v>
      </c>
      <c r="AQ83" s="9">
        <f t="shared" si="60"/>
        <v>222749.7</v>
      </c>
      <c r="AR83" s="9">
        <f t="shared" si="66"/>
        <v>31548564</v>
      </c>
      <c r="AT83" s="4" t="s">
        <v>93</v>
      </c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>
        <f t="shared" ref="BH83:BH93" si="75">+SUM(AU83:BG83)</f>
        <v>0</v>
      </c>
      <c r="BJ83" s="9">
        <f>+SUM(AU83+AW83+AX83+AY83+BD83+BF83)</f>
        <v>0</v>
      </c>
      <c r="BK83" s="9">
        <f t="shared" ref="BK83:BK93" si="76">+SUM(AV83+AZ83+BG83+BB83)</f>
        <v>0</v>
      </c>
      <c r="BL83" s="9">
        <f t="shared" si="61"/>
        <v>0</v>
      </c>
      <c r="BM83" s="9">
        <f t="shared" si="62"/>
        <v>0</v>
      </c>
      <c r="BN83" s="9">
        <f t="shared" si="68"/>
        <v>0</v>
      </c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11">
        <f t="shared" ref="CC83:CC93" si="77">+SUM(BP83:CB83)</f>
        <v>0</v>
      </c>
      <c r="CD83" s="13"/>
      <c r="CE83" s="9">
        <f>+SUM(BP83+BR83+BS83+BT83+BY83+CA83)</f>
        <v>0</v>
      </c>
      <c r="CF83" s="9">
        <f t="shared" ref="CF83:CF93" si="78">+SUM(BQ83+BU83+CB83+BW83)</f>
        <v>0</v>
      </c>
      <c r="CG83" s="9">
        <f t="shared" ref="CG83:CG93" si="79">+SUM(BV83+BZ83)</f>
        <v>0</v>
      </c>
      <c r="CH83" s="9">
        <f t="shared" ref="CH83:CH93" si="80">+SUM(BX83)</f>
        <v>0</v>
      </c>
      <c r="CI83" s="9">
        <f t="shared" ref="CI83:CI93" si="81">+SUM(CC83)</f>
        <v>0</v>
      </c>
      <c r="CK83" s="4" t="s">
        <v>93</v>
      </c>
      <c r="CL83" s="9">
        <f>+SUM('General Rates'!B83+'Targeted (non-water &amp; wastewate'!B83+'Targeted (water &amp; wastewater)'!B83)</f>
        <v>0</v>
      </c>
      <c r="CM83" s="9">
        <f>+SUM('General Rates'!C83+'Targeted (non-water &amp; wastewate'!C83+'Targeted (water &amp; wastewater)'!C83)</f>
        <v>1700287.21</v>
      </c>
      <c r="CN83" s="9">
        <f>+SUM('General Rates'!D83+'Targeted (non-water &amp; wastewate'!D83+'Targeted (water &amp; wastewater)'!D83)</f>
        <v>1145476.18</v>
      </c>
      <c r="CO83" s="9">
        <f>+SUM('General Rates'!E83+'Targeted (non-water &amp; wastewate'!E83+'Targeted (water &amp; wastewater)'!E83)</f>
        <v>210829.77</v>
      </c>
      <c r="CP83" s="9">
        <f>+SUM('General Rates'!F83+'Targeted (non-water &amp; wastewate'!F83+'Targeted (water &amp; wastewater)'!F83)</f>
        <v>264518.7</v>
      </c>
      <c r="CQ83" s="9">
        <f>+SUM('General Rates'!G83+'Targeted (non-water &amp; wastewate'!G83+'Targeted (water &amp; wastewater)'!G83)</f>
        <v>844453.84</v>
      </c>
      <c r="CR83" s="9">
        <f>+SUM('General Rates'!H83+'Targeted (non-water &amp; wastewate'!H83+'Targeted (water &amp; wastewater)'!H83)</f>
        <v>7339518.5300000003</v>
      </c>
      <c r="CS83" s="9">
        <f>+SUM('General Rates'!I83+'Targeted (non-water &amp; wastewate'!I83+'Targeted (water &amp; wastewater)'!I83)</f>
        <v>19121.93</v>
      </c>
      <c r="CT83" s="9">
        <f>+SUM('General Rates'!J83+'Targeted (non-water &amp; wastewate'!J83+'Targeted (water &amp; wastewater)'!J83)</f>
        <v>222749.7</v>
      </c>
      <c r="CU83" s="9">
        <f>+SUM('General Rates'!K83+'Targeted (non-water &amp; wastewate'!K83+'Targeted (water &amp; wastewater)'!K83)</f>
        <v>2155964.88</v>
      </c>
      <c r="CV83" s="9">
        <f>+SUM('General Rates'!L83+'Targeted (non-water &amp; wastewate'!L83+'Targeted (water &amp; wastewater)'!L83)</f>
        <v>17585857.260000002</v>
      </c>
      <c r="CW83" s="9">
        <f>+SUM('General Rates'!M83+'Targeted (non-water &amp; wastewate'!M83+'Targeted (water &amp; wastewater)'!M83)</f>
        <v>18190</v>
      </c>
      <c r="CX83" s="9">
        <f>+SUM('General Rates'!N83+'Targeted (non-water &amp; wastewate'!N83+'Targeted (water &amp; wastewater)'!N83)</f>
        <v>41596</v>
      </c>
      <c r="CY83" s="9">
        <f>+SUM('General Rates'!O83+'Targeted (non-water &amp; wastewate'!O83+'Targeted (water &amp; wastewater)'!O83)</f>
        <v>31548564</v>
      </c>
      <c r="DA83" s="9">
        <f>+SUM(CL83+CN83+CO83+CP83+CU83+CW83)</f>
        <v>3794979.53</v>
      </c>
      <c r="DB83" s="9">
        <f t="shared" ref="DB83:DB93" si="82">+SUM(CM83+CQ83+CX83+CS83)</f>
        <v>2605458.98</v>
      </c>
      <c r="DC83" s="9">
        <f t="shared" si="57"/>
        <v>24925375.790000003</v>
      </c>
      <c r="DD83" s="9">
        <f t="shared" si="58"/>
        <v>222749.7</v>
      </c>
      <c r="DE83" s="9">
        <f t="shared" si="70"/>
        <v>31548564</v>
      </c>
      <c r="DG83" s="7"/>
    </row>
    <row r="84" spans="1:111" x14ac:dyDescent="0.3">
      <c r="A84" s="4">
        <v>2021</v>
      </c>
      <c r="B84" s="4" t="s">
        <v>177</v>
      </c>
      <c r="C84" s="9"/>
      <c r="D84" s="9">
        <v>1734053.51</v>
      </c>
      <c r="E84" s="9">
        <v>5315682.34</v>
      </c>
      <c r="F84" s="9">
        <v>124647.49</v>
      </c>
      <c r="G84" s="9">
        <v>183952.57</v>
      </c>
      <c r="H84" s="9">
        <v>1349567.92</v>
      </c>
      <c r="I84" s="9">
        <v>5628820.3700000001</v>
      </c>
      <c r="J84" s="9">
        <v>28567.3</v>
      </c>
      <c r="K84" s="9">
        <v>449638.17</v>
      </c>
      <c r="L84" s="9">
        <v>1523260.3</v>
      </c>
      <c r="M84" s="9">
        <v>16126267.82</v>
      </c>
      <c r="N84" s="9">
        <v>307893.45</v>
      </c>
      <c r="O84" s="9">
        <v>1244344.29</v>
      </c>
      <c r="P84" s="9">
        <f t="shared" si="71"/>
        <v>34016695.530000001</v>
      </c>
      <c r="R84" s="9">
        <f t="shared" ref="R84:R93" si="83">+SUM(C84+E84+F84+G84+L84+N84)</f>
        <v>7455436.1500000004</v>
      </c>
      <c r="S84" s="9">
        <f t="shared" si="72"/>
        <v>4356533.0199999996</v>
      </c>
      <c r="T84" s="9">
        <f t="shared" si="55"/>
        <v>21755088.190000001</v>
      </c>
      <c r="U84" s="9">
        <f t="shared" si="56"/>
        <v>449638.17</v>
      </c>
      <c r="V84" s="9">
        <f t="shared" si="64"/>
        <v>34016695.530000001</v>
      </c>
      <c r="X84" s="4" t="s">
        <v>41</v>
      </c>
      <c r="Y84" s="9"/>
      <c r="Z84" s="9">
        <v>2750947.09</v>
      </c>
      <c r="AA84" s="9">
        <v>14099332.310000001</v>
      </c>
      <c r="AB84" s="9">
        <v>217106.5</v>
      </c>
      <c r="AC84" s="9">
        <v>337946</v>
      </c>
      <c r="AD84" s="9">
        <v>2157787.4500000002</v>
      </c>
      <c r="AE84" s="9">
        <v>9652394.8800000008</v>
      </c>
      <c r="AF84" s="9">
        <v>50736.13</v>
      </c>
      <c r="AG84" s="9">
        <v>824691.84</v>
      </c>
      <c r="AH84" s="9">
        <v>2313286.36</v>
      </c>
      <c r="AI84" s="9">
        <v>33404040.879999999</v>
      </c>
      <c r="AJ84" s="9">
        <v>402847.04</v>
      </c>
      <c r="AK84" s="9">
        <v>1281100.03</v>
      </c>
      <c r="AL84" s="9">
        <f t="shared" si="73"/>
        <v>67492216.50999999</v>
      </c>
      <c r="AN84" s="9">
        <f t="shared" ref="AN84:AN93" si="84">+SUM(Y84+AA84+AB84+AC84+AH84+AJ84)</f>
        <v>17370518.210000001</v>
      </c>
      <c r="AO84" s="9">
        <f t="shared" si="74"/>
        <v>6240570.7000000002</v>
      </c>
      <c r="AP84" s="9">
        <f t="shared" si="59"/>
        <v>43056435.759999998</v>
      </c>
      <c r="AQ84" s="9">
        <f t="shared" si="60"/>
        <v>824691.84</v>
      </c>
      <c r="AR84" s="9">
        <f t="shared" ref="AR84:AR93" si="85">+SUM(AL84)</f>
        <v>67492216.50999999</v>
      </c>
      <c r="AT84" s="4" t="s">
        <v>41</v>
      </c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>
        <v>0</v>
      </c>
      <c r="BJ84" s="9">
        <f t="shared" ref="BJ84:BJ93" si="86">+SUM(AU84+AW84+AX84+AY84+BD84+BF84)</f>
        <v>0</v>
      </c>
      <c r="BK84" s="9">
        <f t="shared" si="76"/>
        <v>0</v>
      </c>
      <c r="BL84" s="9">
        <f t="shared" si="61"/>
        <v>0</v>
      </c>
      <c r="BM84" s="9">
        <f t="shared" si="62"/>
        <v>0</v>
      </c>
      <c r="BN84" s="9">
        <f t="shared" si="68"/>
        <v>0</v>
      </c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11">
        <f t="shared" si="77"/>
        <v>0</v>
      </c>
      <c r="CD84" s="13"/>
      <c r="CE84" s="9">
        <f t="shared" ref="CE84:CE93" si="87">+SUM(BP84+BR84+BS84+BT84+BY84+CA84)</f>
        <v>0</v>
      </c>
      <c r="CF84" s="9">
        <f t="shared" si="78"/>
        <v>0</v>
      </c>
      <c r="CG84" s="9">
        <f t="shared" si="79"/>
        <v>0</v>
      </c>
      <c r="CH84" s="9">
        <f t="shared" si="80"/>
        <v>0</v>
      </c>
      <c r="CI84" s="9">
        <f t="shared" si="81"/>
        <v>0</v>
      </c>
      <c r="CK84" s="4" t="s">
        <v>41</v>
      </c>
      <c r="CL84" s="9">
        <f>+SUM('General Rates'!B84+'Targeted (non-water &amp; wastewate'!B84+'Targeted (water &amp; wastewater)'!B84)</f>
        <v>0</v>
      </c>
      <c r="CM84" s="9">
        <f>+SUM('General Rates'!C84+'Targeted (non-water &amp; wastewate'!C84+'Targeted (water &amp; wastewater)'!C84)</f>
        <v>4485000.5999999996</v>
      </c>
      <c r="CN84" s="9">
        <f>+SUM('General Rates'!D84+'Targeted (non-water &amp; wastewate'!D84+'Targeted (water &amp; wastewater)'!D84)</f>
        <v>19415014.649999999</v>
      </c>
      <c r="CO84" s="9">
        <f>+SUM('General Rates'!E84+'Targeted (non-water &amp; wastewate'!E84+'Targeted (water &amp; wastewater)'!E84)</f>
        <v>341753.99</v>
      </c>
      <c r="CP84" s="9">
        <f>+SUM('General Rates'!F84+'Targeted (non-water &amp; wastewate'!F84+'Targeted (water &amp; wastewater)'!F84)</f>
        <v>521898.57</v>
      </c>
      <c r="CQ84" s="9">
        <f>+SUM('General Rates'!G84+'Targeted (non-water &amp; wastewate'!G84+'Targeted (water &amp; wastewater)'!G84)</f>
        <v>3507355.37</v>
      </c>
      <c r="CR84" s="9">
        <f>+SUM('General Rates'!H84+'Targeted (non-water &amp; wastewate'!H84+'Targeted (water &amp; wastewater)'!H84)</f>
        <v>15281215.25</v>
      </c>
      <c r="CS84" s="9">
        <f>+SUM('General Rates'!I84+'Targeted (non-water &amp; wastewate'!I84+'Targeted (water &amp; wastewater)'!I84)</f>
        <v>79303.429999999993</v>
      </c>
      <c r="CT84" s="9">
        <f>+SUM('General Rates'!J84+'Targeted (non-water &amp; wastewate'!J84+'Targeted (water &amp; wastewater)'!J84)</f>
        <v>1274330.01</v>
      </c>
      <c r="CU84" s="9">
        <f>+SUM('General Rates'!K84+'Targeted (non-water &amp; wastewate'!K84+'Targeted (water &amp; wastewater)'!K84)</f>
        <v>3836546.66</v>
      </c>
      <c r="CV84" s="9">
        <f>+SUM('General Rates'!L84+'Targeted (non-water &amp; wastewate'!L84+'Targeted (water &amp; wastewater)'!L84)</f>
        <v>49530308.700000003</v>
      </c>
      <c r="CW84" s="9">
        <f>+SUM('General Rates'!M84+'Targeted (non-water &amp; wastewate'!M84+'Targeted (water &amp; wastewater)'!M84)</f>
        <v>710740.49</v>
      </c>
      <c r="CX84" s="9">
        <f>+SUM('General Rates'!N84+'Targeted (non-water &amp; wastewate'!N84+'Targeted (water &amp; wastewater)'!N84)</f>
        <v>2525444.3200000003</v>
      </c>
      <c r="CY84" s="9">
        <f>+SUM('General Rates'!O84+'Targeted (non-water &amp; wastewate'!O84+'Targeted (water &amp; wastewater)'!O84)</f>
        <v>101508912.03999999</v>
      </c>
      <c r="DA84" s="9">
        <f t="shared" ref="DA84:DA93" si="88">+SUM(CL84+CN84+CO84+CP84+CU84+CW84)</f>
        <v>24825954.359999996</v>
      </c>
      <c r="DB84" s="9">
        <f t="shared" si="82"/>
        <v>10597103.719999999</v>
      </c>
      <c r="DC84" s="9">
        <f t="shared" ref="DC84:DC93" si="89">+SUM(CR84+CV84)</f>
        <v>64811523.950000003</v>
      </c>
      <c r="DD84" s="9">
        <f t="shared" si="58"/>
        <v>1274330.01</v>
      </c>
      <c r="DE84" s="9">
        <f t="shared" ref="DE84:DE93" si="90">+SUM(CY84)</f>
        <v>101508912.03999999</v>
      </c>
      <c r="DG84" s="7"/>
    </row>
    <row r="85" spans="1:111" x14ac:dyDescent="0.3">
      <c r="A85" s="4">
        <v>2021</v>
      </c>
      <c r="B85" s="4" t="s">
        <v>94</v>
      </c>
      <c r="C85" s="9"/>
      <c r="D85" s="9">
        <v>2288262</v>
      </c>
      <c r="E85" s="9"/>
      <c r="F85" s="9"/>
      <c r="G85" s="9"/>
      <c r="H85" s="9"/>
      <c r="I85" s="9">
        <v>3928661</v>
      </c>
      <c r="J85" s="9"/>
      <c r="K85" s="9">
        <v>365445</v>
      </c>
      <c r="L85" s="9">
        <v>2499548</v>
      </c>
      <c r="M85" s="9">
        <v>22243764</v>
      </c>
      <c r="N85" s="9"/>
      <c r="O85" s="9"/>
      <c r="P85" s="9">
        <f t="shared" si="71"/>
        <v>31325680</v>
      </c>
      <c r="R85" s="9">
        <f t="shared" si="83"/>
        <v>2499548</v>
      </c>
      <c r="S85" s="9">
        <f t="shared" si="72"/>
        <v>2288262</v>
      </c>
      <c r="T85" s="9">
        <f t="shared" si="55"/>
        <v>26172425</v>
      </c>
      <c r="U85" s="9">
        <f t="shared" si="56"/>
        <v>365445</v>
      </c>
      <c r="V85" s="9">
        <f t="shared" si="64"/>
        <v>31325680</v>
      </c>
      <c r="X85" s="4" t="s">
        <v>94</v>
      </c>
      <c r="Y85" s="9"/>
      <c r="Z85" s="9">
        <v>1244962</v>
      </c>
      <c r="AA85" s="9"/>
      <c r="AB85" s="9"/>
      <c r="AC85" s="9"/>
      <c r="AD85" s="9"/>
      <c r="AE85" s="9">
        <v>1537032</v>
      </c>
      <c r="AF85" s="9"/>
      <c r="AG85" s="9">
        <v>133254</v>
      </c>
      <c r="AH85" s="9">
        <v>8162488</v>
      </c>
      <c r="AI85" s="9">
        <v>22399981</v>
      </c>
      <c r="AJ85" s="9"/>
      <c r="AK85" s="9"/>
      <c r="AL85" s="9">
        <f t="shared" si="73"/>
        <v>33477717</v>
      </c>
      <c r="AN85" s="9">
        <f t="shared" si="84"/>
        <v>8162488</v>
      </c>
      <c r="AO85" s="9">
        <f t="shared" si="74"/>
        <v>1244962</v>
      </c>
      <c r="AP85" s="9">
        <f t="shared" si="59"/>
        <v>23937013</v>
      </c>
      <c r="AQ85" s="9">
        <f t="shared" si="60"/>
        <v>133254</v>
      </c>
      <c r="AR85" s="9">
        <f t="shared" si="85"/>
        <v>33477717</v>
      </c>
      <c r="AT85" s="4" t="s">
        <v>94</v>
      </c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>
        <f t="shared" si="75"/>
        <v>0</v>
      </c>
      <c r="BJ85" s="9">
        <f t="shared" si="86"/>
        <v>0</v>
      </c>
      <c r="BK85" s="9">
        <f t="shared" si="76"/>
        <v>0</v>
      </c>
      <c r="BL85" s="9">
        <f t="shared" si="61"/>
        <v>0</v>
      </c>
      <c r="BM85" s="9">
        <f t="shared" si="62"/>
        <v>0</v>
      </c>
      <c r="BN85" s="9">
        <f t="shared" si="68"/>
        <v>0</v>
      </c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11">
        <f t="shared" si="77"/>
        <v>0</v>
      </c>
      <c r="CD85" s="13"/>
      <c r="CE85" s="9">
        <f t="shared" si="87"/>
        <v>0</v>
      </c>
      <c r="CF85" s="9">
        <f t="shared" si="78"/>
        <v>0</v>
      </c>
      <c r="CG85" s="9">
        <f t="shared" si="79"/>
        <v>0</v>
      </c>
      <c r="CH85" s="9">
        <f t="shared" si="80"/>
        <v>0</v>
      </c>
      <c r="CI85" s="9">
        <f t="shared" si="81"/>
        <v>0</v>
      </c>
      <c r="CK85" s="4" t="s">
        <v>94</v>
      </c>
      <c r="CL85" s="9">
        <f>+SUM('General Rates'!B85+'Targeted (non-water &amp; wastewate'!B85+'Targeted (water &amp; wastewater)'!B85)</f>
        <v>0</v>
      </c>
      <c r="CM85" s="9">
        <f>+SUM('General Rates'!C85+'Targeted (non-water &amp; wastewate'!C85+'Targeted (water &amp; wastewater)'!C85)</f>
        <v>3533224</v>
      </c>
      <c r="CN85" s="9">
        <f>+SUM('General Rates'!D85+'Targeted (non-water &amp; wastewate'!D85+'Targeted (water &amp; wastewater)'!D85)</f>
        <v>0</v>
      </c>
      <c r="CO85" s="9">
        <f>+SUM('General Rates'!E85+'Targeted (non-water &amp; wastewate'!E85+'Targeted (water &amp; wastewater)'!E85)</f>
        <v>0</v>
      </c>
      <c r="CP85" s="9">
        <f>+SUM('General Rates'!F85+'Targeted (non-water &amp; wastewate'!F85+'Targeted (water &amp; wastewater)'!F85)</f>
        <v>0</v>
      </c>
      <c r="CQ85" s="9">
        <f>+SUM('General Rates'!G85+'Targeted (non-water &amp; wastewate'!G85+'Targeted (water &amp; wastewater)'!G85)</f>
        <v>0</v>
      </c>
      <c r="CR85" s="9">
        <f>+SUM('General Rates'!H85+'Targeted (non-water &amp; wastewate'!H85+'Targeted (water &amp; wastewater)'!H85)</f>
        <v>5465693</v>
      </c>
      <c r="CS85" s="9">
        <f>+SUM('General Rates'!I85+'Targeted (non-water &amp; wastewate'!I85+'Targeted (water &amp; wastewater)'!I85)</f>
        <v>0</v>
      </c>
      <c r="CT85" s="9">
        <f>+SUM('General Rates'!J85+'Targeted (non-water &amp; wastewate'!J85+'Targeted (water &amp; wastewater)'!J85)</f>
        <v>498699</v>
      </c>
      <c r="CU85" s="9">
        <f>+SUM('General Rates'!K85+'Targeted (non-water &amp; wastewate'!K85+'Targeted (water &amp; wastewater)'!K85)</f>
        <v>10662036</v>
      </c>
      <c r="CV85" s="9">
        <f>+SUM('General Rates'!L85+'Targeted (non-water &amp; wastewate'!L85+'Targeted (water &amp; wastewater)'!L85)</f>
        <v>44643745</v>
      </c>
      <c r="CW85" s="9">
        <f>+SUM('General Rates'!M85+'Targeted (non-water &amp; wastewate'!M85+'Targeted (water &amp; wastewater)'!M85)</f>
        <v>0</v>
      </c>
      <c r="CX85" s="9">
        <f>+SUM('General Rates'!N85+'Targeted (non-water &amp; wastewate'!N85+'Targeted (water &amp; wastewater)'!N85)</f>
        <v>0</v>
      </c>
      <c r="CY85" s="9">
        <f>+SUM('General Rates'!O85+'Targeted (non-water &amp; wastewate'!O85+'Targeted (water &amp; wastewater)'!O85)</f>
        <v>64803397</v>
      </c>
      <c r="DA85" s="9">
        <f t="shared" si="88"/>
        <v>10662036</v>
      </c>
      <c r="DB85" s="9">
        <f t="shared" si="82"/>
        <v>3533224</v>
      </c>
      <c r="DC85" s="9">
        <f t="shared" si="89"/>
        <v>50109438</v>
      </c>
      <c r="DD85" s="9">
        <f t="shared" si="58"/>
        <v>498699</v>
      </c>
      <c r="DE85" s="9">
        <f t="shared" si="90"/>
        <v>64803397</v>
      </c>
      <c r="DG85" s="7"/>
    </row>
    <row r="86" spans="1:111" x14ac:dyDescent="0.3">
      <c r="A86" s="4">
        <v>2021</v>
      </c>
      <c r="B86" s="4" t="s">
        <v>95</v>
      </c>
      <c r="C86" s="9" t="s">
        <v>179</v>
      </c>
      <c r="D86" s="9" t="s">
        <v>179</v>
      </c>
      <c r="E86" s="9" t="s">
        <v>179</v>
      </c>
      <c r="F86" s="9" t="s">
        <v>179</v>
      </c>
      <c r="G86" s="9" t="s">
        <v>179</v>
      </c>
      <c r="H86" s="9" t="s">
        <v>179</v>
      </c>
      <c r="I86" s="9" t="s">
        <v>179</v>
      </c>
      <c r="J86" s="9" t="s">
        <v>179</v>
      </c>
      <c r="K86" s="9" t="s">
        <v>179</v>
      </c>
      <c r="L86" s="9" t="s">
        <v>179</v>
      </c>
      <c r="M86" s="9" t="s">
        <v>179</v>
      </c>
      <c r="N86" s="9" t="s">
        <v>179</v>
      </c>
      <c r="O86" s="9" t="s">
        <v>179</v>
      </c>
      <c r="P86" s="9" t="s">
        <v>179</v>
      </c>
      <c r="R86" s="9" t="s">
        <v>179</v>
      </c>
      <c r="S86" s="9" t="s">
        <v>179</v>
      </c>
      <c r="T86" s="9" t="s">
        <v>179</v>
      </c>
      <c r="U86" s="9" t="s">
        <v>179</v>
      </c>
      <c r="V86" s="9" t="s">
        <v>179</v>
      </c>
      <c r="X86" s="4" t="s">
        <v>95</v>
      </c>
      <c r="Y86" s="9" t="s">
        <v>179</v>
      </c>
      <c r="Z86" s="9" t="s">
        <v>179</v>
      </c>
      <c r="AA86" s="9" t="s">
        <v>179</v>
      </c>
      <c r="AB86" s="9" t="s">
        <v>179</v>
      </c>
      <c r="AC86" s="9" t="s">
        <v>179</v>
      </c>
      <c r="AD86" s="9" t="s">
        <v>179</v>
      </c>
      <c r="AE86" s="9" t="s">
        <v>179</v>
      </c>
      <c r="AF86" s="9" t="s">
        <v>179</v>
      </c>
      <c r="AG86" s="9" t="s">
        <v>179</v>
      </c>
      <c r="AH86" s="9" t="s">
        <v>179</v>
      </c>
      <c r="AI86" s="9" t="s">
        <v>179</v>
      </c>
      <c r="AJ86" s="9" t="s">
        <v>179</v>
      </c>
      <c r="AK86" s="9" t="s">
        <v>179</v>
      </c>
      <c r="AL86" s="9" t="s">
        <v>179</v>
      </c>
      <c r="AN86" s="9" t="s">
        <v>179</v>
      </c>
      <c r="AO86" s="9" t="s">
        <v>179</v>
      </c>
      <c r="AP86" s="9" t="s">
        <v>179</v>
      </c>
      <c r="AQ86" s="9" t="s">
        <v>179</v>
      </c>
      <c r="AR86" s="9" t="s">
        <v>179</v>
      </c>
      <c r="AT86" s="4" t="s">
        <v>95</v>
      </c>
      <c r="AU86" s="9" t="s">
        <v>179</v>
      </c>
      <c r="AV86" s="9" t="s">
        <v>179</v>
      </c>
      <c r="AW86" s="9" t="s">
        <v>179</v>
      </c>
      <c r="AX86" s="9" t="s">
        <v>179</v>
      </c>
      <c r="AY86" s="9" t="s">
        <v>179</v>
      </c>
      <c r="AZ86" s="9" t="s">
        <v>179</v>
      </c>
      <c r="BA86" s="9" t="s">
        <v>179</v>
      </c>
      <c r="BB86" s="9" t="s">
        <v>179</v>
      </c>
      <c r="BC86" s="9" t="s">
        <v>179</v>
      </c>
      <c r="BD86" s="9" t="s">
        <v>179</v>
      </c>
      <c r="BE86" s="9" t="s">
        <v>179</v>
      </c>
      <c r="BF86" s="9" t="s">
        <v>179</v>
      </c>
      <c r="BG86" s="9" t="s">
        <v>179</v>
      </c>
      <c r="BH86" s="9" t="s">
        <v>179</v>
      </c>
      <c r="BJ86" s="9" t="s">
        <v>179</v>
      </c>
      <c r="BK86" s="9" t="s">
        <v>179</v>
      </c>
      <c r="BL86" s="9" t="s">
        <v>179</v>
      </c>
      <c r="BM86" s="9" t="s">
        <v>179</v>
      </c>
      <c r="BN86" s="9" t="s">
        <v>179</v>
      </c>
      <c r="BP86" s="9" t="s">
        <v>179</v>
      </c>
      <c r="BQ86" s="9" t="s">
        <v>179</v>
      </c>
      <c r="BR86" s="9" t="s">
        <v>179</v>
      </c>
      <c r="BS86" s="9" t="s">
        <v>179</v>
      </c>
      <c r="BT86" s="9" t="s">
        <v>179</v>
      </c>
      <c r="BU86" s="9" t="s">
        <v>179</v>
      </c>
      <c r="BV86" s="9" t="s">
        <v>179</v>
      </c>
      <c r="BW86" s="9" t="s">
        <v>179</v>
      </c>
      <c r="BX86" s="9" t="s">
        <v>179</v>
      </c>
      <c r="BY86" s="9" t="s">
        <v>179</v>
      </c>
      <c r="BZ86" s="9" t="s">
        <v>179</v>
      </c>
      <c r="CA86" s="9" t="s">
        <v>179</v>
      </c>
      <c r="CB86" s="9" t="s">
        <v>179</v>
      </c>
      <c r="CC86" s="9" t="s">
        <v>179</v>
      </c>
      <c r="CD86" s="13"/>
      <c r="CE86" s="9" t="s">
        <v>179</v>
      </c>
      <c r="CF86" s="9" t="s">
        <v>179</v>
      </c>
      <c r="CG86" s="9" t="s">
        <v>179</v>
      </c>
      <c r="CH86" s="9" t="s">
        <v>179</v>
      </c>
      <c r="CI86" s="9" t="s">
        <v>179</v>
      </c>
      <c r="CK86" s="4" t="s">
        <v>95</v>
      </c>
      <c r="CL86" s="9" t="s">
        <v>179</v>
      </c>
      <c r="CM86" s="9" t="s">
        <v>179</v>
      </c>
      <c r="CN86" s="9" t="s">
        <v>179</v>
      </c>
      <c r="CO86" s="9" t="s">
        <v>179</v>
      </c>
      <c r="CP86" s="9" t="s">
        <v>179</v>
      </c>
      <c r="CQ86" s="9" t="s">
        <v>179</v>
      </c>
      <c r="CR86" s="9" t="s">
        <v>179</v>
      </c>
      <c r="CS86" s="9" t="s">
        <v>179</v>
      </c>
      <c r="CT86" s="9" t="s">
        <v>179</v>
      </c>
      <c r="CU86" s="9" t="s">
        <v>179</v>
      </c>
      <c r="CV86" s="9" t="s">
        <v>179</v>
      </c>
      <c r="CW86" s="9" t="s">
        <v>179</v>
      </c>
      <c r="CX86" s="9" t="s">
        <v>179</v>
      </c>
      <c r="CY86" s="9" t="s">
        <v>179</v>
      </c>
      <c r="DA86" s="9" t="s">
        <v>179</v>
      </c>
      <c r="DB86" s="9" t="s">
        <v>179</v>
      </c>
      <c r="DC86" s="9" t="s">
        <v>179</v>
      </c>
      <c r="DD86" s="9" t="s">
        <v>179</v>
      </c>
      <c r="DE86" s="9" t="s">
        <v>179</v>
      </c>
      <c r="DG86" s="7"/>
    </row>
    <row r="87" spans="1:111" x14ac:dyDescent="0.3">
      <c r="A87" s="4">
        <v>2021</v>
      </c>
      <c r="B87" s="4" t="s">
        <v>96</v>
      </c>
      <c r="C87" s="9" t="s">
        <v>179</v>
      </c>
      <c r="D87" s="9" t="s">
        <v>179</v>
      </c>
      <c r="E87" s="9" t="s">
        <v>179</v>
      </c>
      <c r="F87" s="9" t="s">
        <v>179</v>
      </c>
      <c r="G87" s="9" t="s">
        <v>179</v>
      </c>
      <c r="H87" s="9" t="s">
        <v>179</v>
      </c>
      <c r="I87" s="9" t="s">
        <v>179</v>
      </c>
      <c r="J87" s="9" t="s">
        <v>179</v>
      </c>
      <c r="K87" s="9" t="s">
        <v>179</v>
      </c>
      <c r="L87" s="9" t="s">
        <v>179</v>
      </c>
      <c r="M87" s="9" t="s">
        <v>179</v>
      </c>
      <c r="N87" s="9" t="s">
        <v>179</v>
      </c>
      <c r="O87" s="9" t="s">
        <v>179</v>
      </c>
      <c r="P87" s="9" t="s">
        <v>179</v>
      </c>
      <c r="R87" s="9" t="s">
        <v>179</v>
      </c>
      <c r="S87" s="9" t="s">
        <v>179</v>
      </c>
      <c r="T87" s="9" t="s">
        <v>179</v>
      </c>
      <c r="U87" s="9" t="s">
        <v>179</v>
      </c>
      <c r="V87" s="9" t="s">
        <v>179</v>
      </c>
      <c r="X87" s="4" t="s">
        <v>96</v>
      </c>
      <c r="Y87" s="9" t="s">
        <v>179</v>
      </c>
      <c r="Z87" s="9" t="s">
        <v>179</v>
      </c>
      <c r="AA87" s="9" t="s">
        <v>179</v>
      </c>
      <c r="AB87" s="9" t="s">
        <v>179</v>
      </c>
      <c r="AC87" s="9" t="s">
        <v>179</v>
      </c>
      <c r="AD87" s="9" t="s">
        <v>179</v>
      </c>
      <c r="AE87" s="9" t="s">
        <v>179</v>
      </c>
      <c r="AF87" s="9" t="s">
        <v>179</v>
      </c>
      <c r="AG87" s="9" t="s">
        <v>179</v>
      </c>
      <c r="AH87" s="9" t="s">
        <v>179</v>
      </c>
      <c r="AI87" s="9" t="s">
        <v>179</v>
      </c>
      <c r="AJ87" s="9" t="s">
        <v>179</v>
      </c>
      <c r="AK87" s="9" t="s">
        <v>179</v>
      </c>
      <c r="AL87" s="9" t="s">
        <v>179</v>
      </c>
      <c r="AN87" s="9" t="s">
        <v>179</v>
      </c>
      <c r="AO87" s="9" t="s">
        <v>179</v>
      </c>
      <c r="AP87" s="9" t="s">
        <v>179</v>
      </c>
      <c r="AQ87" s="9" t="s">
        <v>179</v>
      </c>
      <c r="AR87" s="9" t="s">
        <v>179</v>
      </c>
      <c r="AT87" s="4" t="s">
        <v>96</v>
      </c>
      <c r="AU87" s="9" t="s">
        <v>179</v>
      </c>
      <c r="AV87" s="9" t="s">
        <v>179</v>
      </c>
      <c r="AW87" s="9" t="s">
        <v>179</v>
      </c>
      <c r="AX87" s="9" t="s">
        <v>179</v>
      </c>
      <c r="AY87" s="9" t="s">
        <v>179</v>
      </c>
      <c r="AZ87" s="9" t="s">
        <v>179</v>
      </c>
      <c r="BA87" s="9" t="s">
        <v>179</v>
      </c>
      <c r="BB87" s="9" t="s">
        <v>179</v>
      </c>
      <c r="BC87" s="9" t="s">
        <v>179</v>
      </c>
      <c r="BD87" s="9" t="s">
        <v>179</v>
      </c>
      <c r="BE87" s="9" t="s">
        <v>179</v>
      </c>
      <c r="BF87" s="9" t="s">
        <v>179</v>
      </c>
      <c r="BG87" s="9" t="s">
        <v>179</v>
      </c>
      <c r="BH87" s="9" t="s">
        <v>179</v>
      </c>
      <c r="BJ87" s="9" t="s">
        <v>179</v>
      </c>
      <c r="BK87" s="9" t="s">
        <v>179</v>
      </c>
      <c r="BL87" s="9" t="s">
        <v>179</v>
      </c>
      <c r="BM87" s="9" t="s">
        <v>179</v>
      </c>
      <c r="BN87" s="9" t="s">
        <v>179</v>
      </c>
      <c r="BP87" s="9" t="s">
        <v>179</v>
      </c>
      <c r="BQ87" s="9" t="s">
        <v>179</v>
      </c>
      <c r="BR87" s="9" t="s">
        <v>179</v>
      </c>
      <c r="BS87" s="9" t="s">
        <v>179</v>
      </c>
      <c r="BT87" s="9" t="s">
        <v>179</v>
      </c>
      <c r="BU87" s="9" t="s">
        <v>179</v>
      </c>
      <c r="BV87" s="9" t="s">
        <v>179</v>
      </c>
      <c r="BW87" s="9" t="s">
        <v>179</v>
      </c>
      <c r="BX87" s="9" t="s">
        <v>179</v>
      </c>
      <c r="BY87" s="9" t="s">
        <v>179</v>
      </c>
      <c r="BZ87" s="9" t="s">
        <v>179</v>
      </c>
      <c r="CA87" s="9" t="s">
        <v>179</v>
      </c>
      <c r="CB87" s="9" t="s">
        <v>179</v>
      </c>
      <c r="CC87" s="9" t="s">
        <v>179</v>
      </c>
      <c r="CD87" s="13"/>
      <c r="CE87" s="9" t="s">
        <v>179</v>
      </c>
      <c r="CF87" s="9" t="s">
        <v>179</v>
      </c>
      <c r="CG87" s="9" t="s">
        <v>179</v>
      </c>
      <c r="CH87" s="9" t="s">
        <v>179</v>
      </c>
      <c r="CI87" s="9" t="s">
        <v>179</v>
      </c>
      <c r="CK87" s="4" t="s">
        <v>96</v>
      </c>
      <c r="CL87" s="9" t="s">
        <v>179</v>
      </c>
      <c r="CM87" s="9" t="s">
        <v>179</v>
      </c>
      <c r="CN87" s="9" t="s">
        <v>179</v>
      </c>
      <c r="CO87" s="9" t="s">
        <v>179</v>
      </c>
      <c r="CP87" s="9" t="s">
        <v>179</v>
      </c>
      <c r="CQ87" s="9" t="s">
        <v>179</v>
      </c>
      <c r="CR87" s="9" t="s">
        <v>179</v>
      </c>
      <c r="CS87" s="9" t="s">
        <v>179</v>
      </c>
      <c r="CT87" s="9" t="s">
        <v>179</v>
      </c>
      <c r="CU87" s="9" t="s">
        <v>179</v>
      </c>
      <c r="CV87" s="9" t="s">
        <v>179</v>
      </c>
      <c r="CW87" s="9" t="s">
        <v>179</v>
      </c>
      <c r="CX87" s="9" t="s">
        <v>179</v>
      </c>
      <c r="CY87" s="9" t="s">
        <v>179</v>
      </c>
      <c r="DA87" s="9" t="s">
        <v>179</v>
      </c>
      <c r="DB87" s="9" t="s">
        <v>179</v>
      </c>
      <c r="DC87" s="9" t="s">
        <v>179</v>
      </c>
      <c r="DD87" s="9" t="s">
        <v>179</v>
      </c>
      <c r="DE87" s="9" t="s">
        <v>179</v>
      </c>
      <c r="DG87" s="7"/>
    </row>
    <row r="88" spans="1:111" x14ac:dyDescent="0.3">
      <c r="A88" s="4">
        <v>2021</v>
      </c>
      <c r="B88" s="4" t="s">
        <v>97</v>
      </c>
      <c r="C88" s="9" t="s">
        <v>179</v>
      </c>
      <c r="D88" s="9" t="s">
        <v>179</v>
      </c>
      <c r="E88" s="9" t="s">
        <v>179</v>
      </c>
      <c r="F88" s="9" t="s">
        <v>179</v>
      </c>
      <c r="G88" s="9" t="s">
        <v>179</v>
      </c>
      <c r="H88" s="9" t="s">
        <v>179</v>
      </c>
      <c r="I88" s="9" t="s">
        <v>179</v>
      </c>
      <c r="J88" s="9" t="s">
        <v>179</v>
      </c>
      <c r="K88" s="9" t="s">
        <v>179</v>
      </c>
      <c r="L88" s="9" t="s">
        <v>179</v>
      </c>
      <c r="M88" s="9" t="s">
        <v>179</v>
      </c>
      <c r="N88" s="9" t="s">
        <v>179</v>
      </c>
      <c r="O88" s="9" t="s">
        <v>179</v>
      </c>
      <c r="P88" s="9" t="s">
        <v>179</v>
      </c>
      <c r="R88" s="9" t="s">
        <v>179</v>
      </c>
      <c r="S88" s="9" t="s">
        <v>179</v>
      </c>
      <c r="T88" s="9" t="s">
        <v>179</v>
      </c>
      <c r="U88" s="9" t="s">
        <v>179</v>
      </c>
      <c r="V88" s="9" t="s">
        <v>179</v>
      </c>
      <c r="X88" s="4" t="s">
        <v>97</v>
      </c>
      <c r="Y88" s="9" t="s">
        <v>179</v>
      </c>
      <c r="Z88" s="9" t="s">
        <v>179</v>
      </c>
      <c r="AA88" s="9" t="s">
        <v>179</v>
      </c>
      <c r="AB88" s="9" t="s">
        <v>179</v>
      </c>
      <c r="AC88" s="9" t="s">
        <v>179</v>
      </c>
      <c r="AD88" s="9" t="s">
        <v>179</v>
      </c>
      <c r="AE88" s="9" t="s">
        <v>179</v>
      </c>
      <c r="AF88" s="9" t="s">
        <v>179</v>
      </c>
      <c r="AG88" s="9" t="s">
        <v>179</v>
      </c>
      <c r="AH88" s="9" t="s">
        <v>179</v>
      </c>
      <c r="AI88" s="9" t="s">
        <v>179</v>
      </c>
      <c r="AJ88" s="9" t="s">
        <v>179</v>
      </c>
      <c r="AK88" s="9" t="s">
        <v>179</v>
      </c>
      <c r="AL88" s="9" t="s">
        <v>179</v>
      </c>
      <c r="AN88" s="9" t="s">
        <v>179</v>
      </c>
      <c r="AO88" s="9" t="s">
        <v>179</v>
      </c>
      <c r="AP88" s="9" t="s">
        <v>179</v>
      </c>
      <c r="AQ88" s="9" t="s">
        <v>179</v>
      </c>
      <c r="AR88" s="9" t="s">
        <v>179</v>
      </c>
      <c r="AT88" s="4" t="s">
        <v>97</v>
      </c>
      <c r="AU88" s="9" t="s">
        <v>179</v>
      </c>
      <c r="AV88" s="9" t="s">
        <v>179</v>
      </c>
      <c r="AW88" s="9" t="s">
        <v>179</v>
      </c>
      <c r="AX88" s="9" t="s">
        <v>179</v>
      </c>
      <c r="AY88" s="9" t="s">
        <v>179</v>
      </c>
      <c r="AZ88" s="9" t="s">
        <v>179</v>
      </c>
      <c r="BA88" s="9" t="s">
        <v>179</v>
      </c>
      <c r="BB88" s="9" t="s">
        <v>179</v>
      </c>
      <c r="BC88" s="9" t="s">
        <v>179</v>
      </c>
      <c r="BD88" s="9" t="s">
        <v>179</v>
      </c>
      <c r="BE88" s="9" t="s">
        <v>179</v>
      </c>
      <c r="BF88" s="9" t="s">
        <v>179</v>
      </c>
      <c r="BG88" s="9" t="s">
        <v>179</v>
      </c>
      <c r="BH88" s="9" t="s">
        <v>179</v>
      </c>
      <c r="BJ88" s="9" t="s">
        <v>179</v>
      </c>
      <c r="BK88" s="9" t="s">
        <v>179</v>
      </c>
      <c r="BL88" s="9" t="s">
        <v>179</v>
      </c>
      <c r="BM88" s="9" t="s">
        <v>179</v>
      </c>
      <c r="BN88" s="9" t="s">
        <v>179</v>
      </c>
      <c r="BP88" s="9" t="s">
        <v>179</v>
      </c>
      <c r="BQ88" s="9" t="s">
        <v>179</v>
      </c>
      <c r="BR88" s="9" t="s">
        <v>179</v>
      </c>
      <c r="BS88" s="9" t="s">
        <v>179</v>
      </c>
      <c r="BT88" s="9" t="s">
        <v>179</v>
      </c>
      <c r="BU88" s="9" t="s">
        <v>179</v>
      </c>
      <c r="BV88" s="9" t="s">
        <v>179</v>
      </c>
      <c r="BW88" s="9" t="s">
        <v>179</v>
      </c>
      <c r="BX88" s="9" t="s">
        <v>179</v>
      </c>
      <c r="BY88" s="9" t="s">
        <v>179</v>
      </c>
      <c r="BZ88" s="9" t="s">
        <v>179</v>
      </c>
      <c r="CA88" s="9" t="s">
        <v>179</v>
      </c>
      <c r="CB88" s="9" t="s">
        <v>179</v>
      </c>
      <c r="CC88" s="9" t="s">
        <v>179</v>
      </c>
      <c r="CD88" s="13"/>
      <c r="CE88" s="9" t="s">
        <v>179</v>
      </c>
      <c r="CF88" s="9" t="s">
        <v>179</v>
      </c>
      <c r="CG88" s="9" t="s">
        <v>179</v>
      </c>
      <c r="CH88" s="9" t="s">
        <v>179</v>
      </c>
      <c r="CI88" s="9" t="s">
        <v>179</v>
      </c>
      <c r="CK88" s="4" t="s">
        <v>97</v>
      </c>
      <c r="CL88" s="9" t="s">
        <v>179</v>
      </c>
      <c r="CM88" s="9" t="s">
        <v>179</v>
      </c>
      <c r="CN88" s="9" t="s">
        <v>179</v>
      </c>
      <c r="CO88" s="9" t="s">
        <v>179</v>
      </c>
      <c r="CP88" s="9" t="s">
        <v>179</v>
      </c>
      <c r="CQ88" s="9" t="s">
        <v>179</v>
      </c>
      <c r="CR88" s="9" t="s">
        <v>179</v>
      </c>
      <c r="CS88" s="9" t="s">
        <v>179</v>
      </c>
      <c r="CT88" s="9" t="s">
        <v>179</v>
      </c>
      <c r="CU88" s="9" t="s">
        <v>179</v>
      </c>
      <c r="CV88" s="9" t="s">
        <v>179</v>
      </c>
      <c r="CW88" s="9" t="s">
        <v>179</v>
      </c>
      <c r="CX88" s="9" t="s">
        <v>179</v>
      </c>
      <c r="CY88" s="9" t="s">
        <v>179</v>
      </c>
      <c r="DA88" s="9" t="s">
        <v>179</v>
      </c>
      <c r="DB88" s="9" t="s">
        <v>179</v>
      </c>
      <c r="DC88" s="9" t="s">
        <v>179</v>
      </c>
      <c r="DD88" s="9" t="s">
        <v>179</v>
      </c>
      <c r="DE88" s="9" t="s">
        <v>179</v>
      </c>
      <c r="DG88" s="7"/>
    </row>
    <row r="89" spans="1:111" x14ac:dyDescent="0.3">
      <c r="A89" s="4">
        <v>2022</v>
      </c>
      <c r="B89" s="4" t="s">
        <v>176</v>
      </c>
      <c r="C89" s="9"/>
      <c r="D89" s="9">
        <v>12117542</v>
      </c>
      <c r="E89" s="9"/>
      <c r="F89" s="9"/>
      <c r="G89" s="9"/>
      <c r="H89" s="9"/>
      <c r="I89" s="9"/>
      <c r="J89" s="9"/>
      <c r="K89" s="9"/>
      <c r="L89" s="9">
        <v>5486170</v>
      </c>
      <c r="M89" s="9">
        <v>45509304</v>
      </c>
      <c r="N89" s="9"/>
      <c r="O89" s="9"/>
      <c r="P89" s="9">
        <f t="shared" si="71"/>
        <v>63113016</v>
      </c>
      <c r="R89" s="9">
        <f t="shared" si="83"/>
        <v>5486170</v>
      </c>
      <c r="S89" s="9">
        <f t="shared" si="72"/>
        <v>12117542</v>
      </c>
      <c r="T89" s="9">
        <f t="shared" si="55"/>
        <v>45509304</v>
      </c>
      <c r="U89" s="9">
        <f t="shared" si="56"/>
        <v>0</v>
      </c>
      <c r="V89" s="9">
        <f t="shared" si="64"/>
        <v>63113016</v>
      </c>
      <c r="X89" s="4" t="s">
        <v>31</v>
      </c>
      <c r="Y89" s="9"/>
      <c r="Z89" s="9">
        <v>37364728</v>
      </c>
      <c r="AA89" s="9"/>
      <c r="AB89" s="9"/>
      <c r="AC89" s="9"/>
      <c r="AD89" s="9"/>
      <c r="AE89" s="9"/>
      <c r="AF89" s="9"/>
      <c r="AG89" s="9"/>
      <c r="AH89" s="9">
        <v>1997182</v>
      </c>
      <c r="AI89" s="9">
        <v>53935343</v>
      </c>
      <c r="AJ89" s="9"/>
      <c r="AK89" s="9"/>
      <c r="AL89" s="9">
        <f t="shared" si="73"/>
        <v>93297253</v>
      </c>
      <c r="AN89" s="9">
        <f t="shared" si="84"/>
        <v>1997182</v>
      </c>
      <c r="AO89" s="9">
        <f t="shared" si="74"/>
        <v>37364728</v>
      </c>
      <c r="AP89" s="9">
        <f t="shared" si="59"/>
        <v>53935343</v>
      </c>
      <c r="AQ89" s="9">
        <f t="shared" si="60"/>
        <v>0</v>
      </c>
      <c r="AR89" s="9">
        <f t="shared" si="85"/>
        <v>93297253</v>
      </c>
      <c r="AT89" s="4" t="s">
        <v>31</v>
      </c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>
        <f t="shared" si="75"/>
        <v>0</v>
      </c>
      <c r="BJ89" s="9">
        <f t="shared" si="86"/>
        <v>0</v>
      </c>
      <c r="BK89" s="9">
        <f t="shared" si="76"/>
        <v>0</v>
      </c>
      <c r="BL89" s="9">
        <f t="shared" si="61"/>
        <v>0</v>
      </c>
      <c r="BM89" s="9">
        <f t="shared" si="62"/>
        <v>0</v>
      </c>
      <c r="BN89" s="9">
        <f t="shared" si="68"/>
        <v>0</v>
      </c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11">
        <f t="shared" si="77"/>
        <v>0</v>
      </c>
      <c r="CD89" s="13"/>
      <c r="CE89" s="9">
        <f t="shared" si="87"/>
        <v>0</v>
      </c>
      <c r="CF89" s="9">
        <f t="shared" si="78"/>
        <v>0</v>
      </c>
      <c r="CG89" s="9">
        <f t="shared" si="79"/>
        <v>0</v>
      </c>
      <c r="CH89" s="9">
        <f t="shared" si="80"/>
        <v>0</v>
      </c>
      <c r="CI89" s="9">
        <f t="shared" si="81"/>
        <v>0</v>
      </c>
      <c r="CK89" s="4" t="s">
        <v>31</v>
      </c>
      <c r="CL89" s="9">
        <f>+SUM('General Rates'!B89+'Targeted (non-water &amp; wastewate'!B89+'Targeted (water &amp; wastewater)'!B89)</f>
        <v>0</v>
      </c>
      <c r="CM89" s="9">
        <f>+SUM('General Rates'!C89+'Targeted (non-water &amp; wastewate'!C89+'Targeted (water &amp; wastewater)'!C89)</f>
        <v>49482270</v>
      </c>
      <c r="CN89" s="9">
        <f>+SUM('General Rates'!D89+'Targeted (non-water &amp; wastewate'!D89+'Targeted (water &amp; wastewater)'!D89)</f>
        <v>0</v>
      </c>
      <c r="CO89" s="9">
        <f>+SUM('General Rates'!E89+'Targeted (non-water &amp; wastewate'!E89+'Targeted (water &amp; wastewater)'!E89)</f>
        <v>0</v>
      </c>
      <c r="CP89" s="9">
        <f>+SUM('General Rates'!F89+'Targeted (non-water &amp; wastewate'!F89+'Targeted (water &amp; wastewater)'!F89)</f>
        <v>0</v>
      </c>
      <c r="CQ89" s="9">
        <f>+SUM('General Rates'!G89+'Targeted (non-water &amp; wastewate'!G89+'Targeted (water &amp; wastewater)'!G89)</f>
        <v>0</v>
      </c>
      <c r="CR89" s="9">
        <f>+SUM('General Rates'!H89+'Targeted (non-water &amp; wastewate'!H89+'Targeted (water &amp; wastewater)'!H89)</f>
        <v>0</v>
      </c>
      <c r="CS89" s="9">
        <f>+SUM('General Rates'!I89+'Targeted (non-water &amp; wastewate'!I89+'Targeted (water &amp; wastewater)'!I89)</f>
        <v>0</v>
      </c>
      <c r="CT89" s="9">
        <f>+SUM('General Rates'!J89+'Targeted (non-water &amp; wastewate'!J89+'Targeted (water &amp; wastewater)'!J89)</f>
        <v>0</v>
      </c>
      <c r="CU89" s="9">
        <f>+SUM('General Rates'!K89+'Targeted (non-water &amp; wastewate'!K89+'Targeted (water &amp; wastewater)'!K89)</f>
        <v>7483352</v>
      </c>
      <c r="CV89" s="9">
        <f>+SUM('General Rates'!L89+'Targeted (non-water &amp; wastewate'!L89+'Targeted (water &amp; wastewater)'!L89)</f>
        <v>99444647</v>
      </c>
      <c r="CW89" s="9">
        <f>+SUM('General Rates'!M89+'Targeted (non-water &amp; wastewate'!M89+'Targeted (water &amp; wastewater)'!M89)</f>
        <v>0</v>
      </c>
      <c r="CX89" s="9">
        <f>+SUM('General Rates'!N89+'Targeted (non-water &amp; wastewate'!N89+'Targeted (water &amp; wastewater)'!N89)</f>
        <v>0</v>
      </c>
      <c r="CY89" s="9">
        <f>+SUM('General Rates'!O89+'Targeted (non-water &amp; wastewate'!O89+'Targeted (water &amp; wastewater)'!O89)</f>
        <v>156410269</v>
      </c>
      <c r="DA89" s="9">
        <f t="shared" si="88"/>
        <v>7483352</v>
      </c>
      <c r="DB89" s="9">
        <f t="shared" si="82"/>
        <v>49482270</v>
      </c>
      <c r="DC89" s="9">
        <f t="shared" si="89"/>
        <v>99444647</v>
      </c>
      <c r="DD89" s="9">
        <f t="shared" si="58"/>
        <v>0</v>
      </c>
      <c r="DE89" s="9">
        <f t="shared" si="90"/>
        <v>156410269</v>
      </c>
      <c r="DG89" s="7"/>
    </row>
    <row r="90" spans="1:111" x14ac:dyDescent="0.3">
      <c r="A90" s="4">
        <v>2021</v>
      </c>
      <c r="B90" s="4" t="s">
        <v>98</v>
      </c>
      <c r="C90" s="9" t="s">
        <v>179</v>
      </c>
      <c r="D90" s="9" t="s">
        <v>179</v>
      </c>
      <c r="E90" s="9" t="s">
        <v>179</v>
      </c>
      <c r="F90" s="9" t="s">
        <v>179</v>
      </c>
      <c r="G90" s="9" t="s">
        <v>179</v>
      </c>
      <c r="H90" s="9" t="s">
        <v>179</v>
      </c>
      <c r="I90" s="9" t="s">
        <v>179</v>
      </c>
      <c r="J90" s="9" t="s">
        <v>179</v>
      </c>
      <c r="K90" s="9" t="s">
        <v>179</v>
      </c>
      <c r="L90" s="9" t="s">
        <v>179</v>
      </c>
      <c r="M90" s="9" t="s">
        <v>179</v>
      </c>
      <c r="N90" s="9" t="s">
        <v>179</v>
      </c>
      <c r="O90" s="9" t="s">
        <v>179</v>
      </c>
      <c r="P90" s="9" t="s">
        <v>179</v>
      </c>
      <c r="R90" s="9" t="s">
        <v>179</v>
      </c>
      <c r="S90" s="9" t="s">
        <v>179</v>
      </c>
      <c r="T90" s="9" t="s">
        <v>179</v>
      </c>
      <c r="U90" s="9" t="s">
        <v>179</v>
      </c>
      <c r="V90" s="9" t="s">
        <v>179</v>
      </c>
      <c r="X90" s="4" t="s">
        <v>98</v>
      </c>
      <c r="Y90" s="9" t="s">
        <v>179</v>
      </c>
      <c r="Z90" s="9" t="s">
        <v>179</v>
      </c>
      <c r="AA90" s="9" t="s">
        <v>179</v>
      </c>
      <c r="AB90" s="9" t="s">
        <v>179</v>
      </c>
      <c r="AC90" s="9" t="s">
        <v>179</v>
      </c>
      <c r="AD90" s="9" t="s">
        <v>179</v>
      </c>
      <c r="AE90" s="9" t="s">
        <v>179</v>
      </c>
      <c r="AF90" s="9" t="s">
        <v>179</v>
      </c>
      <c r="AG90" s="9" t="s">
        <v>179</v>
      </c>
      <c r="AH90" s="9" t="s">
        <v>179</v>
      </c>
      <c r="AI90" s="9" t="s">
        <v>179</v>
      </c>
      <c r="AJ90" s="9" t="s">
        <v>179</v>
      </c>
      <c r="AK90" s="9" t="s">
        <v>179</v>
      </c>
      <c r="AL90" s="9" t="s">
        <v>179</v>
      </c>
      <c r="AN90" s="9" t="s">
        <v>179</v>
      </c>
      <c r="AO90" s="9" t="s">
        <v>179</v>
      </c>
      <c r="AP90" s="9" t="s">
        <v>179</v>
      </c>
      <c r="AQ90" s="9" t="s">
        <v>179</v>
      </c>
      <c r="AR90" s="9" t="s">
        <v>179</v>
      </c>
      <c r="AT90" s="4" t="s">
        <v>98</v>
      </c>
      <c r="AU90" s="9" t="s">
        <v>179</v>
      </c>
      <c r="AV90" s="9" t="s">
        <v>179</v>
      </c>
      <c r="AW90" s="9" t="s">
        <v>179</v>
      </c>
      <c r="AX90" s="9" t="s">
        <v>179</v>
      </c>
      <c r="AY90" s="9" t="s">
        <v>179</v>
      </c>
      <c r="AZ90" s="9" t="s">
        <v>179</v>
      </c>
      <c r="BA90" s="9" t="s">
        <v>179</v>
      </c>
      <c r="BB90" s="9" t="s">
        <v>179</v>
      </c>
      <c r="BC90" s="9" t="s">
        <v>179</v>
      </c>
      <c r="BD90" s="9" t="s">
        <v>179</v>
      </c>
      <c r="BE90" s="9" t="s">
        <v>179</v>
      </c>
      <c r="BF90" s="9" t="s">
        <v>179</v>
      </c>
      <c r="BG90" s="9" t="s">
        <v>179</v>
      </c>
      <c r="BH90" s="9" t="s">
        <v>179</v>
      </c>
      <c r="BJ90" s="9" t="s">
        <v>179</v>
      </c>
      <c r="BK90" s="9" t="s">
        <v>179</v>
      </c>
      <c r="BL90" s="9" t="s">
        <v>179</v>
      </c>
      <c r="BM90" s="9" t="s">
        <v>179</v>
      </c>
      <c r="BN90" s="9" t="s">
        <v>179</v>
      </c>
      <c r="BP90" s="9" t="s">
        <v>179</v>
      </c>
      <c r="BQ90" s="9" t="s">
        <v>179</v>
      </c>
      <c r="BR90" s="9" t="s">
        <v>179</v>
      </c>
      <c r="BS90" s="9" t="s">
        <v>179</v>
      </c>
      <c r="BT90" s="9" t="s">
        <v>179</v>
      </c>
      <c r="BU90" s="9" t="s">
        <v>179</v>
      </c>
      <c r="BV90" s="9" t="s">
        <v>179</v>
      </c>
      <c r="BW90" s="9" t="s">
        <v>179</v>
      </c>
      <c r="BX90" s="9" t="s">
        <v>179</v>
      </c>
      <c r="BY90" s="9" t="s">
        <v>179</v>
      </c>
      <c r="BZ90" s="9" t="s">
        <v>179</v>
      </c>
      <c r="CA90" s="9" t="s">
        <v>179</v>
      </c>
      <c r="CB90" s="9" t="s">
        <v>179</v>
      </c>
      <c r="CC90" s="9" t="s">
        <v>179</v>
      </c>
      <c r="CD90" s="13"/>
      <c r="CE90" s="9" t="s">
        <v>179</v>
      </c>
      <c r="CF90" s="9" t="s">
        <v>179</v>
      </c>
      <c r="CG90" s="9" t="s">
        <v>179</v>
      </c>
      <c r="CH90" s="9" t="s">
        <v>179</v>
      </c>
      <c r="CI90" s="9" t="s">
        <v>179</v>
      </c>
      <c r="CK90" s="4" t="s">
        <v>98</v>
      </c>
      <c r="CL90" s="9" t="s">
        <v>179</v>
      </c>
      <c r="CM90" s="9" t="s">
        <v>179</v>
      </c>
      <c r="CN90" s="9" t="s">
        <v>179</v>
      </c>
      <c r="CO90" s="9" t="s">
        <v>179</v>
      </c>
      <c r="CP90" s="9" t="s">
        <v>179</v>
      </c>
      <c r="CQ90" s="9" t="s">
        <v>179</v>
      </c>
      <c r="CR90" s="9" t="s">
        <v>179</v>
      </c>
      <c r="CS90" s="9" t="s">
        <v>179</v>
      </c>
      <c r="CT90" s="9" t="s">
        <v>179</v>
      </c>
      <c r="CU90" s="9" t="s">
        <v>179</v>
      </c>
      <c r="CV90" s="9" t="s">
        <v>179</v>
      </c>
      <c r="CW90" s="9" t="s">
        <v>179</v>
      </c>
      <c r="CX90" s="9" t="s">
        <v>179</v>
      </c>
      <c r="CY90" s="9" t="s">
        <v>179</v>
      </c>
      <c r="DA90" s="9" t="s">
        <v>179</v>
      </c>
      <c r="DB90" s="9" t="s">
        <v>179</v>
      </c>
      <c r="DC90" s="9" t="s">
        <v>179</v>
      </c>
      <c r="DD90" s="9" t="s">
        <v>179</v>
      </c>
      <c r="DE90" s="9" t="s">
        <v>179</v>
      </c>
      <c r="DG90" s="7"/>
    </row>
    <row r="91" spans="1:111" x14ac:dyDescent="0.3">
      <c r="A91" s="4">
        <v>2022</v>
      </c>
      <c r="B91" s="4" t="s">
        <v>99</v>
      </c>
      <c r="C91" s="9">
        <v>2930045</v>
      </c>
      <c r="D91" s="9">
        <v>5735207</v>
      </c>
      <c r="E91" s="9">
        <v>5077621</v>
      </c>
      <c r="F91" s="9">
        <v>104323</v>
      </c>
      <c r="G91" s="9">
        <v>174465</v>
      </c>
      <c r="H91" s="9">
        <v>5283836</v>
      </c>
      <c r="I91" s="9">
        <v>6195559</v>
      </c>
      <c r="J91" s="9">
        <v>26896</v>
      </c>
      <c r="K91" s="9">
        <v>3161463</v>
      </c>
      <c r="L91" s="9">
        <v>6433988</v>
      </c>
      <c r="M91" s="9">
        <v>44637218</v>
      </c>
      <c r="N91" s="9">
        <v>567739</v>
      </c>
      <c r="O91" s="9">
        <v>918163</v>
      </c>
      <c r="P91" s="9">
        <f t="shared" si="71"/>
        <v>81246523</v>
      </c>
      <c r="R91" s="9">
        <f t="shared" si="83"/>
        <v>15288181</v>
      </c>
      <c r="S91" s="9">
        <f t="shared" si="72"/>
        <v>11964102</v>
      </c>
      <c r="T91" s="9">
        <f t="shared" si="55"/>
        <v>50832777</v>
      </c>
      <c r="U91" s="9">
        <f t="shared" si="56"/>
        <v>3161463</v>
      </c>
      <c r="V91" s="9">
        <f t="shared" si="64"/>
        <v>81246523</v>
      </c>
      <c r="X91" s="4" t="s">
        <v>99</v>
      </c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>
        <f t="shared" si="73"/>
        <v>0</v>
      </c>
      <c r="AN91" s="9">
        <f t="shared" si="84"/>
        <v>0</v>
      </c>
      <c r="AO91" s="9">
        <f t="shared" si="74"/>
        <v>0</v>
      </c>
      <c r="AP91" s="9">
        <f t="shared" si="59"/>
        <v>0</v>
      </c>
      <c r="AQ91" s="9">
        <f t="shared" si="60"/>
        <v>0</v>
      </c>
      <c r="AR91" s="9">
        <f t="shared" si="85"/>
        <v>0</v>
      </c>
      <c r="AT91" s="4" t="s">
        <v>99</v>
      </c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>
        <f t="shared" si="75"/>
        <v>0</v>
      </c>
      <c r="BJ91" s="9">
        <f t="shared" si="86"/>
        <v>0</v>
      </c>
      <c r="BK91" s="9">
        <f t="shared" si="76"/>
        <v>0</v>
      </c>
      <c r="BL91" s="9">
        <f t="shared" si="61"/>
        <v>0</v>
      </c>
      <c r="BM91" s="9">
        <f t="shared" si="62"/>
        <v>0</v>
      </c>
      <c r="BN91" s="9">
        <f t="shared" si="68"/>
        <v>0</v>
      </c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11">
        <f t="shared" si="77"/>
        <v>0</v>
      </c>
      <c r="CD91" s="13"/>
      <c r="CE91" s="9">
        <f t="shared" si="87"/>
        <v>0</v>
      </c>
      <c r="CF91" s="9">
        <f t="shared" si="78"/>
        <v>0</v>
      </c>
      <c r="CG91" s="9">
        <f t="shared" si="79"/>
        <v>0</v>
      </c>
      <c r="CH91" s="9">
        <f t="shared" si="80"/>
        <v>0</v>
      </c>
      <c r="CI91" s="9">
        <f t="shared" si="81"/>
        <v>0</v>
      </c>
      <c r="CK91" s="4" t="s">
        <v>99</v>
      </c>
      <c r="CL91" s="9">
        <f>+SUM('General Rates'!B91+'Targeted (non-water &amp; wastewate'!B91+'Targeted (water &amp; wastewater)'!B91)</f>
        <v>2930045</v>
      </c>
      <c r="CM91" s="9">
        <f>+SUM('General Rates'!C91+'Targeted (non-water &amp; wastewate'!C91+'Targeted (water &amp; wastewater)'!C91)</f>
        <v>5735207</v>
      </c>
      <c r="CN91" s="9">
        <f>+SUM('General Rates'!D91+'Targeted (non-water &amp; wastewate'!D91+'Targeted (water &amp; wastewater)'!D91)</f>
        <v>5077621</v>
      </c>
      <c r="CO91" s="9">
        <f>+SUM('General Rates'!E91+'Targeted (non-water &amp; wastewate'!E91+'Targeted (water &amp; wastewater)'!E91)</f>
        <v>104323</v>
      </c>
      <c r="CP91" s="9">
        <f>+SUM('General Rates'!F91+'Targeted (non-water &amp; wastewate'!F91+'Targeted (water &amp; wastewater)'!F91)</f>
        <v>174465</v>
      </c>
      <c r="CQ91" s="9">
        <f>+SUM('General Rates'!G91+'Targeted (non-water &amp; wastewate'!G91+'Targeted (water &amp; wastewater)'!G91)</f>
        <v>5283836</v>
      </c>
      <c r="CR91" s="9">
        <f>+SUM('General Rates'!H91+'Targeted (non-water &amp; wastewate'!H91+'Targeted (water &amp; wastewater)'!H91)</f>
        <v>6195559</v>
      </c>
      <c r="CS91" s="9">
        <f>+SUM('General Rates'!I91+'Targeted (non-water &amp; wastewate'!I91+'Targeted (water &amp; wastewater)'!I91)</f>
        <v>26896</v>
      </c>
      <c r="CT91" s="9">
        <f>+SUM('General Rates'!J91+'Targeted (non-water &amp; wastewate'!J91+'Targeted (water &amp; wastewater)'!J91)</f>
        <v>3161463</v>
      </c>
      <c r="CU91" s="9">
        <f>+SUM('General Rates'!K91+'Targeted (non-water &amp; wastewate'!K91+'Targeted (water &amp; wastewater)'!K91)</f>
        <v>6433988</v>
      </c>
      <c r="CV91" s="9">
        <f>+SUM('General Rates'!L91+'Targeted (non-water &amp; wastewate'!L91+'Targeted (water &amp; wastewater)'!L91)</f>
        <v>44637218</v>
      </c>
      <c r="CW91" s="9">
        <f>+SUM('General Rates'!M91+'Targeted (non-water &amp; wastewate'!M91+'Targeted (water &amp; wastewater)'!M91)</f>
        <v>567739</v>
      </c>
      <c r="CX91" s="9">
        <f>+SUM('General Rates'!N91+'Targeted (non-water &amp; wastewate'!N91+'Targeted (water &amp; wastewater)'!N91)</f>
        <v>918163</v>
      </c>
      <c r="CY91" s="9">
        <f>+SUM('General Rates'!O91+'Targeted (non-water &amp; wastewate'!O91+'Targeted (water &amp; wastewater)'!O91)</f>
        <v>81246523</v>
      </c>
      <c r="DA91" s="9">
        <f t="shared" si="88"/>
        <v>15288181</v>
      </c>
      <c r="DB91" s="9">
        <f t="shared" si="82"/>
        <v>11964102</v>
      </c>
      <c r="DC91" s="9">
        <f t="shared" si="89"/>
        <v>50832777</v>
      </c>
      <c r="DD91" s="9">
        <f t="shared" si="58"/>
        <v>3161463</v>
      </c>
      <c r="DE91" s="9">
        <f t="shared" si="90"/>
        <v>81246523</v>
      </c>
      <c r="DG91" s="7"/>
    </row>
    <row r="92" spans="1:111" x14ac:dyDescent="0.3">
      <c r="A92" s="4">
        <v>2021</v>
      </c>
      <c r="B92" s="4" t="s">
        <v>100</v>
      </c>
      <c r="C92" s="9">
        <v>12411</v>
      </c>
      <c r="D92" s="9">
        <v>522603</v>
      </c>
      <c r="E92" s="9">
        <v>333423</v>
      </c>
      <c r="F92" s="9">
        <v>29358</v>
      </c>
      <c r="G92" s="9">
        <v>84784</v>
      </c>
      <c r="H92" s="9">
        <v>265991</v>
      </c>
      <c r="I92" s="9">
        <v>945704</v>
      </c>
      <c r="J92" s="9">
        <v>6529</v>
      </c>
      <c r="K92" s="9">
        <v>391623</v>
      </c>
      <c r="L92" s="9">
        <v>921189</v>
      </c>
      <c r="M92" s="9">
        <v>7336541</v>
      </c>
      <c r="N92" s="9">
        <v>18301</v>
      </c>
      <c r="O92" s="9">
        <v>344459</v>
      </c>
      <c r="P92" s="9">
        <f t="shared" si="71"/>
        <v>11212916</v>
      </c>
      <c r="R92" s="9">
        <f t="shared" si="83"/>
        <v>1399466</v>
      </c>
      <c r="S92" s="9">
        <f t="shared" si="72"/>
        <v>1139582</v>
      </c>
      <c r="T92" s="9">
        <f t="shared" si="55"/>
        <v>8282245</v>
      </c>
      <c r="U92" s="9">
        <f t="shared" si="56"/>
        <v>391623</v>
      </c>
      <c r="V92" s="9">
        <f t="shared" si="64"/>
        <v>11212916</v>
      </c>
      <c r="X92" s="4" t="s">
        <v>100</v>
      </c>
      <c r="Y92" s="9">
        <v>15867</v>
      </c>
      <c r="Z92" s="9">
        <v>1336292</v>
      </c>
      <c r="AA92" s="9">
        <v>2072189</v>
      </c>
      <c r="AB92" s="9">
        <v>26433</v>
      </c>
      <c r="AC92" s="9">
        <v>73113</v>
      </c>
      <c r="AD92" s="9">
        <v>532825</v>
      </c>
      <c r="AE92" s="9">
        <v>1026206</v>
      </c>
      <c r="AF92" s="9">
        <v>7386</v>
      </c>
      <c r="AG92" s="9">
        <v>742955</v>
      </c>
      <c r="AH92" s="9">
        <v>1249633</v>
      </c>
      <c r="AI92" s="9">
        <v>8566316</v>
      </c>
      <c r="AJ92" s="9">
        <v>29392</v>
      </c>
      <c r="AK92" s="9">
        <v>134772</v>
      </c>
      <c r="AL92" s="9">
        <f t="shared" si="73"/>
        <v>15813379</v>
      </c>
      <c r="AN92" s="9">
        <f t="shared" si="84"/>
        <v>3466627</v>
      </c>
      <c r="AO92" s="9">
        <f t="shared" si="74"/>
        <v>2011275</v>
      </c>
      <c r="AP92" s="9">
        <f t="shared" si="59"/>
        <v>9592522</v>
      </c>
      <c r="AQ92" s="9">
        <f t="shared" si="60"/>
        <v>742955</v>
      </c>
      <c r="AR92" s="9">
        <f t="shared" si="85"/>
        <v>15813379</v>
      </c>
      <c r="AT92" s="4" t="s">
        <v>100</v>
      </c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>
        <f t="shared" si="75"/>
        <v>0</v>
      </c>
      <c r="BJ92" s="9">
        <f t="shared" si="86"/>
        <v>0</v>
      </c>
      <c r="BK92" s="9">
        <f t="shared" si="76"/>
        <v>0</v>
      </c>
      <c r="BL92" s="9">
        <f t="shared" si="61"/>
        <v>0</v>
      </c>
      <c r="BM92" s="9">
        <f t="shared" si="62"/>
        <v>0</v>
      </c>
      <c r="BN92" s="9">
        <f t="shared" si="68"/>
        <v>0</v>
      </c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11">
        <f t="shared" si="77"/>
        <v>0</v>
      </c>
      <c r="CD92" s="13"/>
      <c r="CE92" s="9">
        <f t="shared" si="87"/>
        <v>0</v>
      </c>
      <c r="CF92" s="9">
        <f t="shared" si="78"/>
        <v>0</v>
      </c>
      <c r="CG92" s="9">
        <f t="shared" si="79"/>
        <v>0</v>
      </c>
      <c r="CH92" s="9">
        <f t="shared" si="80"/>
        <v>0</v>
      </c>
      <c r="CI92" s="9">
        <f t="shared" si="81"/>
        <v>0</v>
      </c>
      <c r="CK92" s="4" t="s">
        <v>100</v>
      </c>
      <c r="CL92" s="9">
        <f>+SUM('General Rates'!B92+'Targeted (non-water &amp; wastewate'!B92+'Targeted (water &amp; wastewater)'!B92)</f>
        <v>28278</v>
      </c>
      <c r="CM92" s="9">
        <f>+SUM('General Rates'!C92+'Targeted (non-water &amp; wastewate'!C92+'Targeted (water &amp; wastewater)'!C92)</f>
        <v>1858895</v>
      </c>
      <c r="CN92" s="9">
        <f>+SUM('General Rates'!D92+'Targeted (non-water &amp; wastewate'!D92+'Targeted (water &amp; wastewater)'!D92)</f>
        <v>2405612</v>
      </c>
      <c r="CO92" s="9">
        <f>+SUM('General Rates'!E92+'Targeted (non-water &amp; wastewate'!E92+'Targeted (water &amp; wastewater)'!E92)</f>
        <v>55791</v>
      </c>
      <c r="CP92" s="9">
        <f>+SUM('General Rates'!F92+'Targeted (non-water &amp; wastewate'!F92+'Targeted (water &amp; wastewater)'!F92)</f>
        <v>157897</v>
      </c>
      <c r="CQ92" s="9">
        <f>+SUM('General Rates'!G92+'Targeted (non-water &amp; wastewate'!G92+'Targeted (water &amp; wastewater)'!G92)</f>
        <v>798816</v>
      </c>
      <c r="CR92" s="9">
        <f>+SUM('General Rates'!H92+'Targeted (non-water &amp; wastewate'!H92+'Targeted (water &amp; wastewater)'!H92)</f>
        <v>1971910</v>
      </c>
      <c r="CS92" s="9">
        <f>+SUM('General Rates'!I92+'Targeted (non-water &amp; wastewate'!I92+'Targeted (water &amp; wastewater)'!I92)</f>
        <v>13915</v>
      </c>
      <c r="CT92" s="9">
        <f>+SUM('General Rates'!J92+'Targeted (non-water &amp; wastewate'!J92+'Targeted (water &amp; wastewater)'!J92)</f>
        <v>1134578</v>
      </c>
      <c r="CU92" s="9">
        <f>+SUM('General Rates'!K92+'Targeted (non-water &amp; wastewate'!K92+'Targeted (water &amp; wastewater)'!K92)</f>
        <v>2170822</v>
      </c>
      <c r="CV92" s="9">
        <f>+SUM('General Rates'!L92+'Targeted (non-water &amp; wastewate'!L92+'Targeted (water &amp; wastewater)'!L92)</f>
        <v>15902857</v>
      </c>
      <c r="CW92" s="9">
        <f>+SUM('General Rates'!M92+'Targeted (non-water &amp; wastewate'!M92+'Targeted (water &amp; wastewater)'!M92)</f>
        <v>47693</v>
      </c>
      <c r="CX92" s="9">
        <f>+SUM('General Rates'!N92+'Targeted (non-water &amp; wastewate'!N92+'Targeted (water &amp; wastewater)'!N92)</f>
        <v>479231</v>
      </c>
      <c r="CY92" s="9">
        <f>+SUM('General Rates'!O92+'Targeted (non-water &amp; wastewate'!O92+'Targeted (water &amp; wastewater)'!O92)</f>
        <v>27026295</v>
      </c>
      <c r="DA92" s="9">
        <f t="shared" si="88"/>
        <v>4866093</v>
      </c>
      <c r="DB92" s="9">
        <f t="shared" si="82"/>
        <v>3150857</v>
      </c>
      <c r="DC92" s="9">
        <f t="shared" si="89"/>
        <v>17874767</v>
      </c>
      <c r="DD92" s="9">
        <f t="shared" si="58"/>
        <v>1134578</v>
      </c>
      <c r="DE92" s="9">
        <f t="shared" si="90"/>
        <v>27026295</v>
      </c>
      <c r="DG92" s="7"/>
    </row>
    <row r="93" spans="1:111" x14ac:dyDescent="0.3">
      <c r="A93" s="4">
        <v>2021</v>
      </c>
      <c r="B93" s="4" t="s">
        <v>178</v>
      </c>
      <c r="C93" s="9">
        <v>7340.0608695652172</v>
      </c>
      <c r="D93" s="9">
        <v>517363.71304347826</v>
      </c>
      <c r="E93" s="9">
        <v>1300031.1565217392</v>
      </c>
      <c r="F93" s="9">
        <v>41203.852173913045</v>
      </c>
      <c r="G93" s="9">
        <v>6777.5391304347822</v>
      </c>
      <c r="H93" s="9">
        <v>165627.53043478259</v>
      </c>
      <c r="I93" s="9">
        <v>824174.66086956521</v>
      </c>
      <c r="J93" s="9">
        <v>5305</v>
      </c>
      <c r="K93" s="9">
        <v>210806.09565217388</v>
      </c>
      <c r="L93" s="9">
        <v>2215514.2782608694</v>
      </c>
      <c r="M93" s="9">
        <v>4919118.4956521746</v>
      </c>
      <c r="N93" s="9">
        <v>100676.23478260871</v>
      </c>
      <c r="O93" s="9">
        <v>371260.53913043474</v>
      </c>
      <c r="P93" s="9">
        <f t="shared" si="71"/>
        <v>10685199.156521739</v>
      </c>
      <c r="Q93" s="33"/>
      <c r="R93" s="9">
        <f t="shared" si="83"/>
        <v>3671543.1217391305</v>
      </c>
      <c r="S93" s="9">
        <f t="shared" si="72"/>
        <v>1059556.7826086956</v>
      </c>
      <c r="T93" s="9">
        <f t="shared" si="55"/>
        <v>5743293.1565217394</v>
      </c>
      <c r="U93" s="9">
        <f t="shared" si="56"/>
        <v>210806.09565217388</v>
      </c>
      <c r="V93" s="9">
        <f t="shared" si="64"/>
        <v>10685199.156521739</v>
      </c>
      <c r="W93" s="33"/>
      <c r="X93" s="4" t="s">
        <v>66</v>
      </c>
      <c r="Y93" s="9">
        <v>13140</v>
      </c>
      <c r="Z93" s="9">
        <v>283907.26086956519</v>
      </c>
      <c r="AA93" s="9">
        <v>2258513.791304348</v>
      </c>
      <c r="AB93" s="9">
        <v>62526.295652173911</v>
      </c>
      <c r="AC93" s="9">
        <v>2959.1130434782608</v>
      </c>
      <c r="AD93" s="9">
        <v>90522.434782608674</v>
      </c>
      <c r="AE93" s="9">
        <v>362997.87826086959</v>
      </c>
      <c r="AF93" s="9">
        <v>4675</v>
      </c>
      <c r="AG93" s="9">
        <v>168429.82608695657</v>
      </c>
      <c r="AH93" s="9">
        <v>3536370.5130434781</v>
      </c>
      <c r="AI93" s="9">
        <v>1415101.2695652172</v>
      </c>
      <c r="AJ93" s="9">
        <v>130433.73913043477</v>
      </c>
      <c r="AK93" s="9">
        <v>23199.147826086959</v>
      </c>
      <c r="AL93" s="9">
        <f t="shared" si="73"/>
        <v>8352776.2695652172</v>
      </c>
      <c r="AM93" s="34"/>
      <c r="AN93" s="9">
        <f t="shared" si="84"/>
        <v>6003943.4521739129</v>
      </c>
      <c r="AO93" s="9">
        <f t="shared" si="74"/>
        <v>402303.84347826079</v>
      </c>
      <c r="AP93" s="9">
        <f t="shared" si="59"/>
        <v>1778099.1478260867</v>
      </c>
      <c r="AQ93" s="9">
        <f t="shared" si="60"/>
        <v>168429.82608695657</v>
      </c>
      <c r="AR93" s="9">
        <f t="shared" si="85"/>
        <v>8352776.2695652172</v>
      </c>
      <c r="AS93" s="34"/>
      <c r="AT93" s="4" t="s">
        <v>66</v>
      </c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>
        <f t="shared" si="75"/>
        <v>0</v>
      </c>
      <c r="BI93" s="34"/>
      <c r="BJ93" s="9">
        <f t="shared" si="86"/>
        <v>0</v>
      </c>
      <c r="BK93" s="9">
        <f t="shared" si="76"/>
        <v>0</v>
      </c>
      <c r="BL93" s="9">
        <f t="shared" si="61"/>
        <v>0</v>
      </c>
      <c r="BM93" s="9">
        <f t="shared" si="62"/>
        <v>0</v>
      </c>
      <c r="BN93" s="9">
        <f t="shared" si="68"/>
        <v>0</v>
      </c>
      <c r="BO93" s="33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11">
        <f t="shared" si="77"/>
        <v>0</v>
      </c>
      <c r="CD93" s="35"/>
      <c r="CE93" s="9">
        <f t="shared" si="87"/>
        <v>0</v>
      </c>
      <c r="CF93" s="9">
        <f t="shared" si="78"/>
        <v>0</v>
      </c>
      <c r="CG93" s="9">
        <f t="shared" si="79"/>
        <v>0</v>
      </c>
      <c r="CH93" s="9">
        <f t="shared" si="80"/>
        <v>0</v>
      </c>
      <c r="CI93" s="9">
        <f t="shared" si="81"/>
        <v>0</v>
      </c>
      <c r="CJ93" s="33"/>
      <c r="CK93" s="4" t="s">
        <v>66</v>
      </c>
      <c r="CL93" s="9">
        <f>+SUM('General Rates'!B93+'Targeted (non-water &amp; wastewate'!B93+'Targeted (water &amp; wastewater)'!B93)</f>
        <v>20480.060869565219</v>
      </c>
      <c r="CM93" s="9">
        <f>+SUM('General Rates'!C93+'Targeted (non-water &amp; wastewate'!C93+'Targeted (water &amp; wastewater)'!C93)</f>
        <v>801270.9739130435</v>
      </c>
      <c r="CN93" s="9">
        <f>+SUM('General Rates'!D93+'Targeted (non-water &amp; wastewate'!D93+'Targeted (water &amp; wastewater)'!D93)</f>
        <v>3558544.9478260875</v>
      </c>
      <c r="CO93" s="9">
        <f>+SUM('General Rates'!E93+'Targeted (non-water &amp; wastewate'!E93+'Targeted (water &amp; wastewater)'!E93)</f>
        <v>103730.14782608696</v>
      </c>
      <c r="CP93" s="9">
        <f>+SUM('General Rates'!F93+'Targeted (non-water &amp; wastewate'!F93+'Targeted (water &amp; wastewater)'!F93)</f>
        <v>9736.652173913044</v>
      </c>
      <c r="CQ93" s="9">
        <f>+SUM('General Rates'!G93+'Targeted (non-water &amp; wastewate'!G93+'Targeted (water &amp; wastewater)'!G93)</f>
        <v>256149.96521739126</v>
      </c>
      <c r="CR93" s="9">
        <f>+SUM('General Rates'!H93+'Targeted (non-water &amp; wastewate'!H93+'Targeted (water &amp; wastewater)'!H93)</f>
        <v>1187172.5391304349</v>
      </c>
      <c r="CS93" s="9">
        <f>+SUM('General Rates'!I93+'Targeted (non-water &amp; wastewate'!I93+'Targeted (water &amp; wastewater)'!I93)</f>
        <v>9980</v>
      </c>
      <c r="CT93" s="9">
        <f>+SUM('General Rates'!J93+'Targeted (non-water &amp; wastewate'!J93+'Targeted (water &amp; wastewater)'!J93)</f>
        <v>379235.92173913046</v>
      </c>
      <c r="CU93" s="9">
        <f>+SUM('General Rates'!K93+'Targeted (non-water &amp; wastewate'!K93+'Targeted (water &amp; wastewater)'!K93)</f>
        <v>5751884.791304348</v>
      </c>
      <c r="CV93" s="9">
        <f>+SUM('General Rates'!L93+'Targeted (non-water &amp; wastewate'!L93+'Targeted (water &amp; wastewater)'!L93)</f>
        <v>6334219.7652173918</v>
      </c>
      <c r="CW93" s="9">
        <f>+SUM('General Rates'!M93+'Targeted (non-water &amp; wastewate'!M93+'Targeted (water &amp; wastewater)'!M93)</f>
        <v>231109.97391304348</v>
      </c>
      <c r="CX93" s="9">
        <f>+SUM('General Rates'!N93+'Targeted (non-water &amp; wastewate'!N93+'Targeted (water &amp; wastewater)'!N93)</f>
        <v>394459.68695652171</v>
      </c>
      <c r="CY93" s="9">
        <f>+SUM('General Rates'!O93+'Targeted (non-water &amp; wastewate'!O93+'Targeted (water &amp; wastewater)'!O93)</f>
        <v>19037975.426086955</v>
      </c>
      <c r="CZ93" s="33"/>
      <c r="DA93" s="9">
        <f t="shared" si="88"/>
        <v>9675486.5739130452</v>
      </c>
      <c r="DB93" s="9">
        <f t="shared" si="82"/>
        <v>1461860.6260869564</v>
      </c>
      <c r="DC93" s="9">
        <f t="shared" si="89"/>
        <v>7521392.3043478262</v>
      </c>
      <c r="DD93" s="9">
        <f t="shared" si="58"/>
        <v>379235.92173913046</v>
      </c>
      <c r="DE93" s="9">
        <f t="shared" si="90"/>
        <v>19037975.426086955</v>
      </c>
      <c r="DG93" s="7"/>
    </row>
    <row r="94" spans="1:111" x14ac:dyDescent="0.3">
      <c r="V94" s="7"/>
      <c r="CE94" s="7"/>
      <c r="CF94" s="7"/>
      <c r="CG94" s="7"/>
      <c r="CH94" s="7"/>
      <c r="CI94" s="7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DA94" s="7"/>
      <c r="DB94" s="7"/>
      <c r="DC94" s="7"/>
      <c r="DD94" s="7"/>
      <c r="DE94" s="7"/>
      <c r="DG94" s="7"/>
    </row>
    <row r="95" spans="1:111" x14ac:dyDescent="0.3">
      <c r="A95" s="1"/>
      <c r="B95" s="1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R95" s="24"/>
      <c r="S95" s="24"/>
      <c r="T95" s="24"/>
      <c r="U95" s="24"/>
      <c r="V95" s="24"/>
      <c r="X95" s="1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N95" s="24"/>
      <c r="AO95" s="24"/>
      <c r="AP95" s="24"/>
      <c r="AQ95" s="24"/>
      <c r="AR95" s="24"/>
      <c r="AT95" s="1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J95" s="24"/>
      <c r="BK95" s="24"/>
      <c r="BL95" s="24"/>
      <c r="BM95" s="24"/>
      <c r="BN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E95" s="24"/>
      <c r="CF95" s="24"/>
      <c r="CG95" s="24"/>
      <c r="CH95" s="24"/>
      <c r="CI95" s="24"/>
      <c r="CK95" s="1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DA95" s="24"/>
      <c r="DB95" s="24"/>
      <c r="DC95" s="24"/>
      <c r="DD95" s="24"/>
      <c r="DE95" s="24"/>
      <c r="DG95" s="7"/>
    </row>
    <row r="96" spans="1:111" x14ac:dyDescent="0.3">
      <c r="DG96" s="7"/>
    </row>
    <row r="98" spans="1:46" x14ac:dyDescent="0.3">
      <c r="A98" s="1"/>
      <c r="B98" s="1" t="s">
        <v>111</v>
      </c>
      <c r="AT98" s="1"/>
    </row>
    <row r="99" spans="1:46" x14ac:dyDescent="0.3">
      <c r="B99" s="2" t="s">
        <v>133</v>
      </c>
      <c r="C99" s="7" t="s">
        <v>134</v>
      </c>
      <c r="X99" s="1"/>
    </row>
    <row r="100" spans="1:46" x14ac:dyDescent="0.3">
      <c r="B100" s="2" t="s">
        <v>130</v>
      </c>
      <c r="C100" s="7" t="s">
        <v>137</v>
      </c>
    </row>
    <row r="101" spans="1:46" x14ac:dyDescent="0.3">
      <c r="B101" s="2" t="s">
        <v>140</v>
      </c>
      <c r="C101" s="7" t="s">
        <v>141</v>
      </c>
    </row>
    <row r="102" spans="1:46" x14ac:dyDescent="0.3">
      <c r="B102" s="2" t="s">
        <v>113</v>
      </c>
      <c r="C102" s="7" t="s">
        <v>137</v>
      </c>
    </row>
    <row r="103" spans="1:46" x14ac:dyDescent="0.3">
      <c r="B103" s="2" t="s">
        <v>131</v>
      </c>
      <c r="C103" s="7" t="s">
        <v>132</v>
      </c>
    </row>
    <row r="104" spans="1:46" x14ac:dyDescent="0.3">
      <c r="B104" s="2" t="s">
        <v>136</v>
      </c>
      <c r="C104" s="7" t="s">
        <v>132</v>
      </c>
    </row>
    <row r="105" spans="1:46" x14ac:dyDescent="0.3">
      <c r="B105" s="2" t="s">
        <v>117</v>
      </c>
      <c r="C105" s="7" t="s">
        <v>139</v>
      </c>
    </row>
    <row r="106" spans="1:46" x14ac:dyDescent="0.3">
      <c r="B106" s="2" t="s">
        <v>114</v>
      </c>
      <c r="C106" s="7" t="s">
        <v>135</v>
      </c>
    </row>
    <row r="107" spans="1:46" x14ac:dyDescent="0.3">
      <c r="B107" s="2" t="s">
        <v>91</v>
      </c>
      <c r="C107" s="7" t="s">
        <v>137</v>
      </c>
    </row>
    <row r="108" spans="1:46" x14ac:dyDescent="0.3">
      <c r="B108" s="2" t="s">
        <v>149</v>
      </c>
      <c r="C108" s="7" t="s">
        <v>150</v>
      </c>
    </row>
    <row r="109" spans="1:46" x14ac:dyDescent="0.3">
      <c r="B109" s="2" t="s">
        <v>112</v>
      </c>
      <c r="C109" s="7" t="s">
        <v>132</v>
      </c>
    </row>
    <row r="110" spans="1:46" x14ac:dyDescent="0.3">
      <c r="B110" s="2" t="s">
        <v>115</v>
      </c>
      <c r="C110" s="7" t="s">
        <v>132</v>
      </c>
    </row>
    <row r="111" spans="1:46" x14ac:dyDescent="0.3">
      <c r="B111" s="2" t="s">
        <v>155</v>
      </c>
      <c r="C111" s="7" t="s">
        <v>156</v>
      </c>
    </row>
    <row r="112" spans="1:46" x14ac:dyDescent="0.3">
      <c r="B112" s="2" t="s">
        <v>118</v>
      </c>
      <c r="C112" s="7" t="s">
        <v>132</v>
      </c>
    </row>
  </sheetData>
  <autoFilter ref="A3:DE93" xr:uid="{7437DEE7-32DB-4B58-9978-1C598FCC1417}"/>
  <mergeCells count="10">
    <mergeCell ref="C2:P2"/>
    <mergeCell ref="R2:V2"/>
    <mergeCell ref="CL2:CY2"/>
    <mergeCell ref="DA2:DE2"/>
    <mergeCell ref="Y2:AL2"/>
    <mergeCell ref="AN2:AR2"/>
    <mergeCell ref="AU2:BH2"/>
    <mergeCell ref="BJ2:BN2"/>
    <mergeCell ref="BP2:CC2"/>
    <mergeCell ref="CE2:C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5B5DC-73FB-44AA-84B0-C6EBD64DAA18}">
  <dimension ref="A1:C95"/>
  <sheetViews>
    <sheetView workbookViewId="0">
      <selection activeCell="G14" sqref="G14"/>
    </sheetView>
  </sheetViews>
  <sheetFormatPr defaultColWidth="9.15234375" defaultRowHeight="12.45" x14ac:dyDescent="0.3"/>
  <cols>
    <col min="1" max="1" width="20.69140625" style="2" customWidth="1"/>
    <col min="2" max="2" width="9.15234375" style="5"/>
    <col min="3" max="16384" width="9.15234375" style="2"/>
  </cols>
  <sheetData>
    <row r="1" spans="1:3" x14ac:dyDescent="0.3">
      <c r="A1" s="1" t="s">
        <v>21</v>
      </c>
    </row>
    <row r="2" spans="1:3" x14ac:dyDescent="0.3">
      <c r="A2" s="1"/>
    </row>
    <row r="3" spans="1:3" x14ac:dyDescent="0.3">
      <c r="A3" s="3" t="s">
        <v>1</v>
      </c>
      <c r="B3" s="6"/>
      <c r="C3" s="2" t="s">
        <v>101</v>
      </c>
    </row>
    <row r="4" spans="1:3" x14ac:dyDescent="0.3">
      <c r="A4" s="4"/>
      <c r="B4" s="6"/>
    </row>
    <row r="5" spans="1:3" x14ac:dyDescent="0.3">
      <c r="A5" s="3" t="s">
        <v>22</v>
      </c>
      <c r="B5" s="6">
        <v>0.17949999999999999</v>
      </c>
      <c r="C5" s="2" t="s">
        <v>101</v>
      </c>
    </row>
    <row r="6" spans="1:3" x14ac:dyDescent="0.3">
      <c r="A6" s="4"/>
      <c r="B6" s="6"/>
    </row>
    <row r="7" spans="1:3" x14ac:dyDescent="0.3">
      <c r="A7" s="3" t="s">
        <v>23</v>
      </c>
      <c r="B7" s="6"/>
    </row>
    <row r="8" spans="1:3" x14ac:dyDescent="0.3">
      <c r="A8" s="4" t="s">
        <v>24</v>
      </c>
      <c r="B8" s="6">
        <v>0.1573</v>
      </c>
    </row>
    <row r="9" spans="1:3" x14ac:dyDescent="0.3">
      <c r="A9" s="4" t="s">
        <v>25</v>
      </c>
      <c r="B9" s="6">
        <v>0.1004</v>
      </c>
    </row>
    <row r="10" spans="1:3" x14ac:dyDescent="0.3">
      <c r="A10" s="4" t="s">
        <v>26</v>
      </c>
      <c r="B10" s="6">
        <v>0.21790000000000001</v>
      </c>
    </row>
    <row r="11" spans="1:3" x14ac:dyDescent="0.3">
      <c r="A11" s="4" t="s">
        <v>27</v>
      </c>
      <c r="B11" s="6">
        <v>0.19139999999999999</v>
      </c>
    </row>
    <row r="12" spans="1:3" x14ac:dyDescent="0.3">
      <c r="A12" s="4" t="s">
        <v>28</v>
      </c>
      <c r="B12" s="6">
        <v>0.13689999999999999</v>
      </c>
    </row>
    <row r="13" spans="1:3" x14ac:dyDescent="0.3">
      <c r="A13" s="4" t="s">
        <v>29</v>
      </c>
      <c r="B13" s="6">
        <v>0</v>
      </c>
    </row>
    <row r="14" spans="1:3" x14ac:dyDescent="0.3">
      <c r="A14" s="4" t="s">
        <v>30</v>
      </c>
      <c r="B14" s="6">
        <v>0</v>
      </c>
    </row>
    <row r="15" spans="1:3" x14ac:dyDescent="0.3">
      <c r="A15" s="4" t="s">
        <v>31</v>
      </c>
      <c r="B15" s="6">
        <v>5.5199999999999999E-2</v>
      </c>
    </row>
    <row r="16" spans="1:3" x14ac:dyDescent="0.3">
      <c r="A16" s="4" t="s">
        <v>32</v>
      </c>
      <c r="B16" s="6">
        <v>0.1978</v>
      </c>
    </row>
    <row r="17" spans="1:3" x14ac:dyDescent="0.3">
      <c r="A17" s="4" t="s">
        <v>33</v>
      </c>
      <c r="B17" s="6">
        <v>9.5200000000000007E-2</v>
      </c>
    </row>
    <row r="18" spans="1:3" x14ac:dyDescent="0.3">
      <c r="A18" s="4" t="s">
        <v>34</v>
      </c>
      <c r="B18" s="6">
        <v>0.20780000000000001</v>
      </c>
    </row>
    <row r="19" spans="1:3" x14ac:dyDescent="0.3">
      <c r="A19" s="4" t="s">
        <v>35</v>
      </c>
      <c r="B19" s="6">
        <v>0.16120000000000001</v>
      </c>
    </row>
    <row r="20" spans="1:3" x14ac:dyDescent="0.3">
      <c r="A20" s="4"/>
      <c r="B20" s="6"/>
    </row>
    <row r="21" spans="1:3" x14ac:dyDescent="0.3">
      <c r="A21" s="3" t="s">
        <v>36</v>
      </c>
      <c r="B21" s="6"/>
    </row>
    <row r="22" spans="1:3" x14ac:dyDescent="0.3">
      <c r="A22" s="4" t="s">
        <v>37</v>
      </c>
      <c r="B22" s="6">
        <v>0.2</v>
      </c>
      <c r="C22" s="2" t="s">
        <v>101</v>
      </c>
    </row>
    <row r="23" spans="1:3" x14ac:dyDescent="0.3">
      <c r="A23" s="4" t="s">
        <v>38</v>
      </c>
      <c r="B23" s="6">
        <v>0.1759</v>
      </c>
    </row>
    <row r="24" spans="1:3" x14ac:dyDescent="0.3">
      <c r="A24" s="4" t="s">
        <v>39</v>
      </c>
      <c r="B24" s="6">
        <v>0.25519999999999998</v>
      </c>
    </row>
    <row r="25" spans="1:3" x14ac:dyDescent="0.3">
      <c r="A25" s="4" t="s">
        <v>40</v>
      </c>
      <c r="B25" s="6">
        <v>0.21</v>
      </c>
    </row>
    <row r="26" spans="1:3" x14ac:dyDescent="0.3">
      <c r="A26" s="4" t="s">
        <v>41</v>
      </c>
      <c r="B26" s="6">
        <v>0.1948</v>
      </c>
    </row>
    <row r="27" spans="1:3" x14ac:dyDescent="0.3">
      <c r="A27" s="4" t="s">
        <v>42</v>
      </c>
      <c r="B27" s="6">
        <v>0.27500000000000002</v>
      </c>
    </row>
    <row r="28" spans="1:3" x14ac:dyDescent="0.3">
      <c r="A28" s="4" t="s">
        <v>43</v>
      </c>
      <c r="B28" s="6">
        <v>0.24990000000000001</v>
      </c>
    </row>
    <row r="29" spans="1:3" x14ac:dyDescent="0.3">
      <c r="A29" s="4" t="s">
        <v>44</v>
      </c>
      <c r="B29" s="6">
        <v>0.25059999999999999</v>
      </c>
    </row>
    <row r="30" spans="1:3" x14ac:dyDescent="0.3">
      <c r="A30" s="4" t="s">
        <v>45</v>
      </c>
      <c r="B30" s="6">
        <v>9.2999999999999999E-2</v>
      </c>
    </row>
    <row r="31" spans="1:3" x14ac:dyDescent="0.3">
      <c r="A31" s="4" t="s">
        <v>46</v>
      </c>
      <c r="B31" s="6">
        <v>0.28270000000000001</v>
      </c>
    </row>
    <row r="32" spans="1:3" x14ac:dyDescent="0.3">
      <c r="A32" s="4" t="s">
        <v>47</v>
      </c>
      <c r="B32" s="6">
        <v>0.13400000000000001</v>
      </c>
    </row>
    <row r="33" spans="1:2" x14ac:dyDescent="0.3">
      <c r="A33" s="4" t="s">
        <v>48</v>
      </c>
      <c r="B33" s="6">
        <v>0.26</v>
      </c>
    </row>
    <row r="34" spans="1:2" x14ac:dyDescent="0.3">
      <c r="A34" s="4" t="s">
        <v>49</v>
      </c>
      <c r="B34" s="6">
        <v>0.27800000000000002</v>
      </c>
    </row>
    <row r="35" spans="1:2" x14ac:dyDescent="0.3">
      <c r="A35" s="4" t="s">
        <v>50</v>
      </c>
      <c r="B35" s="6">
        <v>0.25650000000000001</v>
      </c>
    </row>
    <row r="36" spans="1:2" x14ac:dyDescent="0.3">
      <c r="A36" s="4" t="s">
        <v>51</v>
      </c>
      <c r="B36" s="6">
        <v>0.23580000000000001</v>
      </c>
    </row>
    <row r="37" spans="1:2" x14ac:dyDescent="0.3">
      <c r="A37" s="4" t="s">
        <v>52</v>
      </c>
      <c r="B37" s="6">
        <v>0.22</v>
      </c>
    </row>
    <row r="38" spans="1:2" x14ac:dyDescent="0.3">
      <c r="A38" s="4" t="s">
        <v>53</v>
      </c>
      <c r="B38" s="6">
        <v>0.21199999999999999</v>
      </c>
    </row>
    <row r="39" spans="1:2" x14ac:dyDescent="0.3">
      <c r="A39" s="4" t="s">
        <v>54</v>
      </c>
      <c r="B39" s="6">
        <v>0.25829999999999997</v>
      </c>
    </row>
    <row r="40" spans="1:2" x14ac:dyDescent="0.3">
      <c r="A40" s="4" t="s">
        <v>55</v>
      </c>
      <c r="B40" s="6">
        <v>0.25559999999999999</v>
      </c>
    </row>
    <row r="41" spans="1:2" x14ac:dyDescent="0.3">
      <c r="A41" s="4" t="s">
        <v>56</v>
      </c>
      <c r="B41" s="6">
        <v>0</v>
      </c>
    </row>
    <row r="42" spans="1:2" x14ac:dyDescent="0.3">
      <c r="A42" s="4" t="s">
        <v>57</v>
      </c>
      <c r="B42" s="6">
        <v>0.19789999999999999</v>
      </c>
    </row>
    <row r="43" spans="1:2" x14ac:dyDescent="0.3">
      <c r="A43" s="4" t="s">
        <v>58</v>
      </c>
      <c r="B43" s="6">
        <v>0.17299999999999999</v>
      </c>
    </row>
    <row r="44" spans="1:2" x14ac:dyDescent="0.3">
      <c r="A44" s="4" t="s">
        <v>59</v>
      </c>
      <c r="B44" s="6">
        <v>0.27039999999999997</v>
      </c>
    </row>
    <row r="45" spans="1:2" x14ac:dyDescent="0.3">
      <c r="A45" s="4" t="s">
        <v>60</v>
      </c>
      <c r="B45" s="6">
        <v>0.2555</v>
      </c>
    </row>
    <row r="46" spans="1:2" x14ac:dyDescent="0.3">
      <c r="A46" s="4" t="s">
        <v>61</v>
      </c>
      <c r="B46" s="6">
        <v>0.29339999999999999</v>
      </c>
    </row>
    <row r="47" spans="1:2" x14ac:dyDescent="0.3">
      <c r="A47" s="4" t="s">
        <v>62</v>
      </c>
      <c r="B47" s="6">
        <v>0.29980000000000001</v>
      </c>
    </row>
    <row r="48" spans="1:2" x14ac:dyDescent="0.3">
      <c r="A48" s="4" t="s">
        <v>63</v>
      </c>
      <c r="B48" s="6">
        <v>0.23</v>
      </c>
    </row>
    <row r="49" spans="1:2" x14ac:dyDescent="0.3">
      <c r="A49" s="4" t="s">
        <v>64</v>
      </c>
      <c r="B49" s="6">
        <v>0.14530000000000001</v>
      </c>
    </row>
    <row r="50" spans="1:2" x14ac:dyDescent="0.3">
      <c r="A50" s="4" t="s">
        <v>65</v>
      </c>
      <c r="B50" s="6">
        <v>0.3</v>
      </c>
    </row>
    <row r="51" spans="1:2" x14ac:dyDescent="0.3">
      <c r="A51" s="4" t="s">
        <v>66</v>
      </c>
      <c r="B51" s="6">
        <v>0.26619999999999999</v>
      </c>
    </row>
    <row r="52" spans="1:2" x14ac:dyDescent="0.3">
      <c r="A52" s="4"/>
      <c r="B52" s="6"/>
    </row>
    <row r="53" spans="1:2" x14ac:dyDescent="0.3">
      <c r="A53" s="3" t="s">
        <v>67</v>
      </c>
      <c r="B53" s="6"/>
    </row>
    <row r="54" spans="1:2" x14ac:dyDescent="0.3">
      <c r="A54" s="4" t="s">
        <v>68</v>
      </c>
      <c r="B54" s="6">
        <v>0.24529999999999999</v>
      </c>
    </row>
    <row r="55" spans="1:2" x14ac:dyDescent="0.3">
      <c r="A55" s="4" t="s">
        <v>69</v>
      </c>
      <c r="B55" s="6">
        <v>0.2606</v>
      </c>
    </row>
    <row r="56" spans="1:2" x14ac:dyDescent="0.3">
      <c r="A56" s="4" t="s">
        <v>70</v>
      </c>
      <c r="B56" s="6">
        <v>0.22600000000000001</v>
      </c>
    </row>
    <row r="57" spans="1:2" x14ac:dyDescent="0.3">
      <c r="A57" s="4" t="s">
        <v>71</v>
      </c>
      <c r="B57" s="6">
        <v>0.182</v>
      </c>
    </row>
    <row r="58" spans="1:2" x14ac:dyDescent="0.3">
      <c r="A58" s="4" t="s">
        <v>72</v>
      </c>
      <c r="B58" s="6">
        <v>0.19600000000000001</v>
      </c>
    </row>
    <row r="59" spans="1:2" x14ac:dyDescent="0.3">
      <c r="A59" s="4" t="s">
        <v>73</v>
      </c>
      <c r="B59" s="6">
        <v>0.2319</v>
      </c>
    </row>
    <row r="60" spans="1:2" x14ac:dyDescent="0.3">
      <c r="A60" s="4" t="s">
        <v>74</v>
      </c>
      <c r="B60" s="6">
        <v>8.0699999999999994E-2</v>
      </c>
    </row>
    <row r="61" spans="1:2" x14ac:dyDescent="0.3">
      <c r="A61" s="4" t="s">
        <v>75</v>
      </c>
      <c r="B61" s="6">
        <v>0.22</v>
      </c>
    </row>
    <row r="62" spans="1:2" x14ac:dyDescent="0.3">
      <c r="A62" s="4" t="s">
        <v>76</v>
      </c>
      <c r="B62" s="6">
        <v>0.22</v>
      </c>
    </row>
    <row r="63" spans="1:2" x14ac:dyDescent="0.3">
      <c r="A63" s="4" t="s">
        <v>77</v>
      </c>
      <c r="B63" s="6">
        <v>0.24049999999999999</v>
      </c>
    </row>
    <row r="64" spans="1:2" x14ac:dyDescent="0.3">
      <c r="A64" s="4" t="s">
        <v>78</v>
      </c>
      <c r="B64" s="6">
        <v>0.28050000000000003</v>
      </c>
    </row>
    <row r="65" spans="1:2" x14ac:dyDescent="0.3">
      <c r="A65" s="4" t="s">
        <v>79</v>
      </c>
      <c r="B65" s="6">
        <v>0.27789999999999998</v>
      </c>
    </row>
    <row r="66" spans="1:2" x14ac:dyDescent="0.3">
      <c r="A66" s="4" t="s">
        <v>80</v>
      </c>
      <c r="B66" s="6">
        <v>0.19109999999999999</v>
      </c>
    </row>
    <row r="67" spans="1:2" x14ac:dyDescent="0.3">
      <c r="A67" s="4" t="s">
        <v>81</v>
      </c>
      <c r="B67" s="6">
        <v>0.27539999999999998</v>
      </c>
    </row>
    <row r="68" spans="1:2" x14ac:dyDescent="0.3">
      <c r="A68" s="4" t="s">
        <v>82</v>
      </c>
      <c r="B68" s="6">
        <v>0.18790000000000001</v>
      </c>
    </row>
    <row r="69" spans="1:2" x14ac:dyDescent="0.3">
      <c r="A69" s="4" t="s">
        <v>83</v>
      </c>
      <c r="B69" s="6">
        <v>0.2021</v>
      </c>
    </row>
    <row r="70" spans="1:2" x14ac:dyDescent="0.3">
      <c r="A70" s="4" t="s">
        <v>84</v>
      </c>
      <c r="B70" s="6">
        <v>0.217</v>
      </c>
    </row>
    <row r="71" spans="1:2" x14ac:dyDescent="0.3">
      <c r="A71" s="4" t="s">
        <v>85</v>
      </c>
      <c r="B71" s="6">
        <v>0.29999995000000002</v>
      </c>
    </row>
    <row r="72" spans="1:2" x14ac:dyDescent="0.3">
      <c r="A72" s="4" t="s">
        <v>86</v>
      </c>
      <c r="B72" s="6">
        <v>0.16800000000000001</v>
      </c>
    </row>
    <row r="73" spans="1:2" x14ac:dyDescent="0.3">
      <c r="A73" s="4" t="s">
        <v>87</v>
      </c>
      <c r="B73" s="6">
        <v>1.6299999999999999E-2</v>
      </c>
    </row>
    <row r="74" spans="1:2" x14ac:dyDescent="0.3">
      <c r="A74" s="4" t="s">
        <v>88</v>
      </c>
      <c r="B74" s="6">
        <v>0.29060000000000002</v>
      </c>
    </row>
    <row r="75" spans="1:2" x14ac:dyDescent="0.3">
      <c r="A75" s="4" t="s">
        <v>89</v>
      </c>
      <c r="B75" s="6">
        <v>0.2356</v>
      </c>
    </row>
    <row r="76" spans="1:2" x14ac:dyDescent="0.3">
      <c r="A76" s="4" t="s">
        <v>90</v>
      </c>
      <c r="B76" s="6">
        <v>0.25</v>
      </c>
    </row>
    <row r="77" spans="1:2" x14ac:dyDescent="0.3">
      <c r="A77" s="4" t="s">
        <v>91</v>
      </c>
      <c r="B77" s="6">
        <v>0</v>
      </c>
    </row>
    <row r="78" spans="1:2" x14ac:dyDescent="0.3">
      <c r="A78" s="4"/>
      <c r="B78" s="6"/>
    </row>
    <row r="79" spans="1:2" x14ac:dyDescent="0.3">
      <c r="A79" s="3" t="s">
        <v>92</v>
      </c>
      <c r="B79" s="6"/>
    </row>
    <row r="80" spans="1:2" x14ac:dyDescent="0.3">
      <c r="A80" s="4" t="s">
        <v>93</v>
      </c>
      <c r="B80" s="6">
        <v>0.188</v>
      </c>
    </row>
    <row r="81" spans="1:2" x14ac:dyDescent="0.3">
      <c r="A81" s="4" t="s">
        <v>41</v>
      </c>
      <c r="B81" s="6">
        <v>0.186</v>
      </c>
    </row>
    <row r="82" spans="1:2" x14ac:dyDescent="0.3">
      <c r="A82" s="4" t="s">
        <v>94</v>
      </c>
      <c r="B82" s="6">
        <v>0.3</v>
      </c>
    </row>
    <row r="83" spans="1:2" x14ac:dyDescent="0.3">
      <c r="A83" s="4" t="s">
        <v>95</v>
      </c>
      <c r="B83" s="6">
        <v>0.20100000000000001</v>
      </c>
    </row>
    <row r="84" spans="1:2" x14ac:dyDescent="0.3">
      <c r="A84" s="4" t="s">
        <v>96</v>
      </c>
      <c r="B84" s="6">
        <v>0.2646</v>
      </c>
    </row>
    <row r="85" spans="1:2" x14ac:dyDescent="0.3">
      <c r="A85" s="4" t="s">
        <v>97</v>
      </c>
      <c r="B85" s="6">
        <v>0.27</v>
      </c>
    </row>
    <row r="86" spans="1:2" x14ac:dyDescent="0.3">
      <c r="A86" s="4" t="s">
        <v>31</v>
      </c>
      <c r="B86" s="6">
        <v>1.83E-2</v>
      </c>
    </row>
    <row r="87" spans="1:2" x14ac:dyDescent="0.3">
      <c r="A87" s="4" t="s">
        <v>98</v>
      </c>
      <c r="B87" s="6">
        <v>0.2384</v>
      </c>
    </row>
    <row r="88" spans="1:2" x14ac:dyDescent="0.3">
      <c r="A88" s="4" t="s">
        <v>99</v>
      </c>
      <c r="B88" s="6">
        <v>9.69E-2</v>
      </c>
    </row>
    <row r="89" spans="1:2" x14ac:dyDescent="0.3">
      <c r="A89" s="4" t="s">
        <v>100</v>
      </c>
      <c r="B89" s="6">
        <v>0.21690000000000001</v>
      </c>
    </row>
    <row r="90" spans="1:2" x14ac:dyDescent="0.3">
      <c r="A90" s="4" t="s">
        <v>66</v>
      </c>
      <c r="B90" s="6">
        <v>0.22309999999999999</v>
      </c>
    </row>
    <row r="91" spans="1:2" x14ac:dyDescent="0.3">
      <c r="A91" s="4" t="s">
        <v>101</v>
      </c>
      <c r="B91" s="6">
        <f>MEDIAN(B80:B90)</f>
        <v>0.21690000000000001</v>
      </c>
    </row>
    <row r="92" spans="1:2" x14ac:dyDescent="0.3">
      <c r="A92" s="4"/>
      <c r="B92" s="6"/>
    </row>
    <row r="93" spans="1:2" x14ac:dyDescent="0.3">
      <c r="A93" s="3" t="s">
        <v>102</v>
      </c>
      <c r="B93" s="6"/>
    </row>
    <row r="94" spans="1:2" x14ac:dyDescent="0.3">
      <c r="A94" s="2" t="s">
        <v>120</v>
      </c>
      <c r="B94" s="5">
        <f>AVERAGE(B5:B93)</f>
        <v>0.20056835379746843</v>
      </c>
    </row>
    <row r="95" spans="1:2" x14ac:dyDescent="0.3">
      <c r="A95" s="2" t="s">
        <v>121</v>
      </c>
      <c r="B95" s="5">
        <f>MEDIAN(B5:B90)</f>
        <v>0.21745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6999-73BA-4ADC-A7FA-E7BBC15BBA5B}">
  <dimension ref="A1:C93"/>
  <sheetViews>
    <sheetView workbookViewId="0"/>
  </sheetViews>
  <sheetFormatPr defaultColWidth="9.15234375" defaultRowHeight="12.45" x14ac:dyDescent="0.3"/>
  <cols>
    <col min="1" max="1" width="20.69140625" style="2" customWidth="1"/>
    <col min="2" max="3" width="10.69140625" style="2" customWidth="1"/>
    <col min="4" max="16384" width="9.15234375" style="2"/>
  </cols>
  <sheetData>
    <row r="1" spans="1:3" x14ac:dyDescent="0.3">
      <c r="A1" s="1" t="s">
        <v>107</v>
      </c>
    </row>
    <row r="3" spans="1:3" x14ac:dyDescent="0.3">
      <c r="A3" s="3" t="s">
        <v>1</v>
      </c>
      <c r="B3" s="3" t="s">
        <v>108</v>
      </c>
      <c r="C3" s="3" t="s">
        <v>109</v>
      </c>
    </row>
    <row r="4" spans="1:3" x14ac:dyDescent="0.3">
      <c r="A4" s="4"/>
      <c r="B4" s="4"/>
      <c r="C4" s="4"/>
    </row>
    <row r="5" spans="1:3" x14ac:dyDescent="0.3">
      <c r="A5" s="3" t="s">
        <v>22</v>
      </c>
      <c r="B5" s="4"/>
      <c r="C5" s="14">
        <v>44630</v>
      </c>
    </row>
    <row r="6" spans="1:3" x14ac:dyDescent="0.3">
      <c r="A6" s="4"/>
      <c r="B6" s="4"/>
      <c r="C6" s="4"/>
    </row>
    <row r="7" spans="1:3" x14ac:dyDescent="0.3">
      <c r="A7" s="3" t="s">
        <v>23</v>
      </c>
      <c r="B7" s="4"/>
      <c r="C7" s="4"/>
    </row>
    <row r="8" spans="1:3" x14ac:dyDescent="0.3">
      <c r="A8" s="4" t="s">
        <v>24</v>
      </c>
      <c r="B8" s="14">
        <v>44445</v>
      </c>
      <c r="C8" s="14">
        <v>44498</v>
      </c>
    </row>
    <row r="9" spans="1:3" x14ac:dyDescent="0.3">
      <c r="A9" s="4" t="s">
        <v>25</v>
      </c>
      <c r="B9" s="14">
        <v>44445</v>
      </c>
      <c r="C9" s="14">
        <v>44449</v>
      </c>
    </row>
    <row r="10" spans="1:3" x14ac:dyDescent="0.3">
      <c r="A10" s="4" t="s">
        <v>26</v>
      </c>
      <c r="B10" s="14">
        <v>44399</v>
      </c>
      <c r="C10" s="14">
        <v>44412</v>
      </c>
    </row>
    <row r="11" spans="1:3" x14ac:dyDescent="0.3">
      <c r="A11" s="4" t="s">
        <v>27</v>
      </c>
      <c r="B11" s="14">
        <v>44445</v>
      </c>
      <c r="C11" s="14">
        <v>44466</v>
      </c>
    </row>
    <row r="12" spans="1:3" x14ac:dyDescent="0.3">
      <c r="A12" s="4" t="s">
        <v>28</v>
      </c>
      <c r="B12" s="14">
        <v>44399</v>
      </c>
      <c r="C12" s="14">
        <v>44789</v>
      </c>
    </row>
    <row r="13" spans="1:3" x14ac:dyDescent="0.3">
      <c r="A13" s="4" t="s">
        <v>29</v>
      </c>
      <c r="B13" s="14">
        <v>44399</v>
      </c>
      <c r="C13" s="14">
        <v>44449</v>
      </c>
    </row>
    <row r="14" spans="1:3" x14ac:dyDescent="0.3">
      <c r="A14" s="4" t="s">
        <v>30</v>
      </c>
      <c r="B14" s="14">
        <v>44407</v>
      </c>
      <c r="C14" s="14">
        <v>44426</v>
      </c>
    </row>
    <row r="15" spans="1:3" x14ac:dyDescent="0.3">
      <c r="A15" s="4" t="s">
        <v>31</v>
      </c>
      <c r="B15" s="14">
        <v>44403</v>
      </c>
      <c r="C15" s="14">
        <v>44631</v>
      </c>
    </row>
    <row r="16" spans="1:3" x14ac:dyDescent="0.3">
      <c r="A16" s="4" t="s">
        <v>32</v>
      </c>
      <c r="B16" s="14">
        <v>44400</v>
      </c>
      <c r="C16" s="14">
        <v>44412</v>
      </c>
    </row>
    <row r="17" spans="1:3" x14ac:dyDescent="0.3">
      <c r="A17" s="4" t="s">
        <v>33</v>
      </c>
      <c r="B17" s="14">
        <v>44400</v>
      </c>
      <c r="C17" s="14">
        <v>44439</v>
      </c>
    </row>
    <row r="18" spans="1:3" x14ac:dyDescent="0.3">
      <c r="A18" s="4" t="s">
        <v>34</v>
      </c>
      <c r="B18" s="14">
        <v>44399</v>
      </c>
      <c r="C18" s="14">
        <v>44496</v>
      </c>
    </row>
    <row r="19" spans="1:3" x14ac:dyDescent="0.3">
      <c r="A19" s="4" t="s">
        <v>35</v>
      </c>
      <c r="B19" s="4"/>
      <c r="C19" s="14">
        <v>44579</v>
      </c>
    </row>
    <row r="20" spans="1:3" x14ac:dyDescent="0.3">
      <c r="A20" s="4"/>
      <c r="B20" s="4"/>
      <c r="C20" s="4"/>
    </row>
    <row r="21" spans="1:3" x14ac:dyDescent="0.3">
      <c r="A21" s="3" t="s">
        <v>36</v>
      </c>
      <c r="B21" s="4"/>
      <c r="C21" s="4"/>
    </row>
    <row r="22" spans="1:3" x14ac:dyDescent="0.3">
      <c r="A22" s="4" t="s">
        <v>37</v>
      </c>
      <c r="B22" s="4"/>
      <c r="C22" s="14">
        <v>44413</v>
      </c>
    </row>
    <row r="23" spans="1:3" x14ac:dyDescent="0.3">
      <c r="A23" s="4" t="s">
        <v>38</v>
      </c>
      <c r="B23" s="14">
        <v>44399</v>
      </c>
      <c r="C23" s="14">
        <v>44404</v>
      </c>
    </row>
    <row r="24" spans="1:3" x14ac:dyDescent="0.3">
      <c r="A24" s="4" t="s">
        <v>39</v>
      </c>
      <c r="B24" s="14">
        <v>44399</v>
      </c>
      <c r="C24" s="14">
        <v>44425</v>
      </c>
    </row>
    <row r="25" spans="1:3" x14ac:dyDescent="0.3">
      <c r="A25" s="4" t="s">
        <v>40</v>
      </c>
      <c r="B25" s="14">
        <v>44399</v>
      </c>
      <c r="C25" s="14">
        <v>44445</v>
      </c>
    </row>
    <row r="26" spans="1:3" x14ac:dyDescent="0.3">
      <c r="A26" s="4" t="s">
        <v>41</v>
      </c>
      <c r="B26" s="14">
        <v>44399</v>
      </c>
      <c r="C26" s="14">
        <v>44421</v>
      </c>
    </row>
    <row r="27" spans="1:3" x14ac:dyDescent="0.3">
      <c r="A27" s="4" t="s">
        <v>42</v>
      </c>
      <c r="B27" s="4"/>
      <c r="C27" s="14">
        <v>44543</v>
      </c>
    </row>
    <row r="28" spans="1:3" x14ac:dyDescent="0.3">
      <c r="A28" s="4" t="s">
        <v>43</v>
      </c>
      <c r="B28" s="14">
        <v>44400</v>
      </c>
      <c r="C28" s="14">
        <v>44420</v>
      </c>
    </row>
    <row r="29" spans="1:3" x14ac:dyDescent="0.3">
      <c r="A29" s="4" t="s">
        <v>44</v>
      </c>
      <c r="B29" s="14">
        <v>44399</v>
      </c>
      <c r="C29" s="14">
        <v>44400</v>
      </c>
    </row>
    <row r="30" spans="1:3" x14ac:dyDescent="0.3">
      <c r="A30" s="4" t="s">
        <v>45</v>
      </c>
      <c r="B30" s="14">
        <v>44452</v>
      </c>
      <c r="C30" s="14">
        <v>44459</v>
      </c>
    </row>
    <row r="31" spans="1:3" x14ac:dyDescent="0.3">
      <c r="A31" s="4" t="s">
        <v>46</v>
      </c>
      <c r="B31" s="14">
        <v>44399</v>
      </c>
      <c r="C31" s="14">
        <v>44417</v>
      </c>
    </row>
    <row r="32" spans="1:3" x14ac:dyDescent="0.3">
      <c r="A32" s="4" t="s">
        <v>47</v>
      </c>
      <c r="B32" s="14">
        <v>44452</v>
      </c>
      <c r="C32" s="14">
        <v>44476</v>
      </c>
    </row>
    <row r="33" spans="1:3" x14ac:dyDescent="0.3">
      <c r="A33" s="4" t="s">
        <v>48</v>
      </c>
      <c r="B33" s="14">
        <v>44421</v>
      </c>
      <c r="C33" s="14">
        <v>44428</v>
      </c>
    </row>
    <row r="34" spans="1:3" x14ac:dyDescent="0.3">
      <c r="A34" s="4" t="s">
        <v>49</v>
      </c>
      <c r="B34" s="14">
        <v>44399</v>
      </c>
      <c r="C34" s="14">
        <v>44413</v>
      </c>
    </row>
    <row r="35" spans="1:3" x14ac:dyDescent="0.3">
      <c r="A35" s="4" t="s">
        <v>50</v>
      </c>
      <c r="B35" s="4"/>
      <c r="C35" s="14">
        <v>44405</v>
      </c>
    </row>
    <row r="36" spans="1:3" x14ac:dyDescent="0.3">
      <c r="A36" s="4" t="s">
        <v>51</v>
      </c>
      <c r="B36" s="4"/>
      <c r="C36" s="14">
        <v>44414</v>
      </c>
    </row>
    <row r="37" spans="1:3" x14ac:dyDescent="0.3">
      <c r="A37" s="4" t="s">
        <v>52</v>
      </c>
      <c r="B37" s="14">
        <v>44404</v>
      </c>
      <c r="C37" s="14">
        <v>44427</v>
      </c>
    </row>
    <row r="38" spans="1:3" x14ac:dyDescent="0.3">
      <c r="A38" s="4" t="s">
        <v>53</v>
      </c>
      <c r="B38" s="14">
        <v>44400</v>
      </c>
      <c r="C38" s="14">
        <v>44419</v>
      </c>
    </row>
    <row r="39" spans="1:3" x14ac:dyDescent="0.3">
      <c r="A39" s="4" t="s">
        <v>54</v>
      </c>
      <c r="B39" s="4"/>
      <c r="C39" s="14">
        <v>44424</v>
      </c>
    </row>
    <row r="40" spans="1:3" x14ac:dyDescent="0.3">
      <c r="A40" s="4" t="s">
        <v>55</v>
      </c>
      <c r="B40" s="14">
        <v>44400</v>
      </c>
      <c r="C40" s="14">
        <v>44412</v>
      </c>
    </row>
    <row r="41" spans="1:3" x14ac:dyDescent="0.3">
      <c r="A41" s="4" t="s">
        <v>56</v>
      </c>
      <c r="B41" s="14">
        <v>44404</v>
      </c>
      <c r="C41" s="14">
        <v>44417</v>
      </c>
    </row>
    <row r="42" spans="1:3" x14ac:dyDescent="0.3">
      <c r="A42" s="4" t="s">
        <v>57</v>
      </c>
      <c r="B42" s="14">
        <v>44399</v>
      </c>
      <c r="C42" s="14">
        <v>44413</v>
      </c>
    </row>
    <row r="43" spans="1:3" x14ac:dyDescent="0.3">
      <c r="A43" s="4" t="s">
        <v>58</v>
      </c>
      <c r="B43" s="14">
        <v>44399</v>
      </c>
      <c r="C43" s="14">
        <v>44403</v>
      </c>
    </row>
    <row r="44" spans="1:3" x14ac:dyDescent="0.3">
      <c r="A44" s="4" t="s">
        <v>59</v>
      </c>
      <c r="B44" s="4"/>
      <c r="C44" s="14">
        <v>44406</v>
      </c>
    </row>
    <row r="45" spans="1:3" x14ac:dyDescent="0.3">
      <c r="A45" s="4" t="s">
        <v>60</v>
      </c>
      <c r="B45" s="14">
        <v>44399</v>
      </c>
      <c r="C45" s="14">
        <v>44413</v>
      </c>
    </row>
    <row r="46" spans="1:3" x14ac:dyDescent="0.3">
      <c r="A46" s="4" t="s">
        <v>61</v>
      </c>
      <c r="B46" s="14">
        <v>44400</v>
      </c>
      <c r="C46" s="14">
        <v>44432</v>
      </c>
    </row>
    <row r="47" spans="1:3" x14ac:dyDescent="0.3">
      <c r="A47" s="4" t="s">
        <v>62</v>
      </c>
      <c r="B47" s="14">
        <v>44399</v>
      </c>
      <c r="C47" s="14">
        <v>44413</v>
      </c>
    </row>
    <row r="48" spans="1:3" x14ac:dyDescent="0.3">
      <c r="A48" s="4" t="s">
        <v>63</v>
      </c>
      <c r="B48" s="14">
        <v>44399</v>
      </c>
      <c r="C48" s="14">
        <v>44413</v>
      </c>
    </row>
    <row r="49" spans="1:3" x14ac:dyDescent="0.3">
      <c r="A49" s="4" t="s">
        <v>64</v>
      </c>
      <c r="B49" s="14">
        <v>44399</v>
      </c>
      <c r="C49" s="14">
        <v>44420</v>
      </c>
    </row>
    <row r="50" spans="1:3" x14ac:dyDescent="0.3">
      <c r="A50" s="4" t="s">
        <v>65</v>
      </c>
      <c r="B50" s="14">
        <v>44449</v>
      </c>
      <c r="C50" s="14">
        <v>44461</v>
      </c>
    </row>
    <row r="51" spans="1:3" x14ac:dyDescent="0.3">
      <c r="A51" s="4" t="s">
        <v>66</v>
      </c>
      <c r="B51" s="4"/>
      <c r="C51" s="14">
        <v>44404</v>
      </c>
    </row>
    <row r="52" spans="1:3" x14ac:dyDescent="0.3">
      <c r="A52" s="4"/>
      <c r="B52" s="4"/>
      <c r="C52" s="4"/>
    </row>
    <row r="53" spans="1:3" x14ac:dyDescent="0.3">
      <c r="A53" s="3" t="s">
        <v>67</v>
      </c>
      <c r="B53" s="4"/>
      <c r="C53" s="4"/>
    </row>
    <row r="54" spans="1:3" x14ac:dyDescent="0.3">
      <c r="A54" s="4" t="s">
        <v>68</v>
      </c>
      <c r="B54" s="4"/>
      <c r="C54" s="14">
        <v>44418</v>
      </c>
    </row>
    <row r="55" spans="1:3" x14ac:dyDescent="0.3">
      <c r="A55" s="4" t="s">
        <v>69</v>
      </c>
      <c r="B55" s="4"/>
      <c r="C55" s="14">
        <v>44468</v>
      </c>
    </row>
    <row r="56" spans="1:3" x14ac:dyDescent="0.3">
      <c r="A56" s="4" t="s">
        <v>70</v>
      </c>
      <c r="B56" s="14">
        <v>44399</v>
      </c>
      <c r="C56" s="14">
        <v>44431</v>
      </c>
    </row>
    <row r="57" spans="1:3" x14ac:dyDescent="0.3">
      <c r="A57" s="4" t="s">
        <v>71</v>
      </c>
      <c r="B57" s="4"/>
      <c r="C57" s="14">
        <v>44400</v>
      </c>
    </row>
    <row r="58" spans="1:3" x14ac:dyDescent="0.3">
      <c r="A58" s="4" t="s">
        <v>72</v>
      </c>
      <c r="B58" s="14">
        <v>44399</v>
      </c>
      <c r="C58" s="14">
        <v>44434</v>
      </c>
    </row>
    <row r="59" spans="1:3" x14ac:dyDescent="0.3">
      <c r="A59" s="4" t="s">
        <v>73</v>
      </c>
      <c r="B59" s="14">
        <v>44400</v>
      </c>
      <c r="C59" s="14">
        <v>44406</v>
      </c>
    </row>
    <row r="60" spans="1:3" x14ac:dyDescent="0.3">
      <c r="A60" s="4" t="s">
        <v>74</v>
      </c>
      <c r="B60" s="14">
        <v>44399</v>
      </c>
      <c r="C60" s="14">
        <v>44418</v>
      </c>
    </row>
    <row r="61" spans="1:3" x14ac:dyDescent="0.3">
      <c r="A61" s="4" t="s">
        <v>75</v>
      </c>
      <c r="B61" s="4"/>
      <c r="C61" s="14">
        <v>44455</v>
      </c>
    </row>
    <row r="62" spans="1:3" x14ac:dyDescent="0.3">
      <c r="A62" s="4" t="s">
        <v>76</v>
      </c>
      <c r="B62" s="14">
        <v>44406</v>
      </c>
      <c r="C62" s="14">
        <v>44440</v>
      </c>
    </row>
    <row r="63" spans="1:3" x14ac:dyDescent="0.3">
      <c r="A63" s="4" t="s">
        <v>77</v>
      </c>
      <c r="B63" s="14">
        <v>44399</v>
      </c>
      <c r="C63" s="14">
        <v>44421</v>
      </c>
    </row>
    <row r="64" spans="1:3" x14ac:dyDescent="0.3">
      <c r="A64" s="4" t="s">
        <v>78</v>
      </c>
      <c r="B64" s="4"/>
      <c r="C64" s="14">
        <v>44456</v>
      </c>
    </row>
    <row r="65" spans="1:3" x14ac:dyDescent="0.3">
      <c r="A65" s="4" t="s">
        <v>79</v>
      </c>
      <c r="B65" s="14">
        <v>44403</v>
      </c>
      <c r="C65" s="14">
        <v>44412</v>
      </c>
    </row>
    <row r="66" spans="1:3" x14ac:dyDescent="0.3">
      <c r="A66" s="4" t="s">
        <v>80</v>
      </c>
      <c r="B66" s="4"/>
      <c r="C66" s="14">
        <v>44426</v>
      </c>
    </row>
    <row r="67" spans="1:3" x14ac:dyDescent="0.3">
      <c r="A67" s="4" t="s">
        <v>81</v>
      </c>
      <c r="B67" s="14">
        <v>44399</v>
      </c>
      <c r="C67" s="14">
        <v>44413</v>
      </c>
    </row>
    <row r="68" spans="1:3" x14ac:dyDescent="0.3">
      <c r="A68" s="4" t="s">
        <v>82</v>
      </c>
      <c r="B68" s="14">
        <v>44403</v>
      </c>
      <c r="C68" s="14">
        <v>44421</v>
      </c>
    </row>
    <row r="69" spans="1:3" x14ac:dyDescent="0.3">
      <c r="A69" s="4" t="s">
        <v>83</v>
      </c>
      <c r="B69" s="14">
        <v>44449</v>
      </c>
      <c r="C69" s="14">
        <v>44622</v>
      </c>
    </row>
    <row r="70" spans="1:3" x14ac:dyDescent="0.3">
      <c r="A70" s="4" t="s">
        <v>84</v>
      </c>
      <c r="B70" s="14">
        <v>44403</v>
      </c>
      <c r="C70" s="14">
        <v>44421</v>
      </c>
    </row>
    <row r="71" spans="1:3" x14ac:dyDescent="0.3">
      <c r="A71" s="4" t="s">
        <v>85</v>
      </c>
      <c r="B71" s="14">
        <v>44399</v>
      </c>
      <c r="C71" s="14">
        <v>44419</v>
      </c>
    </row>
    <row r="72" spans="1:3" x14ac:dyDescent="0.3">
      <c r="A72" s="4" t="s">
        <v>86</v>
      </c>
      <c r="B72" s="14">
        <v>44400</v>
      </c>
      <c r="C72" s="14">
        <v>44428</v>
      </c>
    </row>
    <row r="73" spans="1:3" x14ac:dyDescent="0.3">
      <c r="A73" s="4" t="s">
        <v>87</v>
      </c>
      <c r="B73" s="14">
        <v>44399</v>
      </c>
      <c r="C73" s="14">
        <v>44425</v>
      </c>
    </row>
    <row r="74" spans="1:3" x14ac:dyDescent="0.3">
      <c r="A74" s="4" t="s">
        <v>88</v>
      </c>
      <c r="B74" s="14">
        <v>44413</v>
      </c>
      <c r="C74" s="14">
        <v>44432</v>
      </c>
    </row>
    <row r="75" spans="1:3" x14ac:dyDescent="0.3">
      <c r="A75" s="4" t="s">
        <v>89</v>
      </c>
      <c r="B75" s="14">
        <v>44399</v>
      </c>
      <c r="C75" s="14">
        <v>44424</v>
      </c>
    </row>
    <row r="76" spans="1:3" x14ac:dyDescent="0.3">
      <c r="A76" s="4" t="s">
        <v>90</v>
      </c>
      <c r="B76" s="4"/>
      <c r="C76" s="14">
        <v>44405</v>
      </c>
    </row>
    <row r="77" spans="1:3" x14ac:dyDescent="0.3">
      <c r="A77" s="4" t="s">
        <v>91</v>
      </c>
      <c r="B77" s="4"/>
      <c r="C77" s="14">
        <v>44417</v>
      </c>
    </row>
    <row r="78" spans="1:3" x14ac:dyDescent="0.3">
      <c r="A78" s="4"/>
      <c r="B78" s="4"/>
      <c r="C78" s="4"/>
    </row>
    <row r="79" spans="1:3" x14ac:dyDescent="0.3">
      <c r="A79" s="3" t="s">
        <v>92</v>
      </c>
      <c r="B79" s="4"/>
      <c r="C79" s="4"/>
    </row>
    <row r="80" spans="1:3" x14ac:dyDescent="0.3">
      <c r="A80" s="4" t="s">
        <v>93</v>
      </c>
      <c r="B80" s="14">
        <v>44399</v>
      </c>
      <c r="C80" s="14">
        <v>44426</v>
      </c>
    </row>
    <row r="81" spans="1:3" x14ac:dyDescent="0.3">
      <c r="A81" s="4" t="s">
        <v>41</v>
      </c>
      <c r="B81" s="14">
        <v>44400</v>
      </c>
      <c r="C81" s="14">
        <v>44404</v>
      </c>
    </row>
    <row r="82" spans="1:3" x14ac:dyDescent="0.3">
      <c r="A82" s="4" t="s">
        <v>94</v>
      </c>
      <c r="B82" s="14">
        <v>44399</v>
      </c>
      <c r="C82" s="14">
        <v>44426</v>
      </c>
    </row>
    <row r="83" spans="1:3" x14ac:dyDescent="0.3">
      <c r="A83" s="4" t="s">
        <v>95</v>
      </c>
      <c r="B83" s="14">
        <v>44399</v>
      </c>
      <c r="C83" s="14">
        <v>44400</v>
      </c>
    </row>
    <row r="84" spans="1:3" x14ac:dyDescent="0.3">
      <c r="A84" s="4" t="s">
        <v>96</v>
      </c>
      <c r="B84" s="14">
        <v>44399</v>
      </c>
      <c r="C84" s="14">
        <v>44403</v>
      </c>
    </row>
    <row r="85" spans="1:3" x14ac:dyDescent="0.3">
      <c r="A85" s="4" t="s">
        <v>97</v>
      </c>
      <c r="B85" s="4"/>
      <c r="C85" s="14">
        <v>44551</v>
      </c>
    </row>
    <row r="86" spans="1:3" x14ac:dyDescent="0.3">
      <c r="A86" s="4" t="s">
        <v>31</v>
      </c>
      <c r="B86" s="14">
        <v>44450</v>
      </c>
      <c r="C86" s="14">
        <v>44474</v>
      </c>
    </row>
    <row r="87" spans="1:3" x14ac:dyDescent="0.3">
      <c r="A87" s="4" t="s">
        <v>98</v>
      </c>
      <c r="B87" s="14">
        <v>44404</v>
      </c>
      <c r="C87" s="14">
        <v>44424</v>
      </c>
    </row>
    <row r="88" spans="1:3" x14ac:dyDescent="0.3">
      <c r="A88" s="4" t="s">
        <v>99</v>
      </c>
      <c r="B88" s="4"/>
      <c r="C88" s="14">
        <v>44460</v>
      </c>
    </row>
    <row r="89" spans="1:3" x14ac:dyDescent="0.3">
      <c r="A89" s="4" t="s">
        <v>100</v>
      </c>
      <c r="B89" s="14">
        <v>44399</v>
      </c>
      <c r="C89" s="14">
        <v>44419</v>
      </c>
    </row>
    <row r="90" spans="1:3" x14ac:dyDescent="0.3">
      <c r="A90" s="4" t="s">
        <v>66</v>
      </c>
      <c r="B90" s="14">
        <v>44399</v>
      </c>
      <c r="C90" s="14">
        <v>44431</v>
      </c>
    </row>
    <row r="91" spans="1:3" x14ac:dyDescent="0.3">
      <c r="A91" s="4" t="s">
        <v>101</v>
      </c>
      <c r="B91" s="4"/>
      <c r="C91" s="4"/>
    </row>
    <row r="92" spans="1:3" x14ac:dyDescent="0.3">
      <c r="A92" s="4"/>
      <c r="B92" s="4"/>
      <c r="C92" s="4"/>
    </row>
    <row r="93" spans="1:3" x14ac:dyDescent="0.3">
      <c r="A93" s="3" t="s">
        <v>102</v>
      </c>
      <c r="B93" s="4"/>
      <c r="C93" s="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EF81-F8FF-4450-B089-810B20673CBA}">
  <dimension ref="A2:W55"/>
  <sheetViews>
    <sheetView workbookViewId="0">
      <selection activeCell="U10" sqref="U10"/>
    </sheetView>
  </sheetViews>
  <sheetFormatPr defaultColWidth="9.15234375" defaultRowHeight="10.3" x14ac:dyDescent="0.25"/>
  <cols>
    <col min="1" max="1" width="20.69140625" style="16" customWidth="1"/>
    <col min="2" max="4" width="10.69140625" style="17" hidden="1" customWidth="1"/>
    <col min="5" max="5" width="10.69140625" style="17" customWidth="1"/>
    <col min="6" max="15" width="10.69140625" style="17" hidden="1" customWidth="1"/>
    <col min="16" max="16" width="10.69140625" style="16" customWidth="1"/>
    <col min="17" max="17" width="10.69140625" style="17" hidden="1" customWidth="1"/>
    <col min="18" max="18" width="10.69140625" style="17" customWidth="1"/>
    <col min="19" max="20" width="10.69140625" style="16" hidden="1" customWidth="1"/>
    <col min="21" max="21" width="10.69140625" style="16" customWidth="1"/>
    <col min="22" max="22" width="10.69140625" style="16" hidden="1" customWidth="1"/>
    <col min="23" max="24" width="10.69140625" style="16" customWidth="1"/>
    <col min="25" max="16384" width="9.15234375" style="16"/>
  </cols>
  <sheetData>
    <row r="2" spans="1:23" x14ac:dyDescent="0.25">
      <c r="A2" s="20" t="s">
        <v>124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  <c r="Q2" s="19"/>
      <c r="R2" s="19"/>
      <c r="S2" s="20"/>
      <c r="T2" s="20"/>
      <c r="U2" s="20"/>
      <c r="V2" s="20"/>
      <c r="W2" s="20"/>
    </row>
    <row r="3" spans="1:23" x14ac:dyDescent="0.25">
      <c r="A3" s="20"/>
      <c r="B3" s="19" t="s">
        <v>16</v>
      </c>
      <c r="C3" s="19"/>
      <c r="D3" s="19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2"/>
      <c r="R3" s="22"/>
      <c r="S3" s="23"/>
      <c r="T3" s="23"/>
      <c r="U3" s="23" t="s">
        <v>101</v>
      </c>
      <c r="V3" s="23"/>
      <c r="W3" s="23" t="s">
        <v>125</v>
      </c>
    </row>
    <row r="4" spans="1:23" x14ac:dyDescent="0.25">
      <c r="A4" s="20" t="s">
        <v>1</v>
      </c>
      <c r="B4" s="19" t="s">
        <v>2</v>
      </c>
      <c r="C4" s="19" t="s">
        <v>3</v>
      </c>
      <c r="D4" s="19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2" t="s">
        <v>9</v>
      </c>
      <c r="J4" s="22" t="s">
        <v>10</v>
      </c>
      <c r="K4" s="22" t="s">
        <v>11</v>
      </c>
      <c r="L4" s="22" t="s">
        <v>12</v>
      </c>
      <c r="M4" s="22" t="s">
        <v>110</v>
      </c>
      <c r="N4" s="22" t="s">
        <v>14</v>
      </c>
      <c r="O4" s="22"/>
      <c r="P4" s="23" t="s">
        <v>125</v>
      </c>
      <c r="Q4" s="22"/>
      <c r="R4" s="22" t="s">
        <v>126</v>
      </c>
      <c r="S4" s="23"/>
      <c r="T4" s="23"/>
      <c r="U4" s="23" t="s">
        <v>5</v>
      </c>
      <c r="V4" s="23"/>
      <c r="W4" s="23" t="s">
        <v>6</v>
      </c>
    </row>
    <row r="5" spans="1:23" x14ac:dyDescent="0.25">
      <c r="A5" s="20"/>
      <c r="B5" s="19"/>
      <c r="C5" s="19"/>
      <c r="D5" s="19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 t="s">
        <v>6</v>
      </c>
      <c r="Q5" s="22"/>
      <c r="R5" s="22" t="s">
        <v>127</v>
      </c>
      <c r="S5" s="23"/>
      <c r="T5" s="23"/>
      <c r="U5" s="23" t="s">
        <v>123</v>
      </c>
      <c r="V5" s="23"/>
      <c r="W5" s="23" t="s">
        <v>123</v>
      </c>
    </row>
    <row r="6" spans="1:23" x14ac:dyDescent="0.25">
      <c r="A6" s="20" t="s">
        <v>23</v>
      </c>
    </row>
    <row r="7" spans="1:23" x14ac:dyDescent="0.25">
      <c r="A7" s="16" t="s">
        <v>33</v>
      </c>
      <c r="B7" s="17">
        <v>7524</v>
      </c>
      <c r="C7" s="17">
        <v>82482932</v>
      </c>
      <c r="D7" s="17">
        <v>40966</v>
      </c>
      <c r="E7" s="17">
        <v>86348</v>
      </c>
      <c r="F7" s="17">
        <v>359692</v>
      </c>
      <c r="G7" s="17">
        <v>62432130</v>
      </c>
      <c r="H7" s="17">
        <v>6770913</v>
      </c>
      <c r="I7" s="17">
        <v>218481</v>
      </c>
      <c r="J7" s="17">
        <v>18212450</v>
      </c>
      <c r="K7" s="17">
        <v>1527299</v>
      </c>
      <c r="L7" s="17">
        <v>393394325</v>
      </c>
      <c r="M7" s="17">
        <v>94513</v>
      </c>
      <c r="N7" s="17">
        <v>22257097</v>
      </c>
      <c r="P7" s="17">
        <f>+SUM(B7+D7+F7+K7+M7)</f>
        <v>2029994</v>
      </c>
      <c r="R7" s="17">
        <v>587884670</v>
      </c>
      <c r="U7" s="18">
        <f>+SUM(E7/R7)</f>
        <v>1.468791489323918E-4</v>
      </c>
      <c r="W7" s="18">
        <f>+SUM(P7/R7)</f>
        <v>3.4530480272601765E-3</v>
      </c>
    </row>
    <row r="9" spans="1:23" x14ac:dyDescent="0.25">
      <c r="A9" s="20" t="s">
        <v>36</v>
      </c>
      <c r="B9" s="17" t="s">
        <v>2</v>
      </c>
      <c r="C9" s="17" t="s">
        <v>3</v>
      </c>
      <c r="D9" s="17" t="s">
        <v>4</v>
      </c>
    </row>
    <row r="10" spans="1:23" x14ac:dyDescent="0.25">
      <c r="A10" s="16" t="s">
        <v>37</v>
      </c>
      <c r="B10" s="17">
        <v>0</v>
      </c>
      <c r="C10" s="17">
        <v>13080824.82</v>
      </c>
      <c r="D10" s="17">
        <v>5294031.63</v>
      </c>
      <c r="E10" s="17">
        <v>1374635.49</v>
      </c>
      <c r="F10" s="17">
        <v>1856441.68</v>
      </c>
      <c r="G10" s="17">
        <v>2806505.8</v>
      </c>
      <c r="H10" s="17">
        <v>33123593.199999999</v>
      </c>
      <c r="I10" s="17">
        <v>171582.69</v>
      </c>
      <c r="J10" s="17">
        <v>1858894.9200000002</v>
      </c>
      <c r="K10" s="17">
        <v>19633743.390000001</v>
      </c>
      <c r="L10" s="17">
        <v>69075547.809999987</v>
      </c>
      <c r="M10" s="17">
        <v>0</v>
      </c>
      <c r="N10" s="17">
        <v>0</v>
      </c>
      <c r="P10" s="17">
        <f t="shared" ref="P10:P29" si="0">+SUM(B10+D10+F10+K10+M10)</f>
        <v>26784216.699999999</v>
      </c>
      <c r="R10" s="17">
        <v>148275801.43000001</v>
      </c>
      <c r="U10" s="18">
        <f>+SUM(E10/R10)</f>
        <v>9.2708012820888787E-3</v>
      </c>
      <c r="W10" s="18">
        <f t="shared" ref="W10:W29" si="1">+SUM(P10/R10)</f>
        <v>0.18063781440860829</v>
      </c>
    </row>
    <row r="11" spans="1:23" x14ac:dyDescent="0.25">
      <c r="A11" s="16" t="s">
        <v>38</v>
      </c>
      <c r="B11" s="17">
        <v>0</v>
      </c>
      <c r="C11" s="17">
        <v>9957000</v>
      </c>
      <c r="D11" s="17">
        <v>3296000</v>
      </c>
      <c r="E11" s="17">
        <v>397000</v>
      </c>
      <c r="F11" s="17">
        <v>509000</v>
      </c>
      <c r="G11" s="17">
        <v>10321000</v>
      </c>
      <c r="H11" s="17">
        <v>12982000</v>
      </c>
      <c r="I11" s="17">
        <v>214000</v>
      </c>
      <c r="J11" s="17">
        <v>1512000</v>
      </c>
      <c r="K11" s="17">
        <v>2790000</v>
      </c>
      <c r="L11" s="17">
        <v>48023000</v>
      </c>
      <c r="M11" s="17">
        <v>99000</v>
      </c>
      <c r="N11" s="17">
        <v>286000</v>
      </c>
      <c r="P11" s="17">
        <f t="shared" si="0"/>
        <v>6694000</v>
      </c>
      <c r="R11" s="17">
        <v>90386000</v>
      </c>
      <c r="U11" s="18">
        <f t="shared" ref="U11:U29" si="2">+SUM(E11/R11)</f>
        <v>4.3922731396455203E-3</v>
      </c>
      <c r="W11" s="18">
        <f t="shared" si="1"/>
        <v>7.4060142057398276E-2</v>
      </c>
    </row>
    <row r="12" spans="1:23" x14ac:dyDescent="0.25">
      <c r="A12" s="16" t="s">
        <v>39</v>
      </c>
      <c r="B12" s="17">
        <v>0</v>
      </c>
      <c r="C12" s="17">
        <v>1153622</v>
      </c>
      <c r="D12" s="17">
        <v>4533865</v>
      </c>
      <c r="E12" s="17">
        <v>719699</v>
      </c>
      <c r="F12" s="17">
        <v>368901</v>
      </c>
      <c r="G12" s="17">
        <v>1070268</v>
      </c>
      <c r="H12" s="17">
        <v>8126645</v>
      </c>
      <c r="I12" s="17">
        <v>15879</v>
      </c>
      <c r="J12" s="17">
        <v>664107</v>
      </c>
      <c r="K12" s="17">
        <v>3996961</v>
      </c>
      <c r="L12" s="17">
        <v>16906940</v>
      </c>
      <c r="M12" s="17">
        <v>11819</v>
      </c>
      <c r="N12" s="17">
        <v>61605</v>
      </c>
      <c r="P12" s="17">
        <f t="shared" si="0"/>
        <v>8911546</v>
      </c>
      <c r="R12" s="17">
        <v>37630311</v>
      </c>
      <c r="U12" s="18">
        <f t="shared" si="2"/>
        <v>1.9125512940884278E-2</v>
      </c>
      <c r="W12" s="18">
        <f t="shared" si="1"/>
        <v>0.2368182925727082</v>
      </c>
    </row>
    <row r="13" spans="1:23" x14ac:dyDescent="0.25">
      <c r="A13" s="16" t="s">
        <v>40</v>
      </c>
      <c r="B13" s="17">
        <v>0</v>
      </c>
      <c r="C13" s="17">
        <v>914320</v>
      </c>
      <c r="D13" s="17">
        <v>0</v>
      </c>
      <c r="E13" s="17">
        <v>38956</v>
      </c>
      <c r="F13" s="17">
        <v>0</v>
      </c>
      <c r="G13" s="17">
        <v>0</v>
      </c>
      <c r="H13" s="17">
        <v>1932286</v>
      </c>
      <c r="I13" s="17">
        <v>0</v>
      </c>
      <c r="J13" s="17">
        <v>48315</v>
      </c>
      <c r="K13" s="17">
        <v>711893</v>
      </c>
      <c r="L13" s="17">
        <v>20532447</v>
      </c>
      <c r="M13" s="17">
        <v>0</v>
      </c>
      <c r="N13" s="17">
        <v>0</v>
      </c>
      <c r="P13" s="17">
        <f t="shared" si="0"/>
        <v>711893</v>
      </c>
      <c r="R13" s="17">
        <v>24178217</v>
      </c>
      <c r="U13" s="18">
        <f t="shared" si="2"/>
        <v>1.6112023479646989E-3</v>
      </c>
      <c r="W13" s="18">
        <f t="shared" si="1"/>
        <v>2.944356897781172E-2</v>
      </c>
    </row>
    <row r="14" spans="1:23" x14ac:dyDescent="0.25">
      <c r="A14" s="16" t="s">
        <v>44</v>
      </c>
      <c r="B14" s="17">
        <v>0</v>
      </c>
      <c r="C14" s="17">
        <v>1524743</v>
      </c>
      <c r="D14" s="17">
        <v>6460707</v>
      </c>
      <c r="E14" s="17">
        <v>397710</v>
      </c>
      <c r="F14" s="17">
        <v>9537</v>
      </c>
      <c r="G14" s="17">
        <v>1536887</v>
      </c>
      <c r="H14" s="17">
        <v>2600061</v>
      </c>
      <c r="I14" s="17">
        <v>12121</v>
      </c>
      <c r="J14" s="17">
        <v>504508</v>
      </c>
      <c r="K14" s="17">
        <v>564292</v>
      </c>
      <c r="L14" s="17">
        <v>14319779</v>
      </c>
      <c r="M14" s="17">
        <v>270406</v>
      </c>
      <c r="N14" s="17">
        <v>862036</v>
      </c>
      <c r="P14" s="17">
        <f t="shared" si="0"/>
        <v>7304942</v>
      </c>
      <c r="R14" s="17">
        <v>29062787</v>
      </c>
      <c r="U14" s="18">
        <f t="shared" si="2"/>
        <v>1.3684510023075212E-2</v>
      </c>
      <c r="W14" s="18">
        <f t="shared" si="1"/>
        <v>0.25135036085837192</v>
      </c>
    </row>
    <row r="15" spans="1:23" x14ac:dyDescent="0.25">
      <c r="A15" s="16" t="s">
        <v>45</v>
      </c>
      <c r="B15" s="17">
        <v>0</v>
      </c>
      <c r="C15" s="17">
        <v>6677272.0999999996</v>
      </c>
      <c r="D15" s="17">
        <v>3966559.4899999998</v>
      </c>
      <c r="E15" s="17">
        <v>796015.41</v>
      </c>
      <c r="F15" s="17">
        <v>42206.67</v>
      </c>
      <c r="G15" s="17">
        <v>2814473.05</v>
      </c>
      <c r="H15" s="17">
        <v>5341034.5599999996</v>
      </c>
      <c r="I15" s="17">
        <v>5779.75</v>
      </c>
      <c r="J15" s="17">
        <v>1342497.95</v>
      </c>
      <c r="K15" s="17">
        <v>2295284.7800000003</v>
      </c>
      <c r="L15" s="17">
        <v>47379721.370000005</v>
      </c>
      <c r="M15" s="17">
        <v>148944.51</v>
      </c>
      <c r="N15" s="17">
        <v>4646482.2</v>
      </c>
      <c r="P15" s="17">
        <f t="shared" si="0"/>
        <v>6452995.4499999993</v>
      </c>
      <c r="R15" s="17">
        <v>75456271.840000004</v>
      </c>
      <c r="U15" s="18">
        <f t="shared" si="2"/>
        <v>1.0549360451943579E-2</v>
      </c>
      <c r="W15" s="18">
        <f t="shared" si="1"/>
        <v>8.5519669772224444E-2</v>
      </c>
    </row>
    <row r="16" spans="1:23" x14ac:dyDescent="0.25">
      <c r="A16" s="16" t="s">
        <v>46</v>
      </c>
      <c r="B16" s="17">
        <v>0</v>
      </c>
      <c r="C16" s="17">
        <v>2180290.7999999998</v>
      </c>
      <c r="D16" s="17">
        <v>2310056.7999999998</v>
      </c>
      <c r="E16" s="17">
        <v>160177.22999999998</v>
      </c>
      <c r="F16" s="17">
        <v>8562871.1799999997</v>
      </c>
      <c r="G16" s="17">
        <v>1363945.83</v>
      </c>
      <c r="H16" s="17">
        <v>15191257.330000002</v>
      </c>
      <c r="I16" s="17">
        <v>9267.68</v>
      </c>
      <c r="J16" s="17">
        <v>736700.03</v>
      </c>
      <c r="K16" s="17">
        <v>786002.74</v>
      </c>
      <c r="L16" s="17">
        <v>35106425.119999997</v>
      </c>
      <c r="M16" s="17">
        <v>270540.96999999997</v>
      </c>
      <c r="N16" s="17">
        <v>490484.36</v>
      </c>
      <c r="P16" s="17">
        <f t="shared" si="0"/>
        <v>11929471.690000001</v>
      </c>
      <c r="R16" s="17">
        <v>67168020.069999993</v>
      </c>
      <c r="U16" s="18">
        <f t="shared" si="2"/>
        <v>2.3847246030636198E-3</v>
      </c>
      <c r="W16" s="18">
        <f t="shared" si="1"/>
        <v>0.17760642159122084</v>
      </c>
    </row>
    <row r="17" spans="1:23" x14ac:dyDescent="0.25">
      <c r="A17" s="16" t="s">
        <v>47</v>
      </c>
      <c r="B17" s="17">
        <v>0</v>
      </c>
      <c r="C17" s="17">
        <v>13261317</v>
      </c>
      <c r="D17" s="17">
        <v>5462374</v>
      </c>
      <c r="E17" s="17">
        <v>593436</v>
      </c>
      <c r="F17" s="17">
        <v>23605</v>
      </c>
      <c r="G17" s="17">
        <v>4824092</v>
      </c>
      <c r="H17" s="17">
        <v>6900219</v>
      </c>
      <c r="I17" s="17">
        <v>9754</v>
      </c>
      <c r="J17" s="17">
        <v>2613592</v>
      </c>
      <c r="K17" s="17">
        <v>1672449</v>
      </c>
      <c r="L17" s="17">
        <v>55360307</v>
      </c>
      <c r="M17" s="17">
        <v>210140</v>
      </c>
      <c r="N17" s="17">
        <v>1589712</v>
      </c>
      <c r="P17" s="17">
        <f t="shared" si="0"/>
        <v>7368568</v>
      </c>
      <c r="R17" s="17">
        <v>92520997</v>
      </c>
      <c r="U17" s="18">
        <f t="shared" si="2"/>
        <v>6.4140683654760012E-3</v>
      </c>
      <c r="W17" s="18">
        <f t="shared" si="1"/>
        <v>7.9642116264700427E-2</v>
      </c>
    </row>
    <row r="18" spans="1:23" x14ac:dyDescent="0.25">
      <c r="A18" s="16" t="s">
        <v>49</v>
      </c>
      <c r="B18" s="17">
        <v>354065.07</v>
      </c>
      <c r="C18" s="17">
        <v>3934050.49</v>
      </c>
      <c r="D18" s="17">
        <v>61643.68</v>
      </c>
      <c r="E18" s="17">
        <v>2639195.42</v>
      </c>
      <c r="F18" s="17">
        <v>2685364.4399999995</v>
      </c>
      <c r="G18" s="17">
        <v>1835566.2</v>
      </c>
      <c r="H18" s="17">
        <v>5312395.1899999995</v>
      </c>
      <c r="I18" s="17">
        <v>15474.31</v>
      </c>
      <c r="J18" s="17">
        <v>886630.06</v>
      </c>
      <c r="K18" s="17">
        <v>7957903.5599999996</v>
      </c>
      <c r="L18" s="17">
        <v>35920167.810000002</v>
      </c>
      <c r="M18" s="17">
        <v>11749.630000000001</v>
      </c>
      <c r="N18" s="17">
        <v>539160.99</v>
      </c>
      <c r="P18" s="17">
        <f t="shared" si="0"/>
        <v>11070726.380000001</v>
      </c>
      <c r="R18" s="17">
        <v>62153366.850000001</v>
      </c>
      <c r="U18" s="18">
        <f t="shared" si="2"/>
        <v>4.246263000312428E-2</v>
      </c>
      <c r="W18" s="18">
        <f t="shared" si="1"/>
        <v>0.17811949603177452</v>
      </c>
    </row>
    <row r="19" spans="1:23" x14ac:dyDescent="0.25">
      <c r="A19" s="16" t="s">
        <v>50</v>
      </c>
      <c r="B19" s="17">
        <v>130528</v>
      </c>
      <c r="C19" s="17">
        <v>6991343</v>
      </c>
      <c r="D19" s="17">
        <v>224709</v>
      </c>
      <c r="E19" s="17">
        <v>277801</v>
      </c>
      <c r="F19" s="17">
        <v>5510925</v>
      </c>
      <c r="G19" s="17">
        <v>6304353</v>
      </c>
      <c r="H19" s="17">
        <v>4808432</v>
      </c>
      <c r="I19" s="17">
        <v>29322</v>
      </c>
      <c r="J19" s="17">
        <v>2081371</v>
      </c>
      <c r="K19" s="17">
        <v>7121919</v>
      </c>
      <c r="L19" s="17">
        <v>53727033</v>
      </c>
      <c r="M19" s="17">
        <v>188808</v>
      </c>
      <c r="N19" s="17">
        <v>199143</v>
      </c>
      <c r="P19" s="17">
        <f t="shared" si="0"/>
        <v>13176889</v>
      </c>
      <c r="R19" s="17">
        <v>87595687</v>
      </c>
      <c r="U19" s="18">
        <f t="shared" si="2"/>
        <v>3.1714004366447859E-3</v>
      </c>
      <c r="W19" s="18">
        <f t="shared" si="1"/>
        <v>0.1504285136778481</v>
      </c>
    </row>
    <row r="20" spans="1:23" x14ac:dyDescent="0.25">
      <c r="A20" s="16" t="s">
        <v>52</v>
      </c>
      <c r="B20" s="17">
        <v>0</v>
      </c>
      <c r="C20" s="17">
        <v>678848</v>
      </c>
      <c r="D20" s="17">
        <v>9870831</v>
      </c>
      <c r="E20" s="17">
        <v>153076</v>
      </c>
      <c r="F20" s="17">
        <v>0</v>
      </c>
      <c r="G20" s="17">
        <v>667928</v>
      </c>
      <c r="H20" s="17">
        <v>1608394</v>
      </c>
      <c r="I20" s="17">
        <v>1283</v>
      </c>
      <c r="J20" s="17">
        <v>802333</v>
      </c>
      <c r="K20" s="17">
        <v>1740163</v>
      </c>
      <c r="L20" s="17">
        <v>8426201</v>
      </c>
      <c r="M20" s="17">
        <v>28473</v>
      </c>
      <c r="N20" s="17">
        <v>723469</v>
      </c>
      <c r="P20" s="17">
        <f t="shared" si="0"/>
        <v>11639467</v>
      </c>
      <c r="R20" s="17">
        <v>24700999</v>
      </c>
      <c r="U20" s="18">
        <f t="shared" si="2"/>
        <v>6.1971582606841127E-3</v>
      </c>
      <c r="W20" s="18">
        <f t="shared" si="1"/>
        <v>0.47121442335186525</v>
      </c>
    </row>
    <row r="21" spans="1:23" x14ac:dyDescent="0.25">
      <c r="A21" s="16" t="s">
        <v>53</v>
      </c>
      <c r="B21" s="17">
        <v>0</v>
      </c>
      <c r="C21" s="17">
        <v>12190679</v>
      </c>
      <c r="D21" s="17">
        <v>0</v>
      </c>
      <c r="E21" s="17">
        <v>400794</v>
      </c>
      <c r="F21" s="17">
        <v>0</v>
      </c>
      <c r="G21" s="17">
        <v>0</v>
      </c>
      <c r="H21" s="17">
        <v>1058898</v>
      </c>
      <c r="I21" s="17">
        <v>0</v>
      </c>
      <c r="J21" s="17">
        <v>382444</v>
      </c>
      <c r="K21" s="17">
        <v>3743268</v>
      </c>
      <c r="L21" s="17">
        <v>44755631</v>
      </c>
      <c r="M21" s="17">
        <v>0</v>
      </c>
      <c r="N21" s="17">
        <v>0</v>
      </c>
      <c r="P21" s="17">
        <f t="shared" si="0"/>
        <v>3743268</v>
      </c>
      <c r="R21" s="17">
        <v>62531714</v>
      </c>
      <c r="U21" s="18">
        <f t="shared" si="2"/>
        <v>6.409451690385458E-3</v>
      </c>
      <c r="W21" s="18">
        <f t="shared" si="1"/>
        <v>5.9861912628846221E-2</v>
      </c>
    </row>
    <row r="22" spans="1:23" x14ac:dyDescent="0.25">
      <c r="A22" s="16" t="s">
        <v>54</v>
      </c>
      <c r="B22" s="17">
        <v>208816.89</v>
      </c>
      <c r="C22" s="17">
        <v>2207476.38</v>
      </c>
      <c r="D22" s="17">
        <v>2140910.4300000002</v>
      </c>
      <c r="E22" s="17">
        <v>46550.82</v>
      </c>
      <c r="F22" s="17">
        <v>38275.49</v>
      </c>
      <c r="G22" s="17">
        <v>1266742.8600000001</v>
      </c>
      <c r="H22" s="17">
        <v>4130263.72</v>
      </c>
      <c r="I22" s="17">
        <v>0</v>
      </c>
      <c r="J22" s="17">
        <v>413980.12</v>
      </c>
      <c r="K22" s="17">
        <v>4445511.46</v>
      </c>
      <c r="L22" s="17">
        <v>25018789.719999999</v>
      </c>
      <c r="M22" s="17">
        <v>151903.51999999999</v>
      </c>
      <c r="N22" s="17">
        <v>415571.68</v>
      </c>
      <c r="P22" s="17">
        <f t="shared" si="0"/>
        <v>6985417.79</v>
      </c>
      <c r="R22" s="17">
        <v>40484793.090000004</v>
      </c>
      <c r="U22" s="18">
        <f t="shared" si="2"/>
        <v>1.1498347020451574E-3</v>
      </c>
      <c r="W22" s="18">
        <f t="shared" si="1"/>
        <v>0.17254423838775754</v>
      </c>
    </row>
    <row r="23" spans="1:23" x14ac:dyDescent="0.25">
      <c r="A23" s="16" t="s">
        <v>55</v>
      </c>
      <c r="B23" s="17">
        <v>252936.67</v>
      </c>
      <c r="C23" s="17">
        <v>1546047.3599999999</v>
      </c>
      <c r="D23" s="17">
        <v>2272056.88</v>
      </c>
      <c r="E23" s="17">
        <v>74131.17</v>
      </c>
      <c r="F23" s="17">
        <v>344907.37</v>
      </c>
      <c r="G23" s="17">
        <v>855567.42999999993</v>
      </c>
      <c r="H23" s="17">
        <v>3038304.76</v>
      </c>
      <c r="I23" s="17">
        <v>1077.72</v>
      </c>
      <c r="J23" s="17">
        <v>585683.4</v>
      </c>
      <c r="K23" s="17">
        <v>760130.24</v>
      </c>
      <c r="L23" s="17">
        <v>28359742.059999999</v>
      </c>
      <c r="M23" s="17">
        <v>189307.5</v>
      </c>
      <c r="N23" s="17">
        <v>198883.1</v>
      </c>
      <c r="P23" s="17">
        <f t="shared" si="0"/>
        <v>3819338.66</v>
      </c>
      <c r="R23" s="17">
        <v>38478775.659999996</v>
      </c>
      <c r="U23" s="18">
        <f t="shared" si="2"/>
        <v>1.9265470049002074E-3</v>
      </c>
      <c r="W23" s="18">
        <f t="shared" si="1"/>
        <v>9.9258320840242678E-2</v>
      </c>
    </row>
    <row r="24" spans="1:23" x14ac:dyDescent="0.25">
      <c r="A24" s="16" t="s">
        <v>58</v>
      </c>
      <c r="B24" s="17">
        <v>0</v>
      </c>
      <c r="C24" s="17">
        <v>4124798</v>
      </c>
      <c r="D24" s="17">
        <v>1408256</v>
      </c>
      <c r="E24" s="17">
        <v>552240</v>
      </c>
      <c r="F24" s="17">
        <v>3101747</v>
      </c>
      <c r="G24" s="17">
        <v>2159736</v>
      </c>
      <c r="H24" s="17">
        <v>13957380</v>
      </c>
      <c r="I24" s="17">
        <v>3426</v>
      </c>
      <c r="J24" s="17">
        <v>883378</v>
      </c>
      <c r="K24" s="17">
        <v>2647456</v>
      </c>
      <c r="L24" s="17">
        <v>42691400</v>
      </c>
      <c r="M24" s="17">
        <v>208759</v>
      </c>
      <c r="N24" s="17">
        <v>1058963</v>
      </c>
      <c r="P24" s="17">
        <f t="shared" si="0"/>
        <v>7366218</v>
      </c>
      <c r="R24" s="17">
        <v>72797539</v>
      </c>
      <c r="U24" s="18">
        <f t="shared" si="2"/>
        <v>7.5859707290379689E-3</v>
      </c>
      <c r="W24" s="18">
        <f t="shared" si="1"/>
        <v>0.10118773383259563</v>
      </c>
    </row>
    <row r="25" spans="1:23" x14ac:dyDescent="0.25">
      <c r="A25" s="16" t="s">
        <v>60</v>
      </c>
      <c r="B25" s="17">
        <v>351796</v>
      </c>
      <c r="C25" s="17">
        <v>1870507</v>
      </c>
      <c r="D25" s="17">
        <v>1693157</v>
      </c>
      <c r="E25" s="17">
        <v>69572</v>
      </c>
      <c r="F25" s="17">
        <v>104911</v>
      </c>
      <c r="G25" s="17">
        <v>1341907</v>
      </c>
      <c r="H25" s="17">
        <v>13572875</v>
      </c>
      <c r="I25" s="17">
        <v>5196</v>
      </c>
      <c r="J25" s="17">
        <v>3112733</v>
      </c>
      <c r="K25" s="17">
        <v>96858</v>
      </c>
      <c r="L25" s="17">
        <v>45553000</v>
      </c>
      <c r="M25" s="17">
        <v>466139</v>
      </c>
      <c r="N25" s="17">
        <v>689532</v>
      </c>
      <c r="P25" s="17">
        <f t="shared" si="0"/>
        <v>2712861</v>
      </c>
      <c r="R25" s="17">
        <v>68928183</v>
      </c>
      <c r="U25" s="18">
        <f t="shared" si="2"/>
        <v>1.0093404028944154E-3</v>
      </c>
      <c r="W25" s="18">
        <f t="shared" si="1"/>
        <v>3.9357790702244391E-2</v>
      </c>
    </row>
    <row r="26" spans="1:23" x14ac:dyDescent="0.25">
      <c r="A26" s="16" t="s">
        <v>61</v>
      </c>
      <c r="B26" s="17">
        <v>2029000</v>
      </c>
      <c r="C26" s="17">
        <v>915000</v>
      </c>
      <c r="D26" s="17">
        <v>3104000</v>
      </c>
      <c r="E26" s="17">
        <v>39000</v>
      </c>
      <c r="F26" s="17">
        <v>147000</v>
      </c>
      <c r="G26" s="17">
        <v>1585000</v>
      </c>
      <c r="H26" s="17">
        <v>11665000</v>
      </c>
      <c r="I26" s="17">
        <v>56000</v>
      </c>
      <c r="J26" s="17">
        <v>5015000</v>
      </c>
      <c r="K26" s="17">
        <v>2589000</v>
      </c>
      <c r="L26" s="17">
        <v>37613000</v>
      </c>
      <c r="M26" s="17">
        <v>555000</v>
      </c>
      <c r="N26" s="17">
        <v>832000</v>
      </c>
      <c r="P26" s="17">
        <f t="shared" si="0"/>
        <v>8424000</v>
      </c>
      <c r="R26" s="17">
        <v>66144000</v>
      </c>
      <c r="U26" s="18">
        <f t="shared" si="2"/>
        <v>5.8962264150943394E-4</v>
      </c>
      <c r="W26" s="18">
        <f t="shared" si="1"/>
        <v>0.12735849056603774</v>
      </c>
    </row>
    <row r="27" spans="1:23" x14ac:dyDescent="0.25">
      <c r="A27" s="16" t="s">
        <v>62</v>
      </c>
      <c r="B27" s="17">
        <v>2331326.16</v>
      </c>
      <c r="C27" s="17">
        <v>1143868.3500000001</v>
      </c>
      <c r="D27" s="17">
        <v>2664130.77</v>
      </c>
      <c r="E27" s="17">
        <v>63466.559999999998</v>
      </c>
      <c r="F27" s="17">
        <v>10315.51</v>
      </c>
      <c r="G27" s="17">
        <v>1307568.1599999999</v>
      </c>
      <c r="H27" s="17">
        <v>4107152.25</v>
      </c>
      <c r="I27" s="17">
        <v>20059.45</v>
      </c>
      <c r="J27" s="17">
        <v>729890.23</v>
      </c>
      <c r="K27" s="17">
        <v>2366985.04</v>
      </c>
      <c r="L27" s="17">
        <v>16550675.43</v>
      </c>
      <c r="M27" s="17">
        <v>126419.89</v>
      </c>
      <c r="N27" s="17">
        <v>330593.33</v>
      </c>
      <c r="P27" s="17">
        <f t="shared" si="0"/>
        <v>7499177.3699999992</v>
      </c>
      <c r="R27" s="17">
        <v>31752451.130000003</v>
      </c>
      <c r="U27" s="18">
        <f t="shared" si="2"/>
        <v>1.9987924629867775E-3</v>
      </c>
      <c r="W27" s="18">
        <f t="shared" si="1"/>
        <v>0.23617632979882641</v>
      </c>
    </row>
    <row r="28" spans="1:23" x14ac:dyDescent="0.25">
      <c r="A28" s="16" t="s">
        <v>66</v>
      </c>
      <c r="B28" s="17">
        <v>47670</v>
      </c>
      <c r="C28" s="17">
        <v>2185338</v>
      </c>
      <c r="D28" s="17">
        <v>9095235</v>
      </c>
      <c r="E28" s="17">
        <v>978806</v>
      </c>
      <c r="F28" s="17">
        <v>29218</v>
      </c>
      <c r="G28" s="17">
        <v>1196297</v>
      </c>
      <c r="H28" s="17">
        <v>3952608</v>
      </c>
      <c r="I28" s="17">
        <v>284465</v>
      </c>
      <c r="J28" s="17">
        <v>579893</v>
      </c>
      <c r="K28" s="17">
        <v>11681710</v>
      </c>
      <c r="L28" s="17">
        <v>17547175</v>
      </c>
      <c r="M28" s="17">
        <v>718635</v>
      </c>
      <c r="N28" s="17">
        <v>949324</v>
      </c>
      <c r="P28" s="17">
        <f t="shared" si="0"/>
        <v>21572468</v>
      </c>
      <c r="R28" s="17">
        <v>49246374</v>
      </c>
      <c r="U28" s="18">
        <f t="shared" si="2"/>
        <v>1.9875696838106294E-2</v>
      </c>
      <c r="W28" s="18">
        <f t="shared" si="1"/>
        <v>0.43805190611597111</v>
      </c>
    </row>
    <row r="29" spans="1:23" x14ac:dyDescent="0.25">
      <c r="B29" s="19">
        <f>+SUM(B10:B28)</f>
        <v>5706138.79</v>
      </c>
      <c r="C29" s="19">
        <f t="shared" ref="C29:R29" si="3">+SUM(C10:C28)</f>
        <v>86537345.299999997</v>
      </c>
      <c r="D29" s="19">
        <f t="shared" si="3"/>
        <v>63858523.68</v>
      </c>
      <c r="E29" s="19">
        <f t="shared" si="3"/>
        <v>9772262.1000000015</v>
      </c>
      <c r="F29" s="19">
        <f t="shared" si="3"/>
        <v>23345226.34</v>
      </c>
      <c r="G29" s="19">
        <f t="shared" si="3"/>
        <v>43257837.329999998</v>
      </c>
      <c r="H29" s="19">
        <f t="shared" si="3"/>
        <v>153408799.00999999</v>
      </c>
      <c r="I29" s="19">
        <f t="shared" si="3"/>
        <v>854687.59999999986</v>
      </c>
      <c r="J29" s="19">
        <f t="shared" si="3"/>
        <v>24753950.710000001</v>
      </c>
      <c r="K29" s="19">
        <f t="shared" si="3"/>
        <v>77601530.210000008</v>
      </c>
      <c r="L29" s="19">
        <f t="shared" si="3"/>
        <v>662866982.32000005</v>
      </c>
      <c r="M29" s="19">
        <f t="shared" si="3"/>
        <v>3656045.02</v>
      </c>
      <c r="N29" s="19">
        <f t="shared" si="3"/>
        <v>13872959.66</v>
      </c>
      <c r="O29" s="19"/>
      <c r="P29" s="19">
        <f t="shared" si="0"/>
        <v>174167464.04000002</v>
      </c>
      <c r="Q29" s="19"/>
      <c r="R29" s="19">
        <f t="shared" si="3"/>
        <v>1169492288.0700002</v>
      </c>
      <c r="S29" s="20"/>
      <c r="T29" s="20"/>
      <c r="U29" s="21">
        <f t="shared" si="2"/>
        <v>8.3559867813468476E-3</v>
      </c>
      <c r="W29" s="21">
        <f t="shared" si="1"/>
        <v>0.14892570546782025</v>
      </c>
    </row>
    <row r="30" spans="1:23" x14ac:dyDescent="0.25">
      <c r="A30" s="20" t="s">
        <v>67</v>
      </c>
      <c r="B30" s="17" t="s">
        <v>2</v>
      </c>
      <c r="C30" s="17" t="s">
        <v>3</v>
      </c>
      <c r="D30" s="17" t="s">
        <v>4</v>
      </c>
    </row>
    <row r="31" spans="1:23" x14ac:dyDescent="0.25">
      <c r="A31" s="16" t="s">
        <v>69</v>
      </c>
      <c r="B31" s="17">
        <v>5454.25</v>
      </c>
      <c r="C31" s="17">
        <v>467342.47</v>
      </c>
      <c r="D31" s="17">
        <v>4761543.4799999995</v>
      </c>
      <c r="E31" s="17">
        <v>49168.85</v>
      </c>
      <c r="F31" s="17">
        <v>30241.1</v>
      </c>
      <c r="G31" s="17">
        <v>339162.64</v>
      </c>
      <c r="H31" s="17">
        <v>2822983.28</v>
      </c>
      <c r="I31" s="17">
        <v>9901.2999999999993</v>
      </c>
      <c r="J31" s="17">
        <v>175456.5</v>
      </c>
      <c r="K31" s="17">
        <v>1600529.05</v>
      </c>
      <c r="L31" s="17">
        <v>4406402.88</v>
      </c>
      <c r="M31" s="17">
        <v>33670.800000000003</v>
      </c>
      <c r="N31" s="17">
        <v>248407.75</v>
      </c>
      <c r="P31" s="17">
        <f t="shared" ref="P31:P46" si="4">+SUM(B31+D31+F31+K31+M31)</f>
        <v>6431438.6799999988</v>
      </c>
      <c r="R31" s="17">
        <v>14950264.35</v>
      </c>
      <c r="U31" s="18">
        <f t="shared" ref="U31:U46" si="5">+SUM(E31/R31)</f>
        <v>3.2888281336644056E-3</v>
      </c>
      <c r="W31" s="18">
        <f t="shared" ref="W31:W46" si="6">+SUM(P31/R31)</f>
        <v>0.4301889605049023</v>
      </c>
    </row>
    <row r="32" spans="1:23" x14ac:dyDescent="0.25">
      <c r="A32" s="16" t="s">
        <v>70</v>
      </c>
      <c r="B32" s="17">
        <v>0</v>
      </c>
      <c r="C32" s="17">
        <v>256577.47</v>
      </c>
      <c r="D32" s="17">
        <v>843026.53</v>
      </c>
      <c r="E32" s="17">
        <v>91156.28</v>
      </c>
      <c r="F32" s="17">
        <v>1264.04</v>
      </c>
      <c r="G32" s="17">
        <v>87364.43</v>
      </c>
      <c r="H32" s="17">
        <v>696062.91</v>
      </c>
      <c r="I32" s="17">
        <v>35642.370000000003</v>
      </c>
      <c r="J32" s="17">
        <v>35566.879999999997</v>
      </c>
      <c r="K32" s="17">
        <v>2867140.68</v>
      </c>
      <c r="L32" s="17">
        <v>837808.59</v>
      </c>
      <c r="M32" s="17">
        <v>4794.63</v>
      </c>
      <c r="N32" s="17">
        <v>327338.2</v>
      </c>
      <c r="P32" s="17">
        <f t="shared" si="4"/>
        <v>3716225.88</v>
      </c>
      <c r="R32" s="17">
        <v>6083743.0099999998</v>
      </c>
      <c r="U32" s="18">
        <f t="shared" si="5"/>
        <v>1.4983584916418092E-2</v>
      </c>
      <c r="W32" s="18">
        <f t="shared" si="6"/>
        <v>0.61084530919395297</v>
      </c>
    </row>
    <row r="33" spans="1:23" x14ac:dyDescent="0.25">
      <c r="A33" s="16" t="s">
        <v>72</v>
      </c>
      <c r="B33" s="17">
        <v>0</v>
      </c>
      <c r="C33" s="17">
        <v>552140.41999999993</v>
      </c>
      <c r="D33" s="17">
        <v>867396.16</v>
      </c>
      <c r="E33" s="17">
        <v>114329.05</v>
      </c>
      <c r="F33" s="17">
        <v>1418772.42</v>
      </c>
      <c r="G33" s="17">
        <v>279853.40999999997</v>
      </c>
      <c r="H33" s="17">
        <v>2150953.41</v>
      </c>
      <c r="I33" s="17">
        <v>0</v>
      </c>
      <c r="J33" s="17">
        <v>119963.44</v>
      </c>
      <c r="K33" s="17">
        <v>280693.65000000002</v>
      </c>
      <c r="L33" s="17">
        <v>5397194.8399999999</v>
      </c>
      <c r="M33" s="17">
        <v>34811.839999999997</v>
      </c>
      <c r="N33" s="17">
        <v>153815.29999999999</v>
      </c>
      <c r="P33" s="17">
        <f t="shared" si="4"/>
        <v>2601674.0699999998</v>
      </c>
      <c r="R33" s="17">
        <v>11369923.939999999</v>
      </c>
      <c r="U33" s="18">
        <f t="shared" si="5"/>
        <v>1.0055392683655896E-2</v>
      </c>
      <c r="W33" s="18">
        <f t="shared" si="6"/>
        <v>0.22882071012341354</v>
      </c>
    </row>
    <row r="34" spans="1:23" x14ac:dyDescent="0.25">
      <c r="A34" s="16" t="s">
        <v>73</v>
      </c>
      <c r="B34" s="17">
        <v>0</v>
      </c>
      <c r="C34" s="17">
        <v>691342</v>
      </c>
      <c r="D34" s="17">
        <v>58263</v>
      </c>
      <c r="E34" s="17">
        <v>1408266</v>
      </c>
      <c r="F34" s="17">
        <v>56230</v>
      </c>
      <c r="G34" s="17">
        <v>322767</v>
      </c>
      <c r="H34" s="17">
        <v>1136497</v>
      </c>
      <c r="I34" s="17">
        <v>2766</v>
      </c>
      <c r="J34" s="17">
        <v>170098</v>
      </c>
      <c r="K34" s="17">
        <v>2853478</v>
      </c>
      <c r="L34" s="17">
        <v>7064267</v>
      </c>
      <c r="M34" s="17">
        <v>15628</v>
      </c>
      <c r="N34" s="17">
        <v>263910</v>
      </c>
      <c r="P34" s="17">
        <f t="shared" si="4"/>
        <v>2983599</v>
      </c>
      <c r="R34" s="17">
        <v>14043512</v>
      </c>
      <c r="U34" s="18">
        <f t="shared" si="5"/>
        <v>0.10027876217857755</v>
      </c>
      <c r="W34" s="18">
        <f t="shared" si="6"/>
        <v>0.21245390754107663</v>
      </c>
    </row>
    <row r="35" spans="1:23" x14ac:dyDescent="0.25">
      <c r="A35" s="16" t="s">
        <v>74</v>
      </c>
      <c r="B35" s="17">
        <v>0</v>
      </c>
      <c r="C35" s="17">
        <v>624884</v>
      </c>
      <c r="D35" s="17">
        <v>759279</v>
      </c>
      <c r="E35" s="17">
        <v>62358</v>
      </c>
      <c r="F35" s="17">
        <v>59824</v>
      </c>
      <c r="G35" s="17">
        <v>433701</v>
      </c>
      <c r="H35" s="17">
        <v>1483871</v>
      </c>
      <c r="I35" s="17">
        <v>5337</v>
      </c>
      <c r="J35" s="17">
        <v>338350</v>
      </c>
      <c r="K35" s="17">
        <v>8104009</v>
      </c>
      <c r="L35" s="17">
        <v>8868030</v>
      </c>
      <c r="M35" s="17">
        <v>45452</v>
      </c>
      <c r="N35" s="17">
        <v>143612</v>
      </c>
      <c r="P35" s="17">
        <f t="shared" si="4"/>
        <v>8968564</v>
      </c>
      <c r="R35" s="17">
        <v>20928707</v>
      </c>
      <c r="U35" s="18">
        <f t="shared" si="5"/>
        <v>2.9795438389958826E-3</v>
      </c>
      <c r="W35" s="18">
        <f t="shared" si="6"/>
        <v>0.4285292923256081</v>
      </c>
    </row>
    <row r="36" spans="1:23" x14ac:dyDescent="0.25">
      <c r="A36" s="16" t="s">
        <v>76</v>
      </c>
      <c r="B36" s="17">
        <v>0</v>
      </c>
      <c r="C36" s="17">
        <v>1899298</v>
      </c>
      <c r="D36" s="17">
        <v>568190</v>
      </c>
      <c r="E36" s="17">
        <v>455136</v>
      </c>
      <c r="F36" s="17">
        <v>6515</v>
      </c>
      <c r="G36" s="17">
        <v>448890</v>
      </c>
      <c r="H36" s="17">
        <v>2003606</v>
      </c>
      <c r="I36" s="17">
        <v>0</v>
      </c>
      <c r="J36" s="17">
        <v>431867</v>
      </c>
      <c r="K36" s="17">
        <v>5919084</v>
      </c>
      <c r="L36" s="17">
        <v>11656835</v>
      </c>
      <c r="M36" s="17">
        <v>78143</v>
      </c>
      <c r="N36" s="17">
        <v>816515</v>
      </c>
      <c r="P36" s="17">
        <f t="shared" si="4"/>
        <v>6571932</v>
      </c>
      <c r="R36" s="17">
        <v>24284079</v>
      </c>
      <c r="U36" s="18">
        <f t="shared" si="5"/>
        <v>1.8742156126242217E-2</v>
      </c>
      <c r="W36" s="18">
        <f t="shared" si="6"/>
        <v>0.2706271874671467</v>
      </c>
    </row>
    <row r="37" spans="1:23" x14ac:dyDescent="0.25">
      <c r="A37" s="16" t="s">
        <v>78</v>
      </c>
      <c r="B37" s="17">
        <v>0</v>
      </c>
      <c r="C37" s="17">
        <v>861157.23</v>
      </c>
      <c r="D37" s="17">
        <v>2947799.0700000003</v>
      </c>
      <c r="E37" s="17">
        <v>320421.08</v>
      </c>
      <c r="F37" s="17">
        <v>10163.84</v>
      </c>
      <c r="G37" s="17">
        <v>519242.78</v>
      </c>
      <c r="H37" s="17">
        <v>1784514.74</v>
      </c>
      <c r="I37" s="17">
        <v>5546.6100000000006</v>
      </c>
      <c r="J37" s="17">
        <v>448502.83999999997</v>
      </c>
      <c r="K37" s="17">
        <v>6297272.4399999995</v>
      </c>
      <c r="L37" s="17">
        <v>10168907.35</v>
      </c>
      <c r="M37" s="17">
        <v>80812.69</v>
      </c>
      <c r="N37" s="17">
        <v>499343.45</v>
      </c>
      <c r="P37" s="17">
        <f t="shared" si="4"/>
        <v>9336048.0399999991</v>
      </c>
      <c r="R37" s="17">
        <v>23943684.120000005</v>
      </c>
      <c r="U37" s="18">
        <f t="shared" si="5"/>
        <v>1.338227978593964E-2</v>
      </c>
      <c r="W37" s="18">
        <f t="shared" si="6"/>
        <v>0.38991693981636094</v>
      </c>
    </row>
    <row r="38" spans="1:23" x14ac:dyDescent="0.25">
      <c r="A38" s="16" t="s">
        <v>79</v>
      </c>
      <c r="B38" s="17">
        <v>0</v>
      </c>
      <c r="C38" s="17">
        <v>486074.52</v>
      </c>
      <c r="D38" s="17">
        <v>734607.63000000012</v>
      </c>
      <c r="E38" s="17">
        <v>74514.69</v>
      </c>
      <c r="F38" s="17">
        <v>60221.33</v>
      </c>
      <c r="G38" s="17">
        <v>550543.5</v>
      </c>
      <c r="H38" s="17">
        <v>2208109.06</v>
      </c>
      <c r="I38" s="17">
        <v>3916.51</v>
      </c>
      <c r="J38" s="17">
        <v>130244.61</v>
      </c>
      <c r="K38" s="17">
        <v>1339854.47</v>
      </c>
      <c r="L38" s="17">
        <v>8186561.7699999996</v>
      </c>
      <c r="M38" s="17">
        <v>39317.620000000003</v>
      </c>
      <c r="N38" s="17">
        <v>69707.260000000009</v>
      </c>
      <c r="P38" s="17">
        <f t="shared" si="4"/>
        <v>2174001.0500000003</v>
      </c>
      <c r="R38" s="17">
        <v>13883672.969999999</v>
      </c>
      <c r="U38" s="18">
        <f t="shared" si="5"/>
        <v>5.3670732637546422E-3</v>
      </c>
      <c r="W38" s="18">
        <f t="shared" si="6"/>
        <v>0.15658688120194181</v>
      </c>
    </row>
    <row r="39" spans="1:23" x14ac:dyDescent="0.25">
      <c r="A39" s="16" t="s">
        <v>80</v>
      </c>
      <c r="B39" s="17">
        <v>0</v>
      </c>
      <c r="C39" s="17">
        <v>797257</v>
      </c>
      <c r="D39" s="17">
        <v>868266</v>
      </c>
      <c r="E39" s="17">
        <v>89304</v>
      </c>
      <c r="F39" s="17">
        <v>351174</v>
      </c>
      <c r="G39" s="17">
        <v>340490</v>
      </c>
      <c r="H39" s="17">
        <v>2362025</v>
      </c>
      <c r="I39" s="17">
        <v>3909</v>
      </c>
      <c r="J39" s="17">
        <v>313648</v>
      </c>
      <c r="K39" s="17">
        <v>2451414</v>
      </c>
      <c r="L39" s="17">
        <v>12031791</v>
      </c>
      <c r="M39" s="17">
        <v>24204</v>
      </c>
      <c r="N39" s="17">
        <v>33796</v>
      </c>
      <c r="P39" s="17">
        <f t="shared" si="4"/>
        <v>3695058</v>
      </c>
      <c r="R39" s="17">
        <v>19667278</v>
      </c>
      <c r="U39" s="18">
        <f t="shared" si="5"/>
        <v>4.5407402081772573E-3</v>
      </c>
      <c r="W39" s="18">
        <f t="shared" si="6"/>
        <v>0.18787846493042912</v>
      </c>
    </row>
    <row r="40" spans="1:23" x14ac:dyDescent="0.25">
      <c r="A40" s="16" t="s">
        <v>81</v>
      </c>
      <c r="B40" s="17">
        <v>0</v>
      </c>
      <c r="C40" s="17">
        <v>1037501.46</v>
      </c>
      <c r="D40" s="17">
        <v>307779.38999999996</v>
      </c>
      <c r="E40" s="17">
        <v>6856.03</v>
      </c>
      <c r="F40" s="17">
        <v>4020.8100000000004</v>
      </c>
      <c r="G40" s="17">
        <v>172092.68</v>
      </c>
      <c r="H40" s="17">
        <v>1190136.68</v>
      </c>
      <c r="I40" s="17">
        <v>1420.72</v>
      </c>
      <c r="J40" s="17">
        <v>166405.76000000001</v>
      </c>
      <c r="K40" s="17">
        <v>731840.45000000007</v>
      </c>
      <c r="L40" s="17">
        <v>4224984.8600000003</v>
      </c>
      <c r="M40" s="17">
        <v>64765.760000000002</v>
      </c>
      <c r="N40" s="17">
        <v>146690.20000000001</v>
      </c>
      <c r="P40" s="17">
        <f t="shared" si="4"/>
        <v>1108406.4099999999</v>
      </c>
      <c r="R40" s="17">
        <v>8054494.7999999998</v>
      </c>
      <c r="U40" s="18">
        <f t="shared" si="5"/>
        <v>8.5120546604611376E-4</v>
      </c>
      <c r="W40" s="18">
        <f t="shared" si="6"/>
        <v>0.1376133994151936</v>
      </c>
    </row>
    <row r="41" spans="1:23" x14ac:dyDescent="0.25">
      <c r="A41" s="16" t="s">
        <v>85</v>
      </c>
      <c r="B41" s="17">
        <v>39164.43</v>
      </c>
      <c r="C41" s="17">
        <v>947363.37999999989</v>
      </c>
      <c r="D41" s="17">
        <v>1766381.57</v>
      </c>
      <c r="E41" s="17">
        <v>98053.650000000009</v>
      </c>
      <c r="F41" s="17">
        <v>262104.34999999998</v>
      </c>
      <c r="G41" s="17">
        <v>138617.04</v>
      </c>
      <c r="H41" s="17">
        <v>2528915.8200000003</v>
      </c>
      <c r="I41" s="17">
        <v>4320.3500000000004</v>
      </c>
      <c r="J41" s="17">
        <v>1508298.87</v>
      </c>
      <c r="K41" s="17">
        <v>5262091.3999999994</v>
      </c>
      <c r="L41" s="17">
        <v>8531272.870000001</v>
      </c>
      <c r="M41" s="17">
        <v>188530.87</v>
      </c>
      <c r="N41" s="17">
        <v>222434.53</v>
      </c>
      <c r="P41" s="17">
        <f t="shared" si="4"/>
        <v>7518272.6200000001</v>
      </c>
      <c r="R41" s="17">
        <v>21497549.130000003</v>
      </c>
      <c r="U41" s="18">
        <f t="shared" si="5"/>
        <v>4.5611548277922223E-3</v>
      </c>
      <c r="W41" s="18">
        <f t="shared" si="6"/>
        <v>0.34972696536407449</v>
      </c>
    </row>
    <row r="42" spans="1:23" x14ac:dyDescent="0.25">
      <c r="A42" s="16" t="s">
        <v>86</v>
      </c>
      <c r="B42" s="17">
        <v>61765.94</v>
      </c>
      <c r="C42" s="17">
        <v>591135.85</v>
      </c>
      <c r="D42" s="17">
        <v>207014.9</v>
      </c>
      <c r="E42" s="17">
        <v>12481.1</v>
      </c>
      <c r="F42" s="17">
        <v>0</v>
      </c>
      <c r="G42" s="17">
        <v>178327.66999999998</v>
      </c>
      <c r="H42" s="17">
        <v>1130230.54</v>
      </c>
      <c r="I42" s="17">
        <v>4.6399999999999997</v>
      </c>
      <c r="J42" s="17">
        <v>166171.03999999998</v>
      </c>
      <c r="K42" s="17">
        <v>1549830.5</v>
      </c>
      <c r="L42" s="17">
        <v>5144381.9300000006</v>
      </c>
      <c r="M42" s="17">
        <v>84406.64</v>
      </c>
      <c r="N42" s="17">
        <v>1813337.19</v>
      </c>
      <c r="P42" s="17">
        <f t="shared" si="4"/>
        <v>1903017.9799999997</v>
      </c>
      <c r="R42" s="17">
        <v>10939087.939999999</v>
      </c>
      <c r="U42" s="18">
        <f t="shared" si="5"/>
        <v>1.1409634942563594E-3</v>
      </c>
      <c r="W42" s="18">
        <f t="shared" si="6"/>
        <v>0.17396495854479802</v>
      </c>
    </row>
    <row r="43" spans="1:23" x14ac:dyDescent="0.25">
      <c r="A43" s="16" t="s">
        <v>87</v>
      </c>
      <c r="B43" s="17">
        <v>662625</v>
      </c>
      <c r="C43" s="17">
        <v>193615</v>
      </c>
      <c r="D43" s="17">
        <v>1562120</v>
      </c>
      <c r="E43" s="17">
        <v>147577</v>
      </c>
      <c r="F43" s="17">
        <v>10676</v>
      </c>
      <c r="G43" s="17">
        <v>168567</v>
      </c>
      <c r="H43" s="17">
        <v>1079794</v>
      </c>
      <c r="I43" s="17">
        <v>119</v>
      </c>
      <c r="J43" s="17">
        <v>124354</v>
      </c>
      <c r="K43" s="17">
        <v>2262880</v>
      </c>
      <c r="L43" s="17">
        <v>3773745</v>
      </c>
      <c r="M43" s="17">
        <v>112065</v>
      </c>
      <c r="N43" s="17">
        <v>471628</v>
      </c>
      <c r="P43" s="17">
        <f t="shared" si="4"/>
        <v>4610366</v>
      </c>
      <c r="R43" s="17">
        <v>10569765</v>
      </c>
      <c r="U43" s="18">
        <f t="shared" si="5"/>
        <v>1.3962183643628785E-2</v>
      </c>
      <c r="W43" s="18">
        <f t="shared" si="6"/>
        <v>0.43618434279286245</v>
      </c>
    </row>
    <row r="44" spans="1:23" x14ac:dyDescent="0.25">
      <c r="A44" s="16" t="s">
        <v>88</v>
      </c>
      <c r="B44" s="17">
        <v>0</v>
      </c>
      <c r="C44" s="17">
        <v>1454512.27</v>
      </c>
      <c r="D44" s="17">
        <v>259480</v>
      </c>
      <c r="E44" s="17">
        <v>10319.129999999999</v>
      </c>
      <c r="F44" s="17">
        <v>867507.82000000007</v>
      </c>
      <c r="G44" s="17">
        <v>1301956.52</v>
      </c>
      <c r="H44" s="17">
        <v>3034366.09</v>
      </c>
      <c r="I44" s="17">
        <v>20493.91</v>
      </c>
      <c r="J44" s="17">
        <v>484734.78</v>
      </c>
      <c r="K44" s="17">
        <v>2475414.7799999998</v>
      </c>
      <c r="L44" s="17">
        <v>19245834.780000001</v>
      </c>
      <c r="M44" s="17">
        <v>57253.91</v>
      </c>
      <c r="N44" s="17">
        <v>1149878.26</v>
      </c>
      <c r="P44" s="17">
        <f t="shared" si="4"/>
        <v>3659656.51</v>
      </c>
      <c r="R44" s="17">
        <v>30361752.25</v>
      </c>
      <c r="U44" s="18">
        <f t="shared" si="5"/>
        <v>3.3987267648559379E-4</v>
      </c>
      <c r="W44" s="18">
        <f t="shared" si="6"/>
        <v>0.12053508901153753</v>
      </c>
    </row>
    <row r="45" spans="1:23" x14ac:dyDescent="0.25">
      <c r="A45" s="16" t="s">
        <v>89</v>
      </c>
      <c r="B45" s="17">
        <v>30875.040000000001</v>
      </c>
      <c r="C45" s="17">
        <v>1361706.28</v>
      </c>
      <c r="D45" s="17">
        <v>7924292.3600000013</v>
      </c>
      <c r="E45" s="17">
        <v>351732.72</v>
      </c>
      <c r="F45" s="17">
        <v>17326.900000000001</v>
      </c>
      <c r="G45" s="17">
        <v>805894.64</v>
      </c>
      <c r="H45" s="17">
        <v>2524367.6799999997</v>
      </c>
      <c r="I45" s="17">
        <v>22918</v>
      </c>
      <c r="J45" s="17">
        <v>841094.66</v>
      </c>
      <c r="K45" s="17">
        <v>16817055.359999999</v>
      </c>
      <c r="L45" s="17">
        <v>23238731.140000001</v>
      </c>
      <c r="M45" s="17">
        <v>117446.84</v>
      </c>
      <c r="N45" s="17">
        <v>468488.14</v>
      </c>
      <c r="P45" s="17">
        <f t="shared" si="4"/>
        <v>24906996.5</v>
      </c>
      <c r="R45" s="17">
        <v>54521929.760000005</v>
      </c>
      <c r="U45" s="18">
        <f t="shared" si="5"/>
        <v>6.4512155301232306E-3</v>
      </c>
      <c r="W45" s="18">
        <f t="shared" si="6"/>
        <v>0.45682529231151697</v>
      </c>
    </row>
    <row r="46" spans="1:23" x14ac:dyDescent="0.25">
      <c r="B46" s="19">
        <f>+SUM(B31:B45)</f>
        <v>799884.66</v>
      </c>
      <c r="C46" s="19">
        <f t="shared" ref="C46:R46" si="7">+SUM(C31:C45)</f>
        <v>12221907.349999998</v>
      </c>
      <c r="D46" s="19">
        <f t="shared" si="7"/>
        <v>24435439.090000004</v>
      </c>
      <c r="E46" s="19">
        <f t="shared" si="7"/>
        <v>3291673.5799999991</v>
      </c>
      <c r="F46" s="19">
        <f t="shared" si="7"/>
        <v>3156041.61</v>
      </c>
      <c r="G46" s="19">
        <f t="shared" si="7"/>
        <v>6087470.3099999996</v>
      </c>
      <c r="H46" s="19">
        <f t="shared" si="7"/>
        <v>28136433.210000001</v>
      </c>
      <c r="I46" s="19">
        <f t="shared" si="7"/>
        <v>116295.41000000002</v>
      </c>
      <c r="J46" s="19">
        <f t="shared" si="7"/>
        <v>5454756.3800000008</v>
      </c>
      <c r="K46" s="19">
        <f t="shared" si="7"/>
        <v>60812587.780000001</v>
      </c>
      <c r="L46" s="19">
        <f t="shared" si="7"/>
        <v>132776749.01000002</v>
      </c>
      <c r="M46" s="19">
        <f t="shared" si="7"/>
        <v>981303.6</v>
      </c>
      <c r="N46" s="19">
        <f t="shared" si="7"/>
        <v>6828901.2799999993</v>
      </c>
      <c r="O46" s="19"/>
      <c r="P46" s="19">
        <f t="shared" si="4"/>
        <v>90185256.739999995</v>
      </c>
      <c r="Q46" s="19"/>
      <c r="R46" s="19">
        <f t="shared" si="7"/>
        <v>285099443.26999998</v>
      </c>
      <c r="S46" s="20"/>
      <c r="T46" s="20"/>
      <c r="U46" s="21">
        <f t="shared" si="5"/>
        <v>1.1545703289510318E-2</v>
      </c>
      <c r="W46" s="21">
        <f t="shared" si="6"/>
        <v>0.31632912258825824</v>
      </c>
    </row>
    <row r="47" spans="1:23" x14ac:dyDescent="0.25">
      <c r="A47" s="20" t="s">
        <v>92</v>
      </c>
      <c r="B47" s="17" t="s">
        <v>2</v>
      </c>
      <c r="C47" s="17" t="s">
        <v>3</v>
      </c>
      <c r="D47" s="17" t="s">
        <v>4</v>
      </c>
      <c r="E47" s="17" t="s">
        <v>101</v>
      </c>
      <c r="F47" s="17" t="s">
        <v>6</v>
      </c>
      <c r="G47" s="17" t="s">
        <v>7</v>
      </c>
      <c r="H47" s="17" t="s">
        <v>8</v>
      </c>
      <c r="I47" s="17" t="s">
        <v>9</v>
      </c>
      <c r="J47" s="17" t="s">
        <v>10</v>
      </c>
      <c r="K47" s="17" t="s">
        <v>11</v>
      </c>
      <c r="L47" s="17" t="s">
        <v>12</v>
      </c>
      <c r="M47" s="17" t="s">
        <v>110</v>
      </c>
      <c r="N47" s="17" t="s">
        <v>14</v>
      </c>
      <c r="R47" s="17" t="s">
        <v>101</v>
      </c>
    </row>
    <row r="48" spans="1:23" x14ac:dyDescent="0.25">
      <c r="A48" s="16" t="s">
        <v>93</v>
      </c>
      <c r="B48" s="17">
        <v>0</v>
      </c>
      <c r="C48" s="17">
        <v>1700287.21</v>
      </c>
      <c r="D48" s="17">
        <v>1145476.18</v>
      </c>
      <c r="E48" s="17">
        <v>210829.77</v>
      </c>
      <c r="F48" s="17">
        <v>264518.7</v>
      </c>
      <c r="G48" s="17">
        <v>844453.84</v>
      </c>
      <c r="H48" s="17">
        <v>7339518.5300000003</v>
      </c>
      <c r="I48" s="17">
        <v>19121.93</v>
      </c>
      <c r="J48" s="17">
        <v>222749.7</v>
      </c>
      <c r="K48" s="17">
        <v>2155964.88</v>
      </c>
      <c r="L48" s="17">
        <v>17585857.260000002</v>
      </c>
      <c r="M48" s="17">
        <v>18190</v>
      </c>
      <c r="N48" s="17">
        <v>41596</v>
      </c>
      <c r="P48" s="17">
        <f t="shared" ref="P48:P53" si="8">+SUM(B48+D48+F48+K48+M48)</f>
        <v>3584149.76</v>
      </c>
      <c r="R48" s="17">
        <v>31548564</v>
      </c>
      <c r="U48" s="18">
        <f t="shared" ref="U48" si="9">+SUM(E48/R48)</f>
        <v>6.6827057485088701E-3</v>
      </c>
      <c r="W48" s="18">
        <f t="shared" ref="W48:W53" si="10">+SUM(P48/R48)</f>
        <v>0.11360738193979288</v>
      </c>
    </row>
    <row r="49" spans="1:23" x14ac:dyDescent="0.25">
      <c r="A49" s="16" t="s">
        <v>41</v>
      </c>
      <c r="B49" s="17">
        <v>0</v>
      </c>
      <c r="C49" s="17">
        <v>4485000.5999999996</v>
      </c>
      <c r="D49" s="17">
        <v>19415014.649999999</v>
      </c>
      <c r="E49" s="17">
        <v>341753.99</v>
      </c>
      <c r="F49" s="17">
        <v>521898.57</v>
      </c>
      <c r="G49" s="17">
        <v>3507355.37</v>
      </c>
      <c r="H49" s="17">
        <v>15281215.25</v>
      </c>
      <c r="I49" s="17">
        <v>79303.429999999993</v>
      </c>
      <c r="J49" s="17">
        <v>1274330.01</v>
      </c>
      <c r="K49" s="17">
        <v>3836546.66</v>
      </c>
      <c r="L49" s="17">
        <v>49530308.700000003</v>
      </c>
      <c r="M49" s="17">
        <v>710740.49</v>
      </c>
      <c r="N49" s="17">
        <v>2525444.3200000003</v>
      </c>
      <c r="P49" s="17">
        <f t="shared" si="8"/>
        <v>24484200.369999997</v>
      </c>
      <c r="R49" s="17">
        <v>101508912.03999999</v>
      </c>
      <c r="U49" s="18">
        <f t="shared" ref="U49:U53" si="11">+SUM(E49/R49)</f>
        <v>3.3667387732944126E-3</v>
      </c>
      <c r="W49" s="18">
        <f t="shared" si="10"/>
        <v>0.24120247058063138</v>
      </c>
    </row>
    <row r="50" spans="1:23" x14ac:dyDescent="0.25">
      <c r="A50" s="16" t="s">
        <v>99</v>
      </c>
      <c r="B50" s="17">
        <v>2930045</v>
      </c>
      <c r="C50" s="17">
        <v>5735207</v>
      </c>
      <c r="D50" s="17">
        <v>5077621</v>
      </c>
      <c r="E50" s="17">
        <v>104323</v>
      </c>
      <c r="F50" s="17">
        <v>174465</v>
      </c>
      <c r="G50" s="17">
        <v>5283836</v>
      </c>
      <c r="H50" s="17">
        <v>6195559</v>
      </c>
      <c r="I50" s="17">
        <v>26896</v>
      </c>
      <c r="J50" s="17">
        <v>3161463</v>
      </c>
      <c r="K50" s="17">
        <v>6433988</v>
      </c>
      <c r="L50" s="17">
        <v>44637218</v>
      </c>
      <c r="M50" s="17">
        <v>567739</v>
      </c>
      <c r="N50" s="17">
        <v>918163</v>
      </c>
      <c r="P50" s="17">
        <f t="shared" si="8"/>
        <v>15183858</v>
      </c>
      <c r="R50" s="17">
        <v>81246523</v>
      </c>
      <c r="U50" s="18">
        <f t="shared" si="11"/>
        <v>1.284030333211921E-3</v>
      </c>
      <c r="W50" s="18">
        <f t="shared" si="10"/>
        <v>0.18688624988911834</v>
      </c>
    </row>
    <row r="51" spans="1:23" x14ac:dyDescent="0.25">
      <c r="A51" s="16" t="s">
        <v>100</v>
      </c>
      <c r="B51" s="17">
        <v>28278</v>
      </c>
      <c r="C51" s="17">
        <v>1858895</v>
      </c>
      <c r="D51" s="17">
        <v>2405612</v>
      </c>
      <c r="E51" s="17">
        <v>55791</v>
      </c>
      <c r="F51" s="17">
        <v>157897</v>
      </c>
      <c r="G51" s="17">
        <v>798816</v>
      </c>
      <c r="H51" s="17">
        <v>1971910</v>
      </c>
      <c r="I51" s="17">
        <v>13915</v>
      </c>
      <c r="J51" s="17">
        <v>1134578</v>
      </c>
      <c r="K51" s="17">
        <v>2170822</v>
      </c>
      <c r="L51" s="17">
        <v>15902857</v>
      </c>
      <c r="M51" s="17">
        <v>47693</v>
      </c>
      <c r="N51" s="17">
        <v>479231</v>
      </c>
      <c r="P51" s="17">
        <f t="shared" si="8"/>
        <v>4810302</v>
      </c>
      <c r="R51" s="17">
        <v>27026295</v>
      </c>
      <c r="U51" s="18">
        <f t="shared" si="11"/>
        <v>2.0643229121860766E-3</v>
      </c>
      <c r="W51" s="18">
        <f t="shared" si="10"/>
        <v>0.17798599475066781</v>
      </c>
    </row>
    <row r="52" spans="1:23" x14ac:dyDescent="0.25">
      <c r="A52" s="16" t="s">
        <v>66</v>
      </c>
      <c r="B52" s="17">
        <v>20480.060869565219</v>
      </c>
      <c r="C52" s="17">
        <v>801270.9739130435</v>
      </c>
      <c r="D52" s="17">
        <v>3558544.9478260875</v>
      </c>
      <c r="E52" s="17">
        <v>103730.14782608696</v>
      </c>
      <c r="F52" s="17">
        <v>9736.652173913044</v>
      </c>
      <c r="G52" s="17">
        <v>256149.96521739126</v>
      </c>
      <c r="H52" s="17">
        <v>1187172.5391304349</v>
      </c>
      <c r="I52" s="17">
        <v>9980</v>
      </c>
      <c r="J52" s="17">
        <v>379235.92173913046</v>
      </c>
      <c r="K52" s="17">
        <v>5751884.791304348</v>
      </c>
      <c r="L52" s="17">
        <v>6334219.7652173918</v>
      </c>
      <c r="M52" s="17">
        <v>231109.97391304348</v>
      </c>
      <c r="N52" s="17">
        <v>394459.68695652171</v>
      </c>
      <c r="P52" s="17">
        <f t="shared" si="8"/>
        <v>9571756.4260869585</v>
      </c>
      <c r="R52" s="17">
        <v>19037975.426086955</v>
      </c>
      <c r="U52" s="18">
        <f t="shared" si="11"/>
        <v>5.4485913288841526E-3</v>
      </c>
      <c r="W52" s="18">
        <f t="shared" si="10"/>
        <v>0.50277176074989438</v>
      </c>
    </row>
    <row r="53" spans="1:23" x14ac:dyDescent="0.25">
      <c r="B53" s="19">
        <f>+SUM(B48:B52)</f>
        <v>2978803.0608695652</v>
      </c>
      <c r="C53" s="19">
        <f t="shared" ref="C53:R53" si="12">+SUM(C48:C52)</f>
        <v>14580660.783913042</v>
      </c>
      <c r="D53" s="19">
        <f t="shared" si="12"/>
        <v>31602268.777826086</v>
      </c>
      <c r="E53" s="19">
        <f t="shared" si="12"/>
        <v>816427.90782608697</v>
      </c>
      <c r="F53" s="19">
        <f t="shared" si="12"/>
        <v>1128515.9221739131</v>
      </c>
      <c r="G53" s="19">
        <f t="shared" si="12"/>
        <v>10690611.175217392</v>
      </c>
      <c r="H53" s="19">
        <f t="shared" si="12"/>
        <v>31975375.319130436</v>
      </c>
      <c r="I53" s="19">
        <f t="shared" si="12"/>
        <v>149216.35999999999</v>
      </c>
      <c r="J53" s="19">
        <f t="shared" si="12"/>
        <v>6172356.6317391302</v>
      </c>
      <c r="K53" s="19">
        <f t="shared" si="12"/>
        <v>20349206.331304349</v>
      </c>
      <c r="L53" s="19">
        <f t="shared" si="12"/>
        <v>133990460.7252174</v>
      </c>
      <c r="M53" s="19">
        <f t="shared" si="12"/>
        <v>1575472.4639130435</v>
      </c>
      <c r="N53" s="19">
        <f t="shared" si="12"/>
        <v>4358894.0069565224</v>
      </c>
      <c r="O53" s="19"/>
      <c r="P53" s="19">
        <f t="shared" si="8"/>
        <v>57634266.556086957</v>
      </c>
      <c r="Q53" s="19"/>
      <c r="R53" s="19">
        <f t="shared" si="12"/>
        <v>260368269.46608695</v>
      </c>
      <c r="S53" s="20"/>
      <c r="T53" s="20"/>
      <c r="U53" s="21">
        <f t="shared" si="11"/>
        <v>3.1356659146687112E-3</v>
      </c>
      <c r="V53" s="20"/>
      <c r="W53" s="21">
        <f t="shared" si="10"/>
        <v>0.22135672167070203</v>
      </c>
    </row>
    <row r="55" spans="1:23" x14ac:dyDescent="0.25">
      <c r="A55" s="20" t="s">
        <v>15</v>
      </c>
      <c r="B55" s="19">
        <f t="shared" ref="B55:N55" si="13">+SUM(B7+B29+B46+B53)</f>
        <v>9492350.5108695664</v>
      </c>
      <c r="C55" s="19">
        <f t="shared" si="13"/>
        <v>195822845.43391305</v>
      </c>
      <c r="D55" s="19">
        <f t="shared" si="13"/>
        <v>119937197.5478261</v>
      </c>
      <c r="E55" s="19">
        <f t="shared" si="13"/>
        <v>13966711.587826086</v>
      </c>
      <c r="F55" s="19">
        <f t="shared" si="13"/>
        <v>27989475.872173913</v>
      </c>
      <c r="G55" s="19">
        <f t="shared" si="13"/>
        <v>122468048.81521739</v>
      </c>
      <c r="H55" s="19">
        <f t="shared" si="13"/>
        <v>220291520.53913045</v>
      </c>
      <c r="I55" s="19">
        <f t="shared" si="13"/>
        <v>1338680.3699999996</v>
      </c>
      <c r="J55" s="19">
        <f t="shared" si="13"/>
        <v>54593513.721739136</v>
      </c>
      <c r="K55" s="19">
        <f t="shared" si="13"/>
        <v>160290623.32130435</v>
      </c>
      <c r="L55" s="19">
        <f t="shared" si="13"/>
        <v>1323028517.0552175</v>
      </c>
      <c r="M55" s="19">
        <f t="shared" si="13"/>
        <v>6307334.0839130431</v>
      </c>
      <c r="N55" s="19">
        <f t="shared" si="13"/>
        <v>47317851.946956523</v>
      </c>
      <c r="O55" s="19"/>
      <c r="P55" s="19">
        <f>+SUM(B55+D55+F55+K55+M55)</f>
        <v>324016981.33608693</v>
      </c>
      <c r="Q55" s="19"/>
      <c r="R55" s="19">
        <f>+SUM(R7+R29+R46+R53)</f>
        <v>2302844670.806087</v>
      </c>
      <c r="T55" s="20"/>
      <c r="U55" s="21">
        <f t="shared" ref="U55" si="14">+SUM(E55/R55)</f>
        <v>6.0649820480237525E-3</v>
      </c>
      <c r="V55" s="20"/>
      <c r="W55" s="21">
        <f>+SUM(P55/R55)</f>
        <v>0.14070292514460739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2ff818a-b009-47d2-afb3-8ec97510af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A9508015344849AEDFADD5D0438F6D" ma:contentTypeVersion="14" ma:contentTypeDescription="Create a new document." ma:contentTypeScope="" ma:versionID="00680fbe9cfc1708030257d895d93b26">
  <xsd:schema xmlns:xsd="http://www.w3.org/2001/XMLSchema" xmlns:xs="http://www.w3.org/2001/XMLSchema" xmlns:p="http://schemas.microsoft.com/office/2006/metadata/properties" xmlns:ns2="d2ff818a-b009-47d2-afb3-8ec97510afe3" xmlns:ns3="f34c5663-b12a-428d-96fd-e05493feca7f" targetNamespace="http://schemas.microsoft.com/office/2006/metadata/properties" ma:root="true" ma:fieldsID="300584feeaec8ea2ccf1547f29a7f501" ns2:_="" ns3:_="">
    <xsd:import namespace="d2ff818a-b009-47d2-afb3-8ec97510afe3"/>
    <xsd:import namespace="f34c5663-b12a-428d-96fd-e05493feca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f818a-b009-47d2-afb3-8ec97510a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e" ma:index="21" nillable="true" ma:displayName="date" ma:format="DateTime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c5663-b12a-428d-96fd-e05493feca7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CAF6EC-38AD-4439-B7F4-C11D83FEF5F3}">
  <ds:schemaRefs>
    <ds:schemaRef ds:uri="http://schemas.microsoft.com/office/2006/metadata/properties"/>
    <ds:schemaRef ds:uri="http://schemas.microsoft.com/office/infopath/2007/PartnerControls"/>
    <ds:schemaRef ds:uri="d2ff818a-b009-47d2-afb3-8ec97510afe3"/>
  </ds:schemaRefs>
</ds:datastoreItem>
</file>

<file path=customXml/itemProps2.xml><?xml version="1.0" encoding="utf-8"?>
<ds:datastoreItem xmlns:ds="http://schemas.openxmlformats.org/officeDocument/2006/customXml" ds:itemID="{3D01F183-F891-46A1-BBAB-7A008C4B6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f818a-b009-47d2-afb3-8ec97510afe3"/>
    <ds:schemaRef ds:uri="f34c5663-b12a-428d-96fd-e05493fec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FD92D-9DF3-4580-8677-0F7355FBE9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General Rates</vt:lpstr>
      <vt:lpstr>Targeted (non-water &amp; wastewate</vt:lpstr>
      <vt:lpstr>Targeted (water &amp; wastewater)</vt:lpstr>
      <vt:lpstr>Total, All Rates</vt:lpstr>
      <vt:lpstr>Combined</vt:lpstr>
      <vt:lpstr>UAGC</vt:lpstr>
      <vt:lpstr>Response Dates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Clark</dc:creator>
  <cp:lastModifiedBy>Andrea Carboni</cp:lastModifiedBy>
  <dcterms:created xsi:type="dcterms:W3CDTF">2021-07-21T19:12:04Z</dcterms:created>
  <dcterms:modified xsi:type="dcterms:W3CDTF">2022-12-15T01:09:30Z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0x010100BCA9508015344849AEDFADD5D0438F6D</vt:lpwstr>
  </property>
</Properties>
</file>