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35" yWindow="60" windowWidth="28305" windowHeight="11880" tabRatio="591" activeTab="1"/>
  </bookViews>
  <sheets>
    <sheet name="Contents" sheetId="13" r:id="rId1"/>
    <sheet name="Annual_PJ" sheetId="12" r:id="rId2"/>
    <sheet name="TAB_F2" sheetId="4" r:id="rId3"/>
    <sheet name="TAB_F3" sheetId="8" r:id="rId4"/>
    <sheet name="TAB_F4" sheetId="3" r:id="rId5"/>
  </sheets>
  <externalReferences>
    <externalReference r:id="rId8"/>
    <externalReference r:id="rId9"/>
    <externalReference r:id="rId10"/>
  </externalReferences>
  <definedNames>
    <definedName name="GWhtoPJ">1/277.778</definedName>
    <definedName name="HTML1_1" hidden="1">"'[A_EOVH.XLS]TPES Data'!$A$4:$J$32"</definedName>
    <definedName name="HTML1_10" hidden="1">""</definedName>
    <definedName name="HTML1_11" hidden="1">1</definedName>
    <definedName name="HTML1_12" hidden="1">"C:\temp2.htm"</definedName>
    <definedName name="HTML1_2" hidden="1">1</definedName>
    <definedName name="HTML1_3" hidden="1">"A_EOVH"</definedName>
    <definedName name="HTML1_4" hidden="1">"TPES Data"</definedName>
    <definedName name="HTML1_5" hidden="1">""</definedName>
    <definedName name="HTML1_6" hidden="1">-4146</definedName>
    <definedName name="HTML1_7" hidden="1">-4146</definedName>
    <definedName name="HTML1_8" hidden="1">"12/2/98"</definedName>
    <definedName name="HTML1_9" hidden="1">"Hien Dang"</definedName>
    <definedName name="HTMLCount" hidden="1">1</definedName>
    <definedName name="hydro_temp" localSheetId="1">#REF!</definedName>
    <definedName name="hydro_temp" localSheetId="0">#REF!</definedName>
    <definedName name="hydro_temp">#REF!</definedName>
    <definedName name="input_05" localSheetId="1">#REF!</definedName>
    <definedName name="input_05" localSheetId="0">#REF!</definedName>
    <definedName name="input_05">#REF!</definedName>
    <definedName name="MWhtoPJ">0.0000036</definedName>
    <definedName name="Net_generation" localSheetId="1">'[1]StationID'!$N$3:$Q$153</definedName>
    <definedName name="Net_generation" localSheetId="0">'[1]StationID'!$N$3:$Q$153</definedName>
    <definedName name="Net_generation">'[2]StationID'!$N$3:$Q$153</definedName>
    <definedName name="PJfromGWh">277.778</definedName>
    <definedName name="_xlnm.Print_Area" localSheetId="4">'TAB_F4'!$A$1:$F$22</definedName>
    <definedName name="Print_it">[3]!Print_it</definedName>
    <definedName name="sankey">[3]!Print_it</definedName>
    <definedName name="temp" localSheetId="1">#REF!</definedName>
    <definedName name="temp" localSheetId="0">#REF!</definedName>
    <definedName name="temp">#REF!</definedName>
    <definedName name="TWhtoPJ">3.6</definedName>
  </definedNames>
  <calcPr calcId="145621"/>
</workbook>
</file>

<file path=xl/sharedStrings.xml><?xml version="1.0" encoding="utf-8"?>
<sst xmlns="http://schemas.openxmlformats.org/spreadsheetml/2006/main" count="116" uniqueCount="73">
  <si>
    <t>Residential</t>
  </si>
  <si>
    <t>Industrial</t>
  </si>
  <si>
    <t>Commercial</t>
  </si>
  <si>
    <t>Calendar Year</t>
  </si>
  <si>
    <t>Cogeneration</t>
  </si>
  <si>
    <t>Energy Transformation</t>
  </si>
  <si>
    <t>PJ</t>
  </si>
  <si>
    <t xml:space="preserve">Commercial </t>
  </si>
  <si>
    <t>Agriculture</t>
  </si>
  <si>
    <t>Indigenous Production</t>
  </si>
  <si>
    <t>Hydro</t>
  </si>
  <si>
    <t>Wind</t>
  </si>
  <si>
    <t>Direct Use</t>
  </si>
  <si>
    <t>Geothermal</t>
  </si>
  <si>
    <t>Solar</t>
  </si>
  <si>
    <t>Agriculture, Forestry &amp; Fishing</t>
  </si>
  <si>
    <t xml:space="preserve">Electricity </t>
  </si>
  <si>
    <t>Biogas</t>
  </si>
  <si>
    <t>Woody biomass</t>
  </si>
  <si>
    <t>Supply</t>
  </si>
  <si>
    <t>Table F.2: Renewable Energy Supply and Use by Fuel (PJ)</t>
  </si>
  <si>
    <t>Total Direct Use</t>
  </si>
  <si>
    <t>Production</t>
  </si>
  <si>
    <t>Use</t>
  </si>
  <si>
    <t>Total</t>
  </si>
  <si>
    <r>
      <t>Direct Use</t>
    </r>
    <r>
      <rPr>
        <vertAlign val="superscript"/>
        <sz val="10"/>
        <rFont val="Arial"/>
        <family val="2"/>
      </rPr>
      <t>2</t>
    </r>
  </si>
  <si>
    <r>
      <t>Direct Use</t>
    </r>
    <r>
      <rPr>
        <vertAlign val="superscript"/>
        <sz val="10"/>
        <rFont val="Arial"/>
        <family val="2"/>
      </rPr>
      <t>1</t>
    </r>
  </si>
  <si>
    <t>Bio-diesel</t>
  </si>
  <si>
    <t>Total Biofuel</t>
  </si>
  <si>
    <t>Bio-ethanol</t>
  </si>
  <si>
    <t>ML</t>
  </si>
  <si>
    <r>
      <t>GCV</t>
    </r>
    <r>
      <rPr>
        <b/>
        <vertAlign val="superscript"/>
        <sz val="10"/>
        <rFont val="Arial"/>
        <family val="2"/>
      </rPr>
      <t xml:space="preserve">2 </t>
    </r>
    <r>
      <rPr>
        <b/>
        <sz val="10"/>
        <rFont val="Arial"/>
        <family val="2"/>
      </rPr>
      <t>(PJ/ML)</t>
    </r>
  </si>
  <si>
    <r>
      <t>Geothermal</t>
    </r>
    <r>
      <rPr>
        <vertAlign val="superscript"/>
        <sz val="10"/>
        <rFont val="Arial"/>
        <family val="2"/>
      </rPr>
      <t>1</t>
    </r>
  </si>
  <si>
    <r>
      <t>Woody biomass</t>
    </r>
    <r>
      <rPr>
        <vertAlign val="superscript"/>
        <sz val="10"/>
        <rFont val="Arial"/>
        <family val="2"/>
      </rPr>
      <t>2</t>
    </r>
  </si>
  <si>
    <t>Imports</t>
  </si>
  <si>
    <t>Bioethanol</t>
  </si>
  <si>
    <t>Biodiesel</t>
  </si>
  <si>
    <t>PV</t>
  </si>
  <si>
    <r>
      <t>Table F.3: Estimated</t>
    </r>
    <r>
      <rPr>
        <b/>
        <vertAlign val="superscript"/>
        <sz val="12"/>
        <rFont val="Arial"/>
        <family val="2"/>
      </rPr>
      <t>1</t>
    </r>
    <r>
      <rPr>
        <b/>
        <sz val="12"/>
        <rFont val="Arial"/>
        <family val="2"/>
      </rPr>
      <t xml:space="preserve"> production of Liquid Biofuel - 2007 to 2016</t>
    </r>
  </si>
  <si>
    <t>Renewable energy supply, transformation and demand</t>
  </si>
  <si>
    <t>Gross petajoules (PJ)</t>
  </si>
  <si>
    <t xml:space="preserve"> Calendar year</t>
  </si>
  <si>
    <t>Woody Biomass</t>
  </si>
  <si>
    <t>Liquid Biofuels</t>
  </si>
  <si>
    <t>Renewable Percentage of TPES</t>
  </si>
  <si>
    <t>Landfill Biogas</t>
  </si>
  <si>
    <t>Sludge Biogas</t>
  </si>
  <si>
    <r>
      <t>Consumption</t>
    </r>
    <r>
      <rPr>
        <b/>
        <i/>
        <vertAlign val="superscript"/>
        <sz val="11"/>
        <rFont val="Calibri"/>
        <family val="2"/>
      </rPr>
      <t>3</t>
    </r>
  </si>
  <si>
    <r>
      <t>Industrial</t>
    </r>
    <r>
      <rPr>
        <b/>
        <vertAlign val="superscript"/>
        <sz val="11"/>
        <rFont val="Calibri"/>
        <family val="2"/>
      </rPr>
      <t>4</t>
    </r>
  </si>
  <si>
    <t>Return to contents</t>
  </si>
  <si>
    <t>Notes:</t>
  </si>
  <si>
    <t>2. Almost all liquid biofuel production in New Zealand is blended with fossil fuel oil products an so, by IEA definition, it is consumed by the oil products sector and is included in oil product statistics.</t>
  </si>
  <si>
    <r>
      <t xml:space="preserve">3. Geothermal direct use figures are based on the report (and associated data) </t>
    </r>
    <r>
      <rPr>
        <i/>
        <sz val="11"/>
        <color indexed="8"/>
        <rFont val="Calibri"/>
        <family val="2"/>
      </rPr>
      <t xml:space="preserve">An Updated Assessment of Geothermal Direct Heat Use in New Zealand 2008, </t>
    </r>
    <r>
      <rPr>
        <sz val="11"/>
        <color indexed="8"/>
        <rFont val="Calibri"/>
        <family val="2"/>
      </rPr>
      <t>prepared by Brian White, Executive Officer of the New Zealand Geothermal Association</t>
    </r>
  </si>
  <si>
    <t>4. Industrial woody biomass use is estimated from the Heat plant Database 2008, prepared by East Harbour Management Services on behalf of the Bioenergy Association of New Zealand (BANZ), in connection with the Energy Efficiency and Conservation Authority (EECA) and the Ministry of Business, Innovation and Employment (MBIE). Residential use is based on census data.</t>
  </si>
  <si>
    <r>
      <t>Oil Products Production</t>
    </r>
    <r>
      <rPr>
        <b/>
        <vertAlign val="superscript"/>
        <sz val="11"/>
        <rFont val="Calibri"/>
        <family val="2"/>
      </rPr>
      <t>2</t>
    </r>
  </si>
  <si>
    <t>Energy in New Zealand: Renewables data tables</t>
  </si>
  <si>
    <t>Produced by
Energy &amp; Building Trends
Ministry of Business, Innovation &amp; Employment</t>
  </si>
  <si>
    <t>energyinfo@mbie.govt.nz</t>
  </si>
  <si>
    <t>Renewable Annual Updates</t>
  </si>
  <si>
    <t xml:space="preserve">Tables 1-4 are updated every year along with the latest </t>
  </si>
  <si>
    <t>Energy in New Zealand publication</t>
  </si>
  <si>
    <t>Charts</t>
  </si>
  <si>
    <t>Energy in New Zealand chart data and graphs</t>
  </si>
  <si>
    <t>Table 1</t>
  </si>
  <si>
    <t>Renewable energy supply, transformation and demand (PJ)</t>
  </si>
  <si>
    <t>Table 2</t>
  </si>
  <si>
    <t>Renewable Energy Supply and Use by Fuel (PJ)</t>
  </si>
  <si>
    <t>Table 3</t>
  </si>
  <si>
    <t>Table 4</t>
  </si>
  <si>
    <r>
      <t xml:space="preserve">1. Electricity and cogeneration: </t>
    </r>
    <r>
      <rPr>
        <sz val="11"/>
        <color rgb="FFFF0000"/>
        <rFont val="Calibri"/>
        <family val="2"/>
        <scheme val="minor"/>
      </rPr>
      <t>For all energy sources</t>
    </r>
    <r>
      <rPr>
        <sz val="11"/>
        <color theme="1"/>
        <rFont val="Calibri"/>
        <family val="2"/>
        <scheme val="minor"/>
      </rPr>
      <t>, information is estimated based on the gross electrical output of the plants and standard efficiencies. Some actual information is included where it is reported to the Ministry on an annual or monthly basis.</t>
    </r>
  </si>
  <si>
    <t>Table F.4: Renewable Energy Direct Use by Sector for 2017 (PJ)</t>
  </si>
  <si>
    <t>Estimated production of Liquid Biofuel - 2007 to 2017</t>
  </si>
  <si>
    <t>Renewable Energy Direct Use by Sector for 2017 (PJ)</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</si>
</sst>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41" formatCode="_-* #,##0_-;\-* #,##0_-;_-* &quot;-&quot;_-;_-@_-"/>
    <numFmt numFmtId="43" formatCode="_-* #,##0.00_-;\-* #,##0.00_-;_-* &quot;-&quot;??_-;_-@_-"/>
    <numFmt numFmtId="165" formatCode="0.0%"/>
    <numFmt numFmtId="166" formatCode="mmmm\ d\,\ yyyy"/>
    <numFmt numFmtId="167" formatCode="0.0000"/>
    <numFmt numFmtId="168" formatCode="0.000000"/>
    <numFmt numFmtId="169" formatCode="_-* #,##0.00000_-;\-* #,##0.00000_-;_-* &quot;-&quot;_-;_-@_-"/>
  </numFmts>
  <fonts count="49">
    <font>
      <sz val="10"/>
      <name val="Arial"/>
      <family val="2"/>
    </font>
    <font>
      <sz val="11"/>
      <color theme="1"/>
      <name val="Arial"/>
      <family val="2"/>
    </font>
    <font>
      <sz val="8"/>
      <name val="Arial"/>
      <family val="2"/>
    </font>
    <font>
      <b/>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8"/>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10"/>
      <name val="Arial"/>
      <family val="2"/>
    </font>
    <font>
      <b/>
      <i/>
      <sz val="10"/>
      <name val="Arial"/>
      <family val="2"/>
    </font>
    <font>
      <i/>
      <sz val="10"/>
      <name val="Arial"/>
      <family val="2"/>
    </font>
    <font>
      <vertAlign val="superscript"/>
      <sz val="10"/>
      <name val="Arial"/>
      <family val="2"/>
    </font>
    <font>
      <b/>
      <vertAlign val="superscript"/>
      <sz val="10"/>
      <name val="Arial"/>
      <family val="2"/>
    </font>
    <font>
      <b/>
      <vertAlign val="superscript"/>
      <sz val="12"/>
      <name val="Arial"/>
      <family val="2"/>
    </font>
    <font>
      <sz val="10"/>
      <color indexed="8"/>
      <name val="Arial"/>
      <family val="2"/>
    </font>
    <font>
      <sz val="11"/>
      <color theme="1"/>
      <name val="Calibri"/>
      <family val="2"/>
      <scheme val="minor"/>
    </font>
    <font>
      <b/>
      <sz val="16"/>
      <color theme="1"/>
      <name val="Calibri"/>
      <family val="2"/>
      <scheme val="minor"/>
    </font>
    <font>
      <b/>
      <i/>
      <sz val="11"/>
      <color theme="1"/>
      <name val="Calibri"/>
      <family val="2"/>
      <scheme val="minor"/>
    </font>
    <font>
      <b/>
      <sz val="11"/>
      <name val="Calibri"/>
      <family val="2"/>
      <scheme val="minor"/>
    </font>
    <font>
      <b/>
      <sz val="11"/>
      <color theme="1"/>
      <name val="Calibri"/>
      <family val="2"/>
      <scheme val="minor"/>
    </font>
    <font>
      <i/>
      <sz val="11"/>
      <color theme="1"/>
      <name val="Calibri"/>
      <family val="2"/>
      <scheme val="minor"/>
    </font>
    <font>
      <sz val="11"/>
      <name val="Calibri"/>
      <family val="2"/>
      <scheme val="minor"/>
    </font>
    <font>
      <i/>
      <sz val="11"/>
      <name val="Calibri"/>
      <family val="2"/>
      <scheme val="minor"/>
    </font>
    <font>
      <b/>
      <vertAlign val="superscript"/>
      <sz val="11"/>
      <name val="Calibri"/>
      <family val="2"/>
    </font>
    <font>
      <b/>
      <i/>
      <sz val="11"/>
      <name val="Calibri"/>
      <family val="2"/>
      <scheme val="minor"/>
    </font>
    <font>
      <b/>
      <i/>
      <vertAlign val="superscript"/>
      <sz val="11"/>
      <name val="Calibri"/>
      <family val="2"/>
    </font>
    <font>
      <u val="single"/>
      <sz val="11"/>
      <color theme="10"/>
      <name val="Arial"/>
      <family val="2"/>
    </font>
    <font>
      <sz val="11"/>
      <color rgb="FFFF0000"/>
      <name val="Calibri"/>
      <family val="2"/>
      <scheme val="minor"/>
    </font>
    <font>
      <i/>
      <sz val="11"/>
      <color indexed="8"/>
      <name val="Calibri"/>
      <family val="2"/>
    </font>
    <font>
      <sz val="10"/>
      <name val="Tms Rmn"/>
      <family val="2"/>
    </font>
    <font>
      <sz val="10"/>
      <name val="Calibri"/>
      <family val="2"/>
      <scheme val="minor"/>
    </font>
    <font>
      <b/>
      <sz val="18"/>
      <color indexed="9"/>
      <name val="Arial"/>
      <family val="2"/>
    </font>
    <font>
      <sz val="10"/>
      <color theme="1"/>
      <name val="Arial"/>
      <family val="2"/>
    </font>
    <font>
      <i/>
      <sz val="11"/>
      <color theme="1"/>
      <name val="Arial"/>
      <family val="2"/>
    </font>
    <font>
      <sz val="10"/>
      <color rgb="FF0000FF"/>
      <name val="Arial"/>
      <family val="2"/>
    </font>
    <font>
      <sz val="10"/>
      <color rgb="FF000000"/>
      <name val="Arial"/>
      <family val="2"/>
    </font>
    <font>
      <i/>
      <sz val="10"/>
      <color rgb="FF00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3"/>
        <bgColor indexed="64"/>
      </patternFill>
    </fill>
    <fill>
      <patternFill patternType="solid">
        <fgColor indexed="50"/>
        <bgColor indexed="64"/>
      </patternFill>
    </fill>
    <fill>
      <patternFill patternType="solid">
        <fgColor theme="0"/>
        <bgColor indexed="64"/>
      </patternFill>
    </fill>
    <fill>
      <patternFill patternType="solid">
        <fgColor theme="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double"/>
      <bottom/>
    </border>
    <border>
      <left style="double"/>
      <right/>
      <top style="double"/>
      <bottom style="double"/>
    </border>
    <border>
      <left/>
      <right style="thin"/>
      <top/>
      <bottom style="thin"/>
    </border>
    <border>
      <left style="thin"/>
      <right style="thin"/>
      <top/>
      <bottom/>
    </border>
    <border>
      <left style="thin"/>
      <right style="thin"/>
      <top/>
      <bottom style="thin"/>
    </border>
    <border>
      <left/>
      <right style="thin"/>
      <top/>
      <bottom/>
    </border>
    <border>
      <left/>
      <right style="thin"/>
      <top style="thin"/>
      <bottom/>
    </border>
    <border>
      <left style="thin"/>
      <right/>
      <top/>
      <bottom/>
    </border>
    <border>
      <left style="thin"/>
      <right style="thin"/>
      <top style="thin"/>
      <bottom/>
    </border>
    <border>
      <left style="thin"/>
      <right/>
      <top style="thin"/>
      <botto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medium"/>
      <bottom/>
    </border>
    <border>
      <left/>
      <right style="medium"/>
      <top style="thin"/>
      <bottom style="thin"/>
    </border>
    <border>
      <left/>
      <right style="medium"/>
      <top style="thin"/>
      <bottom/>
    </border>
    <border>
      <left style="medium"/>
      <right/>
      <top/>
      <bottom/>
    </border>
    <border>
      <left/>
      <right style="medium"/>
      <top/>
      <bottom/>
    </border>
    <border>
      <left style="thin"/>
      <right/>
      <top/>
      <bottom style="thin"/>
    </border>
    <border>
      <left/>
      <right/>
      <top/>
      <bottom style="thin"/>
    </border>
    <border>
      <left/>
      <right/>
      <top/>
      <bottom style="medium"/>
    </border>
    <border>
      <left style="thin"/>
      <right style="thin"/>
      <top style="medium"/>
      <bottom style="thin"/>
    </border>
    <border>
      <left style="medium"/>
      <right/>
      <top/>
      <bottom style="medium"/>
    </border>
    <border>
      <left style="thin"/>
      <right style="thin"/>
      <top/>
      <bottom style="medium"/>
    </border>
    <border>
      <left style="thin"/>
      <right/>
      <top/>
      <bottom style="medium"/>
    </border>
    <border>
      <left/>
      <right style="thin"/>
      <top/>
      <bottom style="medium"/>
    </border>
    <border>
      <left/>
      <right style="medium"/>
      <top/>
      <bottom style="medium"/>
    </border>
    <border>
      <left style="medium"/>
      <right style="thin"/>
      <top style="medium"/>
      <bottom/>
    </border>
    <border>
      <left style="medium"/>
      <right style="thin"/>
      <top/>
      <bottom/>
    </border>
    <border>
      <left style="medium"/>
      <right style="thin"/>
      <top/>
      <bottom style="thin"/>
    </border>
    <border>
      <left/>
      <right/>
      <top style="medium"/>
      <bottom/>
    </border>
    <border>
      <left/>
      <right style="thin"/>
      <top style="medium"/>
      <bottom/>
    </border>
    <border>
      <left style="thin"/>
      <right/>
      <top style="medium"/>
      <bottom/>
    </border>
    <border>
      <left style="thin"/>
      <right style="medium"/>
      <top style="thin"/>
      <bottom style="thin"/>
    </border>
    <border>
      <left/>
      <right style="medium"/>
      <top style="medium"/>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3" fontId="0" fillId="0" borderId="0" applyFill="0" applyBorder="0" applyAlignment="0" applyProtection="0"/>
    <xf numFmtId="0" fontId="0" fillId="22" borderId="0" applyNumberFormat="0" applyBorder="0" applyAlignment="0">
      <protection hidden="1"/>
    </xf>
    <xf numFmtId="5" fontId="0" fillId="0" borderId="0" applyFill="0" applyBorder="0" applyAlignment="0" applyProtection="0"/>
    <xf numFmtId="166" fontId="0" fillId="0" borderId="0" applyFill="0" applyBorder="0" applyAlignment="0" applyProtection="0"/>
    <xf numFmtId="0" fontId="10" fillId="0" borderId="0" applyNumberFormat="0" applyFill="0" applyBorder="0" applyAlignment="0" applyProtection="0"/>
    <xf numFmtId="2" fontId="0" fillId="0" borderId="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4" applyNumberFormat="0" applyFill="0" applyAlignment="0" applyProtection="0"/>
    <xf numFmtId="0" fontId="0" fillId="7" borderId="0" applyNumberFormat="0" applyFont="0" applyBorder="0" applyAlignment="0">
      <protection/>
    </xf>
    <xf numFmtId="0" fontId="16" fillId="22" borderId="0" applyNumberFormat="0" applyBorder="0" applyAlignment="0" applyProtection="0"/>
    <xf numFmtId="0" fontId="0" fillId="23" borderId="0">
      <alignment/>
      <protection/>
    </xf>
    <xf numFmtId="0" fontId="0" fillId="24" borderId="5" applyNumberFormat="0" applyFont="0" applyAlignment="0" applyProtection="0"/>
    <xf numFmtId="0" fontId="17" fillId="20" borderId="6" applyNumberFormat="0" applyAlignment="0" applyProtection="0"/>
    <xf numFmtId="0" fontId="26" fillId="0" borderId="0">
      <alignment vertical="top"/>
      <protection/>
    </xf>
    <xf numFmtId="0" fontId="18" fillId="0" borderId="0" applyNumberFormat="0" applyFill="0" applyBorder="0" applyAlignment="0" applyProtection="0"/>
    <xf numFmtId="0" fontId="0" fillId="0" borderId="7" applyNumberFormat="0" applyFill="0" applyAlignment="0" applyProtection="0"/>
    <xf numFmtId="0" fontId="19" fillId="0" borderId="0" applyNumberFormat="0" applyFill="0" applyBorder="0" applyAlignment="0" applyProtection="0"/>
    <xf numFmtId="0" fontId="20" fillId="0" borderId="8">
      <alignment horizontal="center"/>
      <protection hidden="1"/>
    </xf>
    <xf numFmtId="0" fontId="0" fillId="0" borderId="0">
      <alignment/>
      <protection/>
    </xf>
    <xf numFmtId="43" fontId="0" fillId="0" borderId="0" applyFont="0" applyFill="0" applyBorder="0" applyAlignment="0" applyProtection="0"/>
    <xf numFmtId="0" fontId="1" fillId="0" borderId="0">
      <alignment/>
      <protection/>
    </xf>
    <xf numFmtId="0" fontId="38" fillId="0" borderId="0" applyNumberFormat="0" applyFill="0" applyBorder="0" applyAlignment="0" applyProtection="0"/>
    <xf numFmtId="0" fontId="41" fillId="0" borderId="0">
      <alignment/>
      <protection/>
    </xf>
    <xf numFmtId="0" fontId="1" fillId="0" borderId="0">
      <alignment/>
      <protection/>
    </xf>
    <xf numFmtId="0" fontId="1" fillId="0" borderId="0">
      <alignment/>
      <protection/>
    </xf>
    <xf numFmtId="0" fontId="1" fillId="0" borderId="0">
      <alignment/>
      <protection/>
    </xf>
  </cellStyleXfs>
  <cellXfs count="243">
    <xf numFmtId="0" fontId="0" fillId="0" borderId="0" xfId="0"/>
    <xf numFmtId="0" fontId="3" fillId="23" borderId="0" xfId="0" applyFont="1" applyFill="1"/>
    <xf numFmtId="0" fontId="0" fillId="23" borderId="0" xfId="0" applyFill="1"/>
    <xf numFmtId="0" fontId="0" fillId="23" borderId="9" xfId="0" applyFont="1" applyFill="1" applyBorder="1"/>
    <xf numFmtId="0" fontId="0" fillId="23" borderId="10" xfId="0" applyFont="1" applyFill="1" applyBorder="1" applyAlignment="1">
      <alignment horizontal="center" vertical="center" wrapText="1"/>
    </xf>
    <xf numFmtId="0" fontId="0" fillId="23" borderId="11" xfId="62" applyFont="1" applyFill="1" applyBorder="1" applyAlignment="1">
      <alignment horizontal="left"/>
      <protection/>
    </xf>
    <xf numFmtId="0" fontId="0" fillId="23" borderId="12" xfId="0" applyFont="1" applyFill="1" applyBorder="1" applyAlignment="1">
      <alignment horizontal="center" vertical="center"/>
    </xf>
    <xf numFmtId="0" fontId="4" fillId="23" borderId="10" xfId="62" applyFont="1" applyFill="1" applyBorder="1" applyAlignment="1">
      <alignment horizontal="left"/>
      <protection/>
    </xf>
    <xf numFmtId="43" fontId="0" fillId="23" borderId="13" xfId="18" applyFont="1" applyFill="1" applyBorder="1" applyAlignment="1">
      <alignment horizontal="center" vertical="center"/>
    </xf>
    <xf numFmtId="43" fontId="0" fillId="23" borderId="12" xfId="18" applyFont="1" applyFill="1" applyBorder="1" applyAlignment="1">
      <alignment horizontal="center" vertical="center"/>
    </xf>
    <xf numFmtId="43" fontId="0" fillId="23" borderId="9" xfId="18" applyFont="1" applyFill="1" applyBorder="1" applyAlignment="1">
      <alignment horizontal="center" vertical="center"/>
    </xf>
    <xf numFmtId="43" fontId="0" fillId="23" borderId="14" xfId="18" applyFont="1" applyFill="1" applyBorder="1" applyAlignment="1">
      <alignment horizontal="center"/>
    </xf>
    <xf numFmtId="43" fontId="0" fillId="23" borderId="14" xfId="18" applyFont="1" applyFill="1" applyBorder="1"/>
    <xf numFmtId="43" fontId="0" fillId="23" borderId="0" xfId="18" applyFont="1" applyFill="1" applyBorder="1"/>
    <xf numFmtId="43" fontId="0" fillId="23" borderId="12" xfId="18" applyFont="1" applyFill="1" applyBorder="1"/>
    <xf numFmtId="43" fontId="0" fillId="23" borderId="15" xfId="18" applyFont="1" applyFill="1" applyBorder="1" applyAlignment="1">
      <alignment horizontal="center"/>
    </xf>
    <xf numFmtId="43" fontId="0" fillId="23" borderId="10" xfId="18" applyFont="1" applyFill="1" applyBorder="1" applyAlignment="1">
      <alignment horizontal="center"/>
    </xf>
    <xf numFmtId="43" fontId="0" fillId="23" borderId="16" xfId="18" applyFont="1" applyFill="1" applyBorder="1"/>
    <xf numFmtId="43" fontId="0" fillId="23" borderId="17" xfId="18" applyFont="1" applyFill="1" applyBorder="1"/>
    <xf numFmtId="43" fontId="0" fillId="23" borderId="13" xfId="18" applyFont="1" applyFill="1" applyBorder="1"/>
    <xf numFmtId="43" fontId="0" fillId="23" borderId="13" xfId="18" applyFont="1" applyFill="1" applyBorder="1" applyAlignment="1">
      <alignment horizontal="center"/>
    </xf>
    <xf numFmtId="43" fontId="0" fillId="23" borderId="0" xfId="18" applyFont="1" applyFill="1" applyBorder="1" applyAlignment="1">
      <alignment horizontal="center"/>
    </xf>
    <xf numFmtId="43" fontId="0" fillId="23" borderId="12" xfId="18" applyFont="1" applyFill="1" applyBorder="1" applyAlignment="1">
      <alignment horizontal="center"/>
    </xf>
    <xf numFmtId="0" fontId="4" fillId="25" borderId="10" xfId="0" applyFont="1" applyFill="1" applyBorder="1" applyAlignment="1">
      <alignment horizontal="center" vertical="center" wrapText="1"/>
    </xf>
    <xf numFmtId="0" fontId="0" fillId="25" borderId="10" xfId="0" applyFill="1" applyBorder="1" applyAlignment="1">
      <alignment horizontal="center" vertical="center"/>
    </xf>
    <xf numFmtId="43" fontId="0" fillId="25" borderId="10" xfId="18" applyFont="1" applyFill="1" applyBorder="1" applyAlignment="1">
      <alignment horizontal="center"/>
    </xf>
    <xf numFmtId="0" fontId="4" fillId="25" borderId="10" xfId="0" applyFont="1" applyFill="1" applyBorder="1" applyAlignment="1">
      <alignment horizontal="center"/>
    </xf>
    <xf numFmtId="43" fontId="0" fillId="25" borderId="10" xfId="18" applyFont="1" applyFill="1" applyBorder="1"/>
    <xf numFmtId="43" fontId="4" fillId="23" borderId="0" xfId="0" applyNumberFormat="1" applyFont="1" applyFill="1" applyBorder="1" applyAlignment="1">
      <alignment horizontal="center" vertical="center"/>
    </xf>
    <xf numFmtId="43" fontId="4" fillId="23" borderId="12" xfId="0" applyNumberFormat="1" applyFont="1" applyFill="1" applyBorder="1" applyAlignment="1">
      <alignment horizontal="center" vertical="center"/>
    </xf>
    <xf numFmtId="43" fontId="4" fillId="23" borderId="14" xfId="18" applyFont="1" applyFill="1" applyBorder="1" applyAlignment="1">
      <alignment horizontal="center"/>
    </xf>
    <xf numFmtId="43" fontId="4" fillId="23" borderId="15" xfId="18" applyFont="1" applyFill="1" applyBorder="1" applyAlignment="1">
      <alignment horizontal="center"/>
    </xf>
    <xf numFmtId="43" fontId="4" fillId="23" borderId="10" xfId="18" applyFont="1" applyFill="1" applyBorder="1" applyAlignment="1">
      <alignment horizontal="center"/>
    </xf>
    <xf numFmtId="43" fontId="4" fillId="23" borderId="13" xfId="18" applyFont="1" applyFill="1" applyBorder="1" applyAlignment="1">
      <alignment horizontal="center" vertical="center"/>
    </xf>
    <xf numFmtId="43" fontId="4" fillId="23" borderId="12" xfId="18" applyFont="1" applyFill="1" applyBorder="1" applyAlignment="1">
      <alignment horizontal="center" vertical="center"/>
    </xf>
    <xf numFmtId="43" fontId="4" fillId="23" borderId="16" xfId="18" applyNumberFormat="1" applyFont="1" applyFill="1" applyBorder="1" applyAlignment="1">
      <alignment horizontal="center"/>
    </xf>
    <xf numFmtId="43" fontId="4" fillId="23" borderId="14" xfId="18" applyNumberFormat="1" applyFont="1" applyFill="1" applyBorder="1" applyAlignment="1">
      <alignment horizontal="center"/>
    </xf>
    <xf numFmtId="43" fontId="0" fillId="23" borderId="0" xfId="0" applyNumberFormat="1" applyFill="1"/>
    <xf numFmtId="0" fontId="4" fillId="26" borderId="18" xfId="0" applyFont="1" applyFill="1" applyBorder="1" applyAlignment="1">
      <alignment horizontal="center" vertical="center" wrapText="1"/>
    </xf>
    <xf numFmtId="0" fontId="0" fillId="4" borderId="11" xfId="0" applyFill="1" applyBorder="1" applyAlignment="1">
      <alignment horizontal="center" vertical="center"/>
    </xf>
    <xf numFmtId="0" fontId="0" fillId="4" borderId="9"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11" xfId="0" applyFont="1" applyFill="1" applyBorder="1" applyAlignment="1">
      <alignment horizontal="center" vertical="center"/>
    </xf>
    <xf numFmtId="0" fontId="0" fillId="25" borderId="10" xfId="0" applyFont="1" applyFill="1" applyBorder="1" applyAlignment="1">
      <alignment horizontal="center" vertical="center"/>
    </xf>
    <xf numFmtId="0" fontId="22" fillId="26" borderId="18" xfId="0" applyFont="1" applyFill="1" applyBorder="1" applyAlignment="1">
      <alignment horizontal="center"/>
    </xf>
    <xf numFmtId="0" fontId="22" fillId="25" borderId="10" xfId="0" applyFont="1" applyFill="1" applyBorder="1" applyAlignment="1">
      <alignment horizontal="center"/>
    </xf>
    <xf numFmtId="0" fontId="4" fillId="25" borderId="22" xfId="0" applyFont="1" applyFill="1" applyBorder="1" applyAlignment="1">
      <alignment horizontal="center" vertical="center" wrapText="1"/>
    </xf>
    <xf numFmtId="0" fontId="4" fillId="25" borderId="22" xfId="0" applyFont="1" applyFill="1" applyBorder="1" applyAlignment="1">
      <alignment horizontal="center"/>
    </xf>
    <xf numFmtId="0" fontId="0" fillId="4" borderId="23" xfId="0" applyFont="1" applyFill="1" applyBorder="1" applyAlignment="1">
      <alignment horizontal="center" vertical="center"/>
    </xf>
    <xf numFmtId="43" fontId="0" fillId="23" borderId="24" xfId="18" applyFont="1" applyFill="1" applyBorder="1" applyAlignment="1">
      <alignment horizontal="center"/>
    </xf>
    <xf numFmtId="0" fontId="0" fillId="23" borderId="25" xfId="0" applyFill="1" applyBorder="1" applyAlignment="1">
      <alignment horizontal="center" vertical="center"/>
    </xf>
    <xf numFmtId="43" fontId="0" fillId="23" borderId="26" xfId="18" applyFont="1" applyFill="1" applyBorder="1" applyAlignment="1">
      <alignment horizontal="center"/>
    </xf>
    <xf numFmtId="0" fontId="0" fillId="23" borderId="10" xfId="0" applyFont="1" applyFill="1" applyBorder="1" applyAlignment="1">
      <alignment horizontal="center" vertical="center"/>
    </xf>
    <xf numFmtId="0" fontId="0" fillId="23" borderId="11" xfId="0" applyFont="1" applyFill="1" applyBorder="1"/>
    <xf numFmtId="0" fontId="0" fillId="26" borderId="18" xfId="0" applyFont="1" applyFill="1" applyBorder="1" applyAlignment="1">
      <alignment horizontal="center" vertical="center" wrapText="1"/>
    </xf>
    <xf numFmtId="0" fontId="0" fillId="26" borderId="20" xfId="0" applyFont="1" applyFill="1" applyBorder="1" applyAlignment="1">
      <alignment horizontal="center" vertical="center" wrapText="1"/>
    </xf>
    <xf numFmtId="0" fontId="0" fillId="26" borderId="19" xfId="0" applyFont="1" applyFill="1" applyBorder="1" applyAlignment="1">
      <alignment horizontal="center" vertical="center" wrapText="1"/>
    </xf>
    <xf numFmtId="0" fontId="4" fillId="26" borderId="20" xfId="0" applyFont="1" applyFill="1" applyBorder="1" applyAlignment="1">
      <alignment horizontal="center" vertical="center" wrapText="1"/>
    </xf>
    <xf numFmtId="43" fontId="0" fillId="23" borderId="12" xfId="18" applyFont="1" applyFill="1" applyBorder="1" applyAlignment="1">
      <alignment horizontal="center"/>
    </xf>
    <xf numFmtId="0" fontId="0" fillId="23" borderId="15" xfId="0" applyFont="1" applyFill="1" applyBorder="1" applyAlignment="1">
      <alignment horizontal="center" vertical="center" wrapText="1"/>
    </xf>
    <xf numFmtId="0" fontId="4" fillId="23" borderId="10" xfId="62" applyFont="1" applyFill="1" applyBorder="1" applyAlignment="1">
      <alignment horizontal="center"/>
      <protection/>
    </xf>
    <xf numFmtId="0" fontId="0" fillId="23" borderId="0" xfId="0" applyFill="1" applyAlignment="1">
      <alignment horizontal="right"/>
    </xf>
    <xf numFmtId="0" fontId="4" fillId="4" borderId="18" xfId="0" applyFont="1" applyFill="1" applyBorder="1" applyAlignment="1">
      <alignment horizontal="center" vertical="center" wrapText="1"/>
    </xf>
    <xf numFmtId="2" fontId="0" fillId="23" borderId="0" xfId="18" applyNumberFormat="1" applyFont="1" applyFill="1" applyBorder="1" applyAlignment="1">
      <alignment horizontal="center" vertical="center"/>
    </xf>
    <xf numFmtId="2" fontId="4" fillId="23" borderId="10" xfId="0" applyNumberFormat="1" applyFont="1" applyFill="1" applyBorder="1" applyAlignment="1">
      <alignment horizontal="center" vertical="center"/>
    </xf>
    <xf numFmtId="2" fontId="4" fillId="23" borderId="12" xfId="0" applyNumberFormat="1" applyFont="1" applyFill="1" applyBorder="1" applyAlignment="1">
      <alignment horizontal="center" vertical="center"/>
    </xf>
    <xf numFmtId="2" fontId="0" fillId="23" borderId="14" xfId="18" applyNumberFormat="1" applyFont="1" applyFill="1" applyBorder="1" applyAlignment="1">
      <alignment horizontal="center"/>
    </xf>
    <xf numFmtId="2" fontId="0" fillId="23" borderId="12" xfId="18" applyNumberFormat="1" applyFont="1" applyFill="1" applyBorder="1" applyAlignment="1">
      <alignment horizontal="center"/>
    </xf>
    <xf numFmtId="2" fontId="4" fillId="23" borderId="0" xfId="18" applyNumberFormat="1" applyFont="1" applyFill="1" applyBorder="1" applyAlignment="1">
      <alignment horizontal="center" vertical="center" wrapText="1"/>
    </xf>
    <xf numFmtId="0" fontId="22" fillId="23" borderId="0" xfId="0" applyFont="1" applyFill="1"/>
    <xf numFmtId="43" fontId="0" fillId="25" borderId="0" xfId="18" applyFont="1" applyFill="1" applyBorder="1" applyAlignment="1">
      <alignment horizontal="center"/>
    </xf>
    <xf numFmtId="43" fontId="0" fillId="25" borderId="0" xfId="18" applyFont="1" applyFill="1" applyBorder="1"/>
    <xf numFmtId="43" fontId="4" fillId="23" borderId="14" xfId="18" applyFont="1" applyFill="1" applyBorder="1" applyAlignment="1">
      <alignment horizontal="center" vertical="center"/>
    </xf>
    <xf numFmtId="43" fontId="0" fillId="0" borderId="0" xfId="0" applyNumberFormat="1"/>
    <xf numFmtId="0" fontId="0" fillId="0" borderId="0" xfId="0" applyFill="1"/>
    <xf numFmtId="0" fontId="0" fillId="0" borderId="0" xfId="0" applyBorder="1"/>
    <xf numFmtId="0" fontId="4" fillId="4" borderId="27" xfId="0" applyFont="1" applyFill="1" applyBorder="1" applyAlignment="1">
      <alignment horizontal="center" vertical="center" wrapText="1"/>
    </xf>
    <xf numFmtId="2" fontId="0" fillId="23" borderId="16" xfId="0" applyNumberFormat="1" applyFont="1" applyFill="1" applyBorder="1" applyAlignment="1">
      <alignment horizontal="center" vertical="center"/>
    </xf>
    <xf numFmtId="2" fontId="0" fillId="23" borderId="13" xfId="0" applyNumberFormat="1" applyFont="1" applyFill="1" applyBorder="1" applyAlignment="1">
      <alignment horizontal="center" vertical="center"/>
    </xf>
    <xf numFmtId="2" fontId="0" fillId="23" borderId="17" xfId="18" applyNumberFormat="1" applyFont="1" applyFill="1" applyBorder="1" applyAlignment="1">
      <alignment horizontal="center" vertical="center"/>
    </xf>
    <xf numFmtId="2" fontId="4" fillId="23" borderId="15" xfId="0" applyNumberFormat="1" applyFont="1" applyFill="1" applyBorder="1" applyAlignment="1">
      <alignment horizontal="center" vertical="center"/>
    </xf>
    <xf numFmtId="2" fontId="4" fillId="23" borderId="13" xfId="0" applyNumberFormat="1" applyFont="1" applyFill="1" applyBorder="1" applyAlignment="1">
      <alignment horizontal="center" vertical="center"/>
    </xf>
    <xf numFmtId="0" fontId="0" fillId="23" borderId="0" xfId="0" applyFill="1" applyBorder="1"/>
    <xf numFmtId="0" fontId="0" fillId="4" borderId="19" xfId="70" applyFont="1" applyFill="1" applyBorder="1" applyAlignment="1">
      <alignment horizontal="center" vertical="center"/>
      <protection/>
    </xf>
    <xf numFmtId="43" fontId="0" fillId="23" borderId="14" xfId="71" applyFont="1" applyFill="1" applyBorder="1" applyAlignment="1">
      <alignment horizontal="center"/>
    </xf>
    <xf numFmtId="43" fontId="0" fillId="23" borderId="12" xfId="18" applyNumberFormat="1" applyFont="1" applyFill="1" applyBorder="1" applyAlignment="1">
      <alignment horizontal="center"/>
    </xf>
    <xf numFmtId="43" fontId="0" fillId="23" borderId="12" xfId="18" applyNumberFormat="1" applyFont="1" applyFill="1" applyBorder="1"/>
    <xf numFmtId="43" fontId="0" fillId="23" borderId="14" xfId="71" applyNumberFormat="1" applyFont="1" applyFill="1" applyBorder="1" applyAlignment="1">
      <alignment horizontal="center"/>
    </xf>
    <xf numFmtId="168" fontId="0" fillId="23" borderId="0" xfId="0" applyNumberFormat="1" applyFill="1" applyAlignment="1">
      <alignment horizontal="right"/>
    </xf>
    <xf numFmtId="43" fontId="4" fillId="23" borderId="18" xfId="0" applyNumberFormat="1" applyFont="1" applyFill="1" applyBorder="1"/>
    <xf numFmtId="0" fontId="0" fillId="0" borderId="0" xfId="0" applyFill="1" applyBorder="1"/>
    <xf numFmtId="0" fontId="4" fillId="0" borderId="10" xfId="62" applyFont="1" applyFill="1" applyBorder="1" applyAlignment="1">
      <alignment horizontal="center"/>
      <protection/>
    </xf>
    <xf numFmtId="2" fontId="0" fillId="0" borderId="14" xfId="18" applyNumberFormat="1" applyFont="1" applyFill="1" applyBorder="1" applyAlignment="1">
      <alignment horizontal="center"/>
    </xf>
    <xf numFmtId="2" fontId="0" fillId="0" borderId="0" xfId="18"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xf>
    <xf numFmtId="0" fontId="4" fillId="26" borderId="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3" fillId="23" borderId="0" xfId="0" applyFont="1" applyFill="1" applyBorder="1"/>
    <xf numFmtId="0" fontId="0" fillId="26" borderId="0" xfId="0" applyFont="1" applyFill="1" applyBorder="1" applyAlignment="1">
      <alignment horizontal="center" vertical="center" wrapText="1"/>
    </xf>
    <xf numFmtId="0" fontId="0" fillId="23" borderId="0" xfId="0" applyFont="1" applyFill="1" applyBorder="1" applyAlignment="1">
      <alignment horizontal="center" vertical="center" wrapText="1"/>
    </xf>
    <xf numFmtId="0" fontId="0" fillId="23" borderId="0" xfId="0" applyFont="1" applyFill="1" applyBorder="1" applyAlignment="1">
      <alignment horizontal="center" vertical="center"/>
    </xf>
    <xf numFmtId="43" fontId="0" fillId="23" borderId="0" xfId="18" applyFont="1" applyFill="1" applyBorder="1" applyAlignment="1">
      <alignment horizontal="center" vertical="center"/>
    </xf>
    <xf numFmtId="0" fontId="4" fillId="23" borderId="0" xfId="62" applyFont="1" applyFill="1" applyBorder="1" applyAlignment="1">
      <alignment horizontal="left"/>
      <protection/>
    </xf>
    <xf numFmtId="43" fontId="0" fillId="23" borderId="0" xfId="18" applyFont="1" applyFill="1" applyBorder="1" applyAlignment="1">
      <alignment horizontal="center"/>
    </xf>
    <xf numFmtId="0" fontId="0" fillId="23" borderId="0" xfId="62" applyFont="1" applyFill="1" applyBorder="1" applyAlignment="1">
      <alignment horizontal="left"/>
      <protection/>
    </xf>
    <xf numFmtId="0" fontId="0" fillId="23" borderId="0" xfId="0" applyFont="1" applyFill="1" applyBorder="1"/>
    <xf numFmtId="0" fontId="4" fillId="23" borderId="0" xfId="0" applyFont="1" applyFill="1" applyBorder="1"/>
    <xf numFmtId="0" fontId="27" fillId="27" borderId="0" xfId="72" applyFont="1" applyFill="1">
      <alignment/>
      <protection/>
    </xf>
    <xf numFmtId="0" fontId="28" fillId="27" borderId="0" xfId="72" applyFont="1" applyFill="1" applyBorder="1" applyAlignment="1">
      <alignment horizontal="left" wrapText="1"/>
      <protection/>
    </xf>
    <xf numFmtId="0" fontId="29" fillId="27" borderId="0" xfId="72" applyFont="1" applyFill="1" applyBorder="1" applyAlignment="1">
      <alignment horizontal="left"/>
      <protection/>
    </xf>
    <xf numFmtId="0" fontId="27" fillId="27" borderId="28" xfId="72" applyFont="1" applyFill="1" applyBorder="1">
      <alignment/>
      <protection/>
    </xf>
    <xf numFmtId="0" fontId="30" fillId="27" borderId="28" xfId="72" applyFont="1" applyFill="1" applyBorder="1" applyAlignment="1">
      <alignment horizontal="left" vertical="center" wrapText="1"/>
      <protection/>
    </xf>
    <xf numFmtId="0" fontId="31" fillId="27" borderId="28" xfId="72" applyNumberFormat="1" applyFont="1" applyFill="1" applyBorder="1">
      <alignment/>
      <protection/>
    </xf>
    <xf numFmtId="17" fontId="31" fillId="27" borderId="28" xfId="72" applyNumberFormat="1" applyFont="1" applyFill="1" applyBorder="1">
      <alignment/>
      <protection/>
    </xf>
    <xf numFmtId="0" fontId="31" fillId="27" borderId="0" xfId="72" applyFont="1" applyFill="1" applyBorder="1" applyAlignment="1">
      <alignment horizontal="left"/>
      <protection/>
    </xf>
    <xf numFmtId="17" fontId="31" fillId="27" borderId="0" xfId="72" applyNumberFormat="1" applyFont="1" applyFill="1">
      <alignment/>
      <protection/>
    </xf>
    <xf numFmtId="0" fontId="32" fillId="27" borderId="0" xfId="72" applyFont="1" applyFill="1">
      <alignment/>
      <protection/>
    </xf>
    <xf numFmtId="43" fontId="29" fillId="27" borderId="0" xfId="72" applyNumberFormat="1" applyFont="1" applyFill="1">
      <alignment/>
      <protection/>
    </xf>
    <xf numFmtId="17" fontId="29" fillId="27" borderId="0" xfId="72" applyNumberFormat="1" applyFont="1" applyFill="1">
      <alignment/>
      <protection/>
    </xf>
    <xf numFmtId="0" fontId="31" fillId="27" borderId="0" xfId="72" applyFont="1" applyFill="1" applyBorder="1" applyAlignment="1">
      <alignment horizontal="left" indent="1"/>
      <protection/>
    </xf>
    <xf numFmtId="43" fontId="31" fillId="27" borderId="0" xfId="72" applyNumberFormat="1" applyFont="1" applyFill="1">
      <alignment/>
      <protection/>
    </xf>
    <xf numFmtId="0" fontId="27" fillId="27" borderId="0" xfId="72" applyFont="1" applyFill="1" applyBorder="1" applyAlignment="1">
      <alignment horizontal="left" indent="2"/>
      <protection/>
    </xf>
    <xf numFmtId="43" fontId="27" fillId="27" borderId="0" xfId="72" applyNumberFormat="1" applyFont="1" applyFill="1">
      <alignment/>
      <protection/>
    </xf>
    <xf numFmtId="2" fontId="31" fillId="27" borderId="0" xfId="72" applyNumberFormat="1" applyFont="1" applyFill="1">
      <alignment/>
      <protection/>
    </xf>
    <xf numFmtId="0" fontId="33" fillId="27" borderId="0" xfId="72" applyFont="1" applyFill="1" applyBorder="1" applyAlignment="1">
      <alignment horizontal="left" vertical="center" wrapText="1" indent="2"/>
      <protection/>
    </xf>
    <xf numFmtId="2" fontId="27" fillId="27" borderId="0" xfId="72" applyNumberFormat="1" applyFont="1" applyFill="1">
      <alignment/>
      <protection/>
    </xf>
    <xf numFmtId="165" fontId="27" fillId="27" borderId="0" xfId="72" applyNumberFormat="1" applyFont="1" applyFill="1">
      <alignment/>
      <protection/>
    </xf>
    <xf numFmtId="165" fontId="30" fillId="27" borderId="0" xfId="72" applyNumberFormat="1" applyFont="1" applyFill="1" applyBorder="1" applyAlignment="1">
      <alignment horizontal="left" vertical="center" wrapText="1" indent="1"/>
      <protection/>
    </xf>
    <xf numFmtId="0" fontId="33" fillId="27" borderId="0" xfId="72" applyFont="1" applyFill="1" applyBorder="1" applyAlignment="1">
      <alignment horizontal="left" vertical="center" wrapText="1" indent="1"/>
      <protection/>
    </xf>
    <xf numFmtId="1" fontId="32" fillId="27" borderId="0" xfId="72" applyNumberFormat="1" applyFont="1" applyFill="1">
      <alignment/>
      <protection/>
    </xf>
    <xf numFmtId="0" fontId="31" fillId="27" borderId="0" xfId="72" applyFont="1" applyFill="1">
      <alignment/>
      <protection/>
    </xf>
    <xf numFmtId="43" fontId="27" fillId="27" borderId="0" xfId="72" applyNumberFormat="1" applyFont="1" applyFill="1" applyBorder="1">
      <alignment/>
      <protection/>
    </xf>
    <xf numFmtId="41" fontId="27" fillId="27" borderId="0" xfId="72" applyNumberFormat="1" applyFont="1" applyFill="1" applyBorder="1">
      <alignment/>
      <protection/>
    </xf>
    <xf numFmtId="169" fontId="27" fillId="27" borderId="0" xfId="72" applyNumberFormat="1" applyFont="1" applyFill="1" applyBorder="1">
      <alignment/>
      <protection/>
    </xf>
    <xf numFmtId="43" fontId="31" fillId="27" borderId="0" xfId="72" applyNumberFormat="1" applyFont="1" applyFill="1" applyBorder="1">
      <alignment/>
      <protection/>
    </xf>
    <xf numFmtId="41" fontId="31" fillId="27" borderId="0" xfId="72" applyNumberFormat="1" applyFont="1" applyFill="1" applyBorder="1">
      <alignment/>
      <protection/>
    </xf>
    <xf numFmtId="0" fontId="34" fillId="27" borderId="0" xfId="72" applyFont="1" applyFill="1" applyBorder="1" applyAlignment="1">
      <alignment horizontal="left" vertical="center" wrapText="1" indent="3"/>
      <protection/>
    </xf>
    <xf numFmtId="43" fontId="32" fillId="27" borderId="0" xfId="72" applyNumberFormat="1" applyFont="1" applyFill="1" applyBorder="1">
      <alignment/>
      <protection/>
    </xf>
    <xf numFmtId="0" fontId="30" fillId="27" borderId="0" xfId="72" applyFont="1" applyFill="1" applyBorder="1" applyAlignment="1">
      <alignment horizontal="left" vertical="center" wrapText="1" indent="1"/>
      <protection/>
    </xf>
    <xf numFmtId="0" fontId="34" fillId="27" borderId="0" xfId="72" applyFont="1" applyFill="1" applyBorder="1" applyAlignment="1">
      <alignment horizontal="left" vertical="center" wrapText="1" indent="2"/>
      <protection/>
    </xf>
    <xf numFmtId="0" fontId="36" fillId="27" borderId="0" xfId="72" applyFont="1" applyFill="1" applyBorder="1" applyAlignment="1">
      <alignment horizontal="left" vertical="center" wrapText="1"/>
      <protection/>
    </xf>
    <xf numFmtId="43" fontId="29" fillId="27" borderId="0" xfId="72" applyNumberFormat="1" applyFont="1" applyFill="1" applyBorder="1">
      <alignment/>
      <protection/>
    </xf>
    <xf numFmtId="41" fontId="32" fillId="27" borderId="0" xfId="72" applyNumberFormat="1" applyFont="1" applyFill="1" applyBorder="1">
      <alignment/>
      <protection/>
    </xf>
    <xf numFmtId="0" fontId="38" fillId="23" borderId="0" xfId="73" applyFill="1"/>
    <xf numFmtId="0" fontId="27" fillId="27" borderId="0" xfId="72" applyFont="1" applyFill="1" applyAlignment="1">
      <alignment horizontal="left"/>
      <protection/>
    </xf>
    <xf numFmtId="0" fontId="27" fillId="27" borderId="0" xfId="72" applyFont="1" applyFill="1" applyAlignment="1">
      <alignment horizontal="left" wrapText="1" indent="1"/>
      <protection/>
    </xf>
    <xf numFmtId="0" fontId="31" fillId="27" borderId="0" xfId="72" applyFont="1" applyFill="1" applyAlignment="1">
      <alignment horizontal="left"/>
      <protection/>
    </xf>
    <xf numFmtId="0" fontId="27" fillId="27" borderId="0" xfId="72" applyFont="1" applyFill="1" applyAlignment="1">
      <alignment horizontal="left" indent="1"/>
      <protection/>
    </xf>
    <xf numFmtId="41" fontId="31" fillId="27" borderId="0" xfId="72" applyNumberFormat="1" applyFont="1" applyFill="1">
      <alignment/>
      <protection/>
    </xf>
    <xf numFmtId="165" fontId="31" fillId="27" borderId="0" xfId="72" applyNumberFormat="1" applyFont="1" applyFill="1">
      <alignment/>
      <protection/>
    </xf>
    <xf numFmtId="0" fontId="42" fillId="27" borderId="0" xfId="74" applyFont="1" applyFill="1" applyBorder="1" applyAlignment="1">
      <alignment horizontal="center"/>
      <protection/>
    </xf>
    <xf numFmtId="0" fontId="27" fillId="27" borderId="0" xfId="72" applyFont="1" applyFill="1" applyBorder="1" applyAlignment="1">
      <alignment horizontal="left"/>
      <protection/>
    </xf>
    <xf numFmtId="43" fontId="0" fillId="25" borderId="12" xfId="18" applyFont="1" applyFill="1" applyBorder="1" applyAlignment="1">
      <alignment horizontal="center"/>
    </xf>
    <xf numFmtId="0" fontId="4" fillId="0" borderId="0" xfId="0" applyFont="1" applyFill="1" applyBorder="1" applyAlignment="1">
      <alignment horizontal="center"/>
    </xf>
    <xf numFmtId="0" fontId="22" fillId="0" borderId="0" xfId="0" applyFont="1" applyFill="1" applyBorder="1" applyAlignment="1">
      <alignment horizontal="center"/>
    </xf>
    <xf numFmtId="0" fontId="0" fillId="0" borderId="0" xfId="0" applyFont="1" applyFill="1" applyBorder="1" applyAlignment="1">
      <alignment horizontal="center" vertical="center"/>
    </xf>
    <xf numFmtId="43" fontId="4" fillId="0" borderId="0" xfId="18" applyFont="1" applyFill="1" applyBorder="1" applyAlignment="1">
      <alignment horizontal="center" vertical="center"/>
    </xf>
    <xf numFmtId="43" fontId="0" fillId="0" borderId="0" xfId="18" applyFont="1" applyFill="1" applyBorder="1" applyAlignment="1">
      <alignment horizontal="center"/>
    </xf>
    <xf numFmtId="43" fontId="4" fillId="0" borderId="0" xfId="18" applyNumberFormat="1" applyFont="1" applyFill="1" applyBorder="1" applyAlignment="1">
      <alignment horizontal="center"/>
    </xf>
    <xf numFmtId="43" fontId="0" fillId="0" borderId="0" xfId="18" applyFont="1" applyFill="1" applyBorder="1"/>
    <xf numFmtId="43" fontId="4" fillId="0" borderId="0" xfId="18" applyFont="1" applyFill="1" applyBorder="1" applyAlignment="1">
      <alignment horizontal="center"/>
    </xf>
    <xf numFmtId="43" fontId="0" fillId="0" borderId="0" xfId="18" applyNumberFormat="1" applyFont="1" applyFill="1" applyBorder="1"/>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0" fillId="23" borderId="29" xfId="0" applyFill="1" applyBorder="1"/>
    <xf numFmtId="0" fontId="0" fillId="0" borderId="29" xfId="0" applyBorder="1"/>
    <xf numFmtId="0" fontId="4" fillId="23" borderId="11" xfId="62" applyFont="1" applyFill="1" applyBorder="1" applyAlignment="1">
      <alignment horizontal="center"/>
      <protection/>
    </xf>
    <xf numFmtId="2" fontId="0" fillId="23" borderId="27" xfId="18" applyNumberFormat="1" applyFont="1" applyFill="1" applyBorder="1" applyAlignment="1">
      <alignment horizontal="center"/>
    </xf>
    <xf numFmtId="2" fontId="0" fillId="23" borderId="9" xfId="18" applyNumberFormat="1" applyFont="1" applyFill="1" applyBorder="1" applyAlignment="1">
      <alignment horizontal="center"/>
    </xf>
    <xf numFmtId="2" fontId="0" fillId="23" borderId="28" xfId="18" applyNumberFormat="1" applyFont="1" applyFill="1" applyBorder="1" applyAlignment="1">
      <alignment horizontal="center" vertical="center"/>
    </xf>
    <xf numFmtId="2" fontId="4" fillId="23" borderId="11" xfId="0" applyNumberFormat="1" applyFont="1" applyFill="1" applyBorder="1" applyAlignment="1">
      <alignment horizontal="center" vertical="center"/>
    </xf>
    <xf numFmtId="2" fontId="4" fillId="23" borderId="9" xfId="0" applyNumberFormat="1" applyFont="1" applyFill="1" applyBorder="1" applyAlignment="1">
      <alignment horizontal="center" vertical="center"/>
    </xf>
    <xf numFmtId="0" fontId="0" fillId="0" borderId="11" xfId="0" applyBorder="1"/>
    <xf numFmtId="0" fontId="4" fillId="0" borderId="30" xfId="0" applyFont="1" applyBorder="1" applyAlignment="1">
      <alignment horizontal="center"/>
    </xf>
    <xf numFmtId="0" fontId="43" fillId="28" borderId="0" xfId="77" applyFont="1" applyFill="1" applyAlignment="1">
      <alignment vertical="center"/>
      <protection/>
    </xf>
    <xf numFmtId="0" fontId="1" fillId="28" borderId="0" xfId="77" applyFill="1">
      <alignment/>
      <protection/>
    </xf>
    <xf numFmtId="0" fontId="1" fillId="28" borderId="0" xfId="77" applyFill="1" applyAlignment="1">
      <alignment horizontal="right"/>
      <protection/>
    </xf>
    <xf numFmtId="0" fontId="1" fillId="27" borderId="0" xfId="77" applyFill="1">
      <alignment/>
      <protection/>
    </xf>
    <xf numFmtId="0" fontId="38" fillId="23" borderId="0" xfId="73" applyFill="1" applyAlignment="1" applyProtection="1">
      <alignment horizontal="left"/>
      <protection/>
    </xf>
    <xf numFmtId="0" fontId="3" fillId="0" borderId="0" xfId="77" applyFont="1" applyFill="1" applyAlignment="1">
      <alignment vertical="center"/>
      <protection/>
    </xf>
    <xf numFmtId="1" fontId="44" fillId="27" borderId="0" xfId="77" applyNumberFormat="1" applyFont="1" applyFill="1" applyBorder="1" applyAlignment="1">
      <alignment horizontal="left" vertical="center"/>
      <protection/>
    </xf>
    <xf numFmtId="0" fontId="38" fillId="27" borderId="0" xfId="73" applyFill="1" applyAlignment="1" applyProtection="1">
      <alignment horizontal="left" vertical="top"/>
      <protection/>
    </xf>
    <xf numFmtId="1" fontId="28" fillId="27" borderId="0" xfId="77" applyNumberFormat="1" applyFont="1" applyFill="1" applyBorder="1" applyAlignment="1">
      <alignment horizontal="left" vertical="center"/>
      <protection/>
    </xf>
    <xf numFmtId="0" fontId="38" fillId="27" borderId="0" xfId="73" applyNumberFormat="1" applyFill="1" applyBorder="1" applyAlignment="1">
      <alignment horizontal="left" vertical="center" wrapText="1"/>
    </xf>
    <xf numFmtId="0" fontId="45" fillId="27" borderId="0" xfId="73" applyFont="1" applyFill="1" applyAlignment="1">
      <alignment horizontal="left" indent="1"/>
    </xf>
    <xf numFmtId="0" fontId="38" fillId="27" borderId="0" xfId="73" applyFill="1" applyAlignment="1">
      <alignment horizontal="left" indent="1"/>
    </xf>
    <xf numFmtId="0" fontId="38" fillId="27" borderId="0" xfId="73" applyFill="1" applyAlignment="1">
      <alignment horizontal="left"/>
    </xf>
    <xf numFmtId="0" fontId="1" fillId="0" borderId="0" xfId="77">
      <alignment/>
      <protection/>
    </xf>
    <xf numFmtId="0" fontId="0" fillId="23" borderId="31" xfId="0" applyFill="1" applyBorder="1" applyAlignment="1">
      <alignment horizontal="center" vertical="center"/>
    </xf>
    <xf numFmtId="0" fontId="0" fillId="25" borderId="32" xfId="0" applyFill="1" applyBorder="1" applyAlignment="1">
      <alignment horizontal="center" vertical="center"/>
    </xf>
    <xf numFmtId="43" fontId="4" fillId="23" borderId="29" xfId="0" applyNumberFormat="1" applyFont="1" applyFill="1" applyBorder="1" applyAlignment="1">
      <alignment horizontal="center" vertical="center"/>
    </xf>
    <xf numFmtId="43" fontId="0" fillId="23" borderId="33" xfId="18" applyFont="1" applyFill="1" applyBorder="1" applyAlignment="1">
      <alignment horizontal="center"/>
    </xf>
    <xf numFmtId="43" fontId="0" fillId="25" borderId="32" xfId="18" applyFont="1" applyFill="1" applyBorder="1" applyAlignment="1">
      <alignment horizontal="center"/>
    </xf>
    <xf numFmtId="43" fontId="4" fillId="23" borderId="33" xfId="18" applyFont="1" applyFill="1" applyBorder="1" applyAlignment="1">
      <alignment horizontal="center"/>
    </xf>
    <xf numFmtId="43" fontId="0" fillId="23" borderId="29" xfId="18" applyFont="1" applyFill="1" applyBorder="1" applyAlignment="1">
      <alignment horizontal="center"/>
    </xf>
    <xf numFmtId="43" fontId="0" fillId="23" borderId="34" xfId="18" applyFont="1" applyFill="1" applyBorder="1" applyAlignment="1">
      <alignment horizontal="center"/>
    </xf>
    <xf numFmtId="43" fontId="0" fillId="25" borderId="29" xfId="18" applyFont="1" applyFill="1" applyBorder="1" applyAlignment="1">
      <alignment horizontal="center"/>
    </xf>
    <xf numFmtId="43" fontId="4" fillId="23" borderId="32" xfId="18" applyFont="1" applyFill="1" applyBorder="1" applyAlignment="1">
      <alignment horizontal="center"/>
    </xf>
    <xf numFmtId="43" fontId="0" fillId="23" borderId="33" xfId="71" applyNumberFormat="1" applyFont="1" applyFill="1" applyBorder="1" applyAlignment="1">
      <alignment horizontal="center"/>
    </xf>
    <xf numFmtId="43" fontId="0" fillId="23" borderId="35" xfId="18" applyFont="1" applyFill="1" applyBorder="1" applyAlignment="1">
      <alignment horizontal="center"/>
    </xf>
    <xf numFmtId="0" fontId="4" fillId="25" borderId="32" xfId="0" applyFont="1" applyFill="1" applyBorder="1" applyAlignment="1">
      <alignment horizontal="center"/>
    </xf>
    <xf numFmtId="43" fontId="4" fillId="23" borderId="33" xfId="18" applyFont="1" applyFill="1" applyBorder="1" applyAlignment="1">
      <alignment horizontal="center" vertical="center"/>
    </xf>
    <xf numFmtId="43" fontId="0" fillId="23" borderId="32" xfId="18" applyFont="1" applyFill="1" applyBorder="1" applyAlignment="1">
      <alignment horizontal="center"/>
    </xf>
    <xf numFmtId="43" fontId="4" fillId="23" borderId="33" xfId="18" applyNumberFormat="1" applyFont="1" applyFill="1" applyBorder="1" applyAlignment="1">
      <alignment horizontal="center"/>
    </xf>
    <xf numFmtId="43" fontId="0" fillId="23" borderId="33" xfId="18" applyFont="1" applyFill="1" applyBorder="1"/>
    <xf numFmtId="43" fontId="0" fillId="23" borderId="29" xfId="18" applyFont="1" applyFill="1" applyBorder="1"/>
    <xf numFmtId="43" fontId="0" fillId="23" borderId="34" xfId="18" applyFont="1" applyFill="1" applyBorder="1"/>
    <xf numFmtId="43" fontId="0" fillId="25" borderId="29" xfId="18" applyFont="1" applyFill="1" applyBorder="1"/>
    <xf numFmtId="43" fontId="0" fillId="0" borderId="29" xfId="0" applyNumberFormat="1" applyBorder="1"/>
    <xf numFmtId="0" fontId="4" fillId="25" borderId="34" xfId="0" applyFont="1" applyFill="1" applyBorder="1" applyAlignment="1">
      <alignment horizontal="center"/>
    </xf>
    <xf numFmtId="0" fontId="21" fillId="23" borderId="0" xfId="77" applyFont="1" applyFill="1" applyAlignment="1">
      <alignment horizontal="left" wrapText="1"/>
      <protection/>
    </xf>
    <xf numFmtId="0" fontId="38" fillId="23" borderId="0" xfId="73" applyFill="1" applyAlignment="1" applyProtection="1">
      <alignment horizontal="left"/>
      <protection/>
    </xf>
    <xf numFmtId="0" fontId="4" fillId="26" borderId="36" xfId="0" applyFont="1" applyFill="1" applyBorder="1" applyAlignment="1">
      <alignment horizontal="center" vertical="center" wrapText="1"/>
    </xf>
    <xf numFmtId="0" fontId="4" fillId="26" borderId="37" xfId="0" applyFont="1" applyFill="1" applyBorder="1" applyAlignment="1">
      <alignment horizontal="center" vertical="center" wrapText="1"/>
    </xf>
    <xf numFmtId="0" fontId="4" fillId="26" borderId="3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3" borderId="39" xfId="0" applyFont="1" applyFill="1" applyBorder="1" applyAlignment="1">
      <alignment horizontal="center"/>
    </xf>
    <xf numFmtId="0" fontId="4" fillId="23" borderId="40" xfId="0" applyFont="1" applyFill="1" applyBorder="1" applyAlignment="1">
      <alignment horizontal="center"/>
    </xf>
    <xf numFmtId="0" fontId="4" fillId="23" borderId="41" xfId="0" applyFont="1" applyFill="1" applyBorder="1" applyAlignment="1">
      <alignment horizontal="center"/>
    </xf>
    <xf numFmtId="0" fontId="4" fillId="23" borderId="0" xfId="0" applyFont="1" applyFill="1" applyBorder="1" applyAlignment="1">
      <alignment horizontal="center"/>
    </xf>
    <xf numFmtId="0" fontId="4" fillId="23" borderId="12" xfId="0" applyFont="1" applyFill="1" applyBorder="1" applyAlignment="1">
      <alignment horizontal="center"/>
    </xf>
    <xf numFmtId="0" fontId="22" fillId="26" borderId="18" xfId="0" applyFont="1" applyFill="1" applyBorder="1" applyAlignment="1">
      <alignment horizontal="center"/>
    </xf>
    <xf numFmtId="0" fontId="4" fillId="0" borderId="0" xfId="0" applyFont="1" applyFill="1" applyBorder="1" applyAlignment="1">
      <alignment horizontal="center"/>
    </xf>
    <xf numFmtId="0" fontId="22" fillId="0" borderId="0" xfId="0" applyFont="1" applyFill="1" applyBorder="1" applyAlignment="1">
      <alignment horizontal="center"/>
    </xf>
    <xf numFmtId="0" fontId="22" fillId="0" borderId="0" xfId="0" applyFont="1" applyFill="1" applyBorder="1"/>
    <xf numFmtId="0" fontId="22" fillId="0" borderId="42" xfId="0" applyFont="1" applyBorder="1"/>
    <xf numFmtId="0" fontId="4" fillId="23" borderId="43" xfId="0" applyFont="1" applyFill="1" applyBorder="1" applyAlignment="1">
      <alignment horizontal="center"/>
    </xf>
    <xf numFmtId="0" fontId="4" fillId="23" borderId="26" xfId="0" applyFont="1" applyFill="1" applyBorder="1" applyAlignment="1">
      <alignment horizontal="center"/>
    </xf>
    <xf numFmtId="0" fontId="22" fillId="26" borderId="42" xfId="0" applyFont="1" applyFill="1" applyBorder="1" applyAlignment="1">
      <alignment horizontal="center"/>
    </xf>
    <xf numFmtId="0" fontId="4" fillId="23" borderId="14" xfId="0" applyFont="1" applyFill="1" applyBorder="1" applyAlignment="1">
      <alignment horizontal="center"/>
    </xf>
    <xf numFmtId="0" fontId="22" fillId="0" borderId="18" xfId="0" applyFont="1" applyBorder="1"/>
    <xf numFmtId="0" fontId="4" fillId="26" borderId="15" xfId="0" applyFont="1" applyFill="1" applyBorder="1" applyAlignment="1">
      <alignment horizontal="center" vertical="center" wrapText="1"/>
    </xf>
    <xf numFmtId="0" fontId="4" fillId="26" borderId="10" xfId="0" applyFont="1" applyFill="1" applyBorder="1" applyAlignment="1">
      <alignment horizontal="center" vertical="center" wrapText="1"/>
    </xf>
    <xf numFmtId="0" fontId="4" fillId="26" borderId="19" xfId="0" applyFont="1" applyFill="1" applyBorder="1" applyAlignment="1">
      <alignment horizontal="center" vertical="center" wrapText="1"/>
    </xf>
    <xf numFmtId="0" fontId="4" fillId="26" borderId="20" xfId="0" applyFont="1" applyFill="1" applyBorder="1" applyAlignment="1">
      <alignment horizontal="center" vertical="center" wrapText="1"/>
    </xf>
    <xf numFmtId="167" fontId="0" fillId="0" borderId="27" xfId="18" applyNumberFormat="1" applyFont="1" applyFill="1" applyBorder="1" applyAlignment="1">
      <alignment horizontal="center" vertical="center" wrapText="1"/>
    </xf>
    <xf numFmtId="167" fontId="0" fillId="0" borderId="28" xfId="18" applyNumberFormat="1" applyFont="1" applyFill="1" applyBorder="1" applyAlignment="1">
      <alignment horizontal="center" vertical="center" wrapText="1"/>
    </xf>
    <xf numFmtId="167" fontId="0" fillId="0" borderId="9" xfId="18" applyNumberFormat="1" applyFont="1" applyFill="1" applyBorder="1" applyAlignment="1">
      <alignment horizontal="center" vertical="center" wrapText="1"/>
    </xf>
    <xf numFmtId="0" fontId="0" fillId="26" borderId="19" xfId="0" applyFont="1" applyFill="1" applyBorder="1" applyAlignment="1">
      <alignment horizontal="center" vertical="center" wrapText="1"/>
    </xf>
    <xf numFmtId="0" fontId="0" fillId="26" borderId="21" xfId="0" applyFont="1" applyFill="1" applyBorder="1" applyAlignment="1">
      <alignment horizontal="center" vertical="center" wrapText="1"/>
    </xf>
  </cellXfs>
  <cellStyles count="64">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omma0" xfId="47"/>
    <cellStyle name="Cover" xfId="48"/>
    <cellStyle name="Currency0" xfId="49"/>
    <cellStyle name="Date" xfId="50"/>
    <cellStyle name="Explanatory Text" xfId="51"/>
    <cellStyle name="Fixed" xfId="52"/>
    <cellStyle name="Good" xfId="53"/>
    <cellStyle name="Heading 1" xfId="54"/>
    <cellStyle name="Heading 2" xfId="55"/>
    <cellStyle name="Heading 3" xfId="56"/>
    <cellStyle name="Heading 4" xfId="57"/>
    <cellStyle name="Input" xfId="58"/>
    <cellStyle name="Linked Cell" xfId="59"/>
    <cellStyle name="Menu" xfId="60"/>
    <cellStyle name="Neutral" xfId="61"/>
    <cellStyle name="Normal_renew" xfId="62"/>
    <cellStyle name="Note" xfId="63"/>
    <cellStyle name="Output" xfId="64"/>
    <cellStyle name="Style 1" xfId="65"/>
    <cellStyle name="Title" xfId="66"/>
    <cellStyle name="Total" xfId="67"/>
    <cellStyle name="Warning Text" xfId="68"/>
    <cellStyle name="Year" xfId="69"/>
    <cellStyle name="Normal 5" xfId="70"/>
    <cellStyle name="Comma 2" xfId="71"/>
    <cellStyle name="Normal 2" xfId="72"/>
    <cellStyle name="Hyperlink" xfId="73"/>
    <cellStyle name="Normal_TAB7P1" xfId="74"/>
    <cellStyle name="Normal 3" xfId="75"/>
    <cellStyle name="Normal 4" xfId="76"/>
    <cellStyle name="Normal 3 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med.govt.nz/sectors-industries/energy/energy-modelling/data/renewables" TargetMode="External" /><Relationship Id="rId3" Type="http://schemas.openxmlformats.org/officeDocument/2006/relationships/hyperlink" Target="http://www.med.govt.nz/sectors-industries/energy/energy-modelling/data/renewable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24</xdr:row>
      <xdr:rowOff>0</xdr:rowOff>
    </xdr:from>
    <xdr:to>
      <xdr:col>6</xdr:col>
      <xdr:colOff>0</xdr:colOff>
      <xdr:row>26</xdr:row>
      <xdr:rowOff>0</xdr:rowOff>
    </xdr:to>
    <xdr:pic>
      <xdr:nvPicPr>
        <xdr:cNvPr id="2" name="Picture 1" descr="http://wiki.creativecommons.org/images/c/cf/By_plain30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95275" y="4905375"/>
          <a:ext cx="4914900" cy="361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0</xdr:col>
      <xdr:colOff>3238500</xdr:colOff>
      <xdr:row>4</xdr:row>
      <xdr:rowOff>152400</xdr:rowOff>
    </xdr:to>
    <xdr:pic>
      <xdr:nvPicPr>
        <xdr:cNvPr id="2" name="Picture 1" descr="Description: Description: Description: MBIE-interim-logo-0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525"/>
          <a:ext cx="32385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33</xdr:row>
      <xdr:rowOff>114300</xdr:rowOff>
    </xdr:from>
    <xdr:to>
      <xdr:col>12</xdr:col>
      <xdr:colOff>600075</xdr:colOff>
      <xdr:row>44</xdr:row>
      <xdr:rowOff>123825</xdr:rowOff>
    </xdr:to>
    <xdr:sp macro="" textlink="">
      <xdr:nvSpPr>
        <xdr:cNvPr id="6145" name="Text Box 1"/>
        <xdr:cNvSpPr txBox="1">
          <a:spLocks noChangeArrowheads="1"/>
        </xdr:cNvSpPr>
      </xdr:nvSpPr>
      <xdr:spPr bwMode="auto">
        <a:xfrm>
          <a:off x="104775" y="5753100"/>
          <a:ext cx="7172325" cy="17907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0" bIns="0" anchor="t" upright="1"/>
        <a:lstStyle/>
        <a:p>
          <a:pPr algn="l" rtl="0">
            <a:defRPr sz="1000"/>
          </a:pPr>
          <a:r>
            <a:rPr lang="en-NZ" sz="1000" b="0" i="0" u="none" strike="noStrike" baseline="0">
              <a:solidFill>
                <a:srgbClr val="0000FF"/>
              </a:solidFill>
              <a:latin typeface="Arial"/>
              <a:cs typeface="Arial"/>
            </a:rPr>
            <a:t>Notes to Table F.1:</a:t>
          </a:r>
          <a:r>
            <a:rPr lang="en-NZ" sz="1000" b="0" i="0" u="none" strike="noStrike" baseline="0">
              <a:solidFill>
                <a:srgbClr val="000000"/>
              </a:solidFill>
              <a:latin typeface="Arial"/>
              <a:cs typeface="Arial"/>
            </a:rPr>
            <a:t> </a:t>
          </a:r>
        </a:p>
        <a:p>
          <a:pPr algn="l" rtl="0">
            <a:defRPr sz="1000"/>
          </a:pPr>
          <a:r>
            <a:rPr lang="en-NZ" sz="1000" b="0" i="0" u="none" strike="noStrike" baseline="0">
              <a:solidFill>
                <a:srgbClr val="000000"/>
              </a:solidFill>
              <a:latin typeface="Arial"/>
              <a:cs typeface="Arial"/>
            </a:rPr>
            <a:t>Electricity and Cogeneration: For all fuels Information is predominantly estimated based on the gross electrical output of plants and standard efficiencies. Some actual information is included where it is reported to the Ministry of Economic on a monthly or annual basis.</a:t>
          </a:r>
        </a:p>
        <a:p>
          <a:pPr algn="l" rtl="0">
            <a:defRPr sz="1000"/>
          </a:pPr>
          <a:endParaRPr lang="en-NZ" sz="10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NZ" sz="1000" b="0" i="0" u="none" strike="noStrike" baseline="0">
              <a:solidFill>
                <a:srgbClr val="000000"/>
              </a:solidFill>
              <a:latin typeface="Arial"/>
              <a:cs typeface="Arial"/>
            </a:rPr>
            <a:t>1) Based on the report (and associated data) </a:t>
          </a:r>
          <a:r>
            <a:rPr lang="en-NZ" sz="1000" b="0" i="1" u="none" strike="noStrike" baseline="0">
              <a:solidFill>
                <a:srgbClr val="000000"/>
              </a:solidFill>
              <a:latin typeface="Arial"/>
              <a:cs typeface="Arial"/>
            </a:rPr>
            <a:t>An Updated Assessment of Geothermal Direct Heat Use in New Zealand </a:t>
          </a:r>
          <a:r>
            <a:rPr lang="en-NZ" sz="1000" b="0" i="0" u="none" strike="noStrike" baseline="0">
              <a:solidFill>
                <a:srgbClr val="000000"/>
              </a:solidFill>
              <a:latin typeface="Arial"/>
              <a:cs typeface="Arial"/>
            </a:rPr>
            <a:t>2008, prepared by Brian White, Executive Officer of the New Zealand Geothermal Association</a:t>
          </a:r>
          <a:r>
            <a:rPr lang="en-NZ" sz="1000" b="0" i="0" u="none" strike="noStrike" baseline="0">
              <a:solidFill>
                <a:srgbClr val="000000"/>
              </a:solidFill>
              <a:latin typeface="Arial"/>
              <a:ea typeface="+mn-ea"/>
              <a:cs typeface="Arial"/>
            </a:rPr>
            <a:t>. </a:t>
          </a:r>
          <a:r>
            <a:rPr lang="en-GB" sz="1000" b="0" i="0" u="none" strike="noStrike" baseline="0">
              <a:solidFill>
                <a:srgbClr val="000000"/>
              </a:solidFill>
              <a:latin typeface="Arial"/>
              <a:ea typeface="+mn-ea"/>
              <a:cs typeface="Arial"/>
            </a:rPr>
            <a:t>2012 estimate based on regional and industrial updates.</a:t>
          </a:r>
          <a:endParaRPr lang="en-NZ" sz="1000" b="0" i="0" u="none" strike="noStrike" baseline="0">
            <a:solidFill>
              <a:srgbClr val="000000"/>
            </a:solidFill>
            <a:latin typeface="Arial"/>
            <a:ea typeface="+mn-ea"/>
            <a:cs typeface="Arial"/>
          </a:endParaRPr>
        </a:p>
        <a:p>
          <a:pPr algn="l" rtl="0">
            <a:defRPr sz="1000"/>
          </a:pPr>
          <a:r>
            <a:rPr lang="en-NZ" sz="1000" b="0" i="0" u="none" strike="noStrike" baseline="0">
              <a:solidFill>
                <a:srgbClr val="000000"/>
              </a:solidFill>
              <a:latin typeface="Arial"/>
              <a:cs typeface="Arial"/>
            </a:rPr>
            <a:t>2) </a:t>
          </a:r>
          <a:r>
            <a:rPr lang="en-GB" sz="1000" b="0" i="0" u="none" strike="noStrike" baseline="0">
              <a:solidFill>
                <a:srgbClr val="000000"/>
              </a:solidFill>
              <a:latin typeface="Arial"/>
              <a:ea typeface="+mn-ea"/>
              <a:cs typeface="Arial"/>
            </a:rPr>
            <a:t>Industrial use is estimated using information from the Heat Plant Database 2008, prepared by East Harbour Management Services on behalf of the Bioenergy Association of New Zealand (BANZ), in conjunction with the Energy Efficiency and Conservation Authority (EECA) and the Ministry of Economic Development. Residential use is estimated based on Census data.</a:t>
          </a:r>
          <a:endParaRPr lang="en-NZ" sz="1000" b="0" i="0" u="none" strike="noStrike" baseline="0">
            <a:solidFill>
              <a:srgbClr val="000000"/>
            </a:solidFill>
            <a:latin typeface="Arial"/>
            <a:ea typeface="+mn-ea"/>
            <a:cs typeface="Arial"/>
          </a:endParaRPr>
        </a:p>
        <a:p>
          <a:pPr algn="l" rtl="0">
            <a:defRPr sz="1000"/>
          </a:pPr>
          <a:endParaRPr lang="en-NZ"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28575</xdr:rowOff>
    </xdr:from>
    <xdr:to>
      <xdr:col>7</xdr:col>
      <xdr:colOff>0</xdr:colOff>
      <xdr:row>24</xdr:row>
      <xdr:rowOff>104775</xdr:rowOff>
    </xdr:to>
    <xdr:sp macro="" textlink="">
      <xdr:nvSpPr>
        <xdr:cNvPr id="7170" name="Text Box 2"/>
        <xdr:cNvSpPr txBox="1">
          <a:spLocks noChangeArrowheads="1"/>
        </xdr:cNvSpPr>
      </xdr:nvSpPr>
      <xdr:spPr bwMode="auto">
        <a:xfrm>
          <a:off x="9525" y="3038475"/>
          <a:ext cx="4724400" cy="104775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0" bIns="0" anchor="t" upright="1"/>
        <a:lstStyle/>
        <a:p>
          <a:pPr algn="l" rtl="0">
            <a:defRPr sz="1000"/>
          </a:pPr>
          <a:r>
            <a:rPr lang="en-NZ" sz="1000" b="0" i="0" u="none" strike="noStrike" baseline="0">
              <a:solidFill>
                <a:srgbClr val="000000"/>
              </a:solidFill>
              <a:latin typeface="Arial"/>
              <a:cs typeface="Arial"/>
            </a:rPr>
            <a:t>Notes to Table F.3:</a:t>
          </a:r>
        </a:p>
        <a:p>
          <a:pPr algn="l" rtl="0">
            <a:defRPr sz="1000"/>
          </a:pPr>
          <a:endParaRPr lang="en-NZ" sz="1000" b="0" i="0" u="none" strike="noStrike" baseline="0">
            <a:solidFill>
              <a:srgbClr val="000000"/>
            </a:solidFill>
            <a:latin typeface="Arial"/>
            <a:cs typeface="Arial"/>
          </a:endParaRPr>
        </a:p>
        <a:p>
          <a:pPr algn="l" rtl="0">
            <a:defRPr sz="1000"/>
          </a:pPr>
          <a:r>
            <a:rPr lang="en-NZ" sz="1000" b="0" i="0" u="none" strike="noStrike" baseline="0">
              <a:solidFill>
                <a:srgbClr val="000000"/>
              </a:solidFill>
              <a:latin typeface="Arial"/>
              <a:cs typeface="Arial"/>
            </a:rPr>
            <a:t>1) 2009 - 2013 figures are based on information collected under the Petroleum or Engine Fuel Monitoring Levy. Information for 2007 and 2008 is estimated by the Energy Efficiency and Conservation Authority.</a:t>
          </a:r>
        </a:p>
        <a:p>
          <a:pPr algn="l" rtl="0">
            <a:defRPr sz="1000"/>
          </a:pPr>
          <a:r>
            <a:rPr lang="en-NZ" sz="1000" b="0" i="0" u="none" strike="noStrike" baseline="0">
              <a:solidFill>
                <a:srgbClr val="000000"/>
              </a:solidFill>
              <a:latin typeface="Arial"/>
              <a:cs typeface="Arial"/>
            </a:rPr>
            <a:t>2) GCV = Gross Calorific Value. ML = Million Litres.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9</xdr:row>
      <xdr:rowOff>95250</xdr:rowOff>
    </xdr:from>
    <xdr:to>
      <xdr:col>5</xdr:col>
      <xdr:colOff>400050</xdr:colOff>
      <xdr:row>20</xdr:row>
      <xdr:rowOff>76200</xdr:rowOff>
    </xdr:to>
    <xdr:sp macro="" textlink="">
      <xdr:nvSpPr>
        <xdr:cNvPr id="2054" name="Text Box 6"/>
        <xdr:cNvSpPr txBox="1">
          <a:spLocks noChangeArrowheads="1"/>
        </xdr:cNvSpPr>
      </xdr:nvSpPr>
      <xdr:spPr bwMode="auto">
        <a:xfrm>
          <a:off x="114300" y="1952625"/>
          <a:ext cx="5572125" cy="176212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22860" rIns="0" bIns="0" anchor="t" upright="1"/>
        <a:lstStyle/>
        <a:p>
          <a:pPr algn="l" rtl="0">
            <a:defRPr sz="1000"/>
          </a:pPr>
          <a:r>
            <a:rPr lang="en-NZ" sz="1000" b="0" i="0" u="none" strike="noStrike" baseline="0">
              <a:solidFill>
                <a:srgbClr val="0000FF"/>
              </a:solidFill>
              <a:latin typeface="Arial"/>
              <a:cs typeface="Arial"/>
            </a:rPr>
            <a:t>Notes to Table F.4:</a:t>
          </a:r>
          <a:endParaRPr lang="en-NZ" sz="1000" b="0" i="0" u="none" strike="noStrike" baseline="0">
            <a:solidFill>
              <a:srgbClr val="000000"/>
            </a:solidFill>
            <a:latin typeface="Arial"/>
            <a:cs typeface="Arial"/>
          </a:endParaRPr>
        </a:p>
        <a:p>
          <a:pPr algn="l" rtl="0">
            <a:defRPr sz="1000"/>
          </a:pPr>
          <a:endParaRPr lang="en-NZ" sz="1000" b="0" i="0" u="none" strike="noStrike" baseline="0">
            <a:solidFill>
              <a:srgbClr val="000000"/>
            </a:solidFill>
            <a:latin typeface="Arial"/>
            <a:cs typeface="Arial"/>
          </a:endParaRPr>
        </a:p>
        <a:p>
          <a:pPr algn="l" rtl="0">
            <a:defRPr sz="1000"/>
          </a:pPr>
          <a:r>
            <a:rPr lang="en-NZ" sz="1000" b="0" i="0" u="none" strike="noStrike" baseline="0">
              <a:solidFill>
                <a:srgbClr val="000000"/>
              </a:solidFill>
              <a:latin typeface="Arial"/>
              <a:cs typeface="Arial"/>
            </a:rPr>
            <a:t>1) Based on the report and associated data - </a:t>
          </a:r>
          <a:r>
            <a:rPr lang="en-NZ" sz="1000" b="0" i="1" u="none" strike="noStrike" baseline="0">
              <a:solidFill>
                <a:srgbClr val="000000"/>
              </a:solidFill>
              <a:latin typeface="Arial"/>
              <a:cs typeface="Arial"/>
            </a:rPr>
            <a:t>An Updated Assessment of Geothermal Direct Heat Use in New Zealand</a:t>
          </a:r>
          <a:r>
            <a:rPr lang="en-NZ" sz="1000" b="0" i="0" u="none" strike="noStrike" baseline="0">
              <a:solidFill>
                <a:srgbClr val="000000"/>
              </a:solidFill>
              <a:latin typeface="Arial"/>
              <a:cs typeface="Arial"/>
            </a:rPr>
            <a:t>, prepared by Brian White, Executive Officer of the New Zealand Geothermal Association.</a:t>
          </a:r>
        </a:p>
        <a:p>
          <a:pPr marL="0" marR="0" indent="0" algn="l" defTabSz="914400" rtl="0" eaLnBrk="1" fontAlgn="auto" latinLnBrk="0" hangingPunct="1">
            <a:lnSpc>
              <a:spcPct val="100000"/>
            </a:lnSpc>
            <a:spcBef>
              <a:spcPts val="0"/>
            </a:spcBef>
            <a:spcAft>
              <a:spcPts val="0"/>
            </a:spcAft>
            <a:buClrTx/>
            <a:buSzTx/>
            <a:buFontTx/>
            <a:buNone/>
            <a:tabLst/>
            <a:defRPr sz="1000"/>
          </a:pPr>
          <a:r>
            <a:rPr lang="en-NZ" sz="1000" b="0" i="0" u="none" strike="noStrike" baseline="0">
              <a:solidFill>
                <a:srgbClr val="000000"/>
              </a:solidFill>
              <a:latin typeface="Arial"/>
              <a:cs typeface="Arial"/>
            </a:rPr>
            <a:t>2) Industrial use estimated using information from the Heat Plant Database 2008, </a:t>
          </a:r>
          <a:r>
            <a:rPr lang="en-GB" sz="1000" b="0" i="0" u="none" strike="noStrike" baseline="0">
              <a:solidFill>
                <a:srgbClr val="000000"/>
              </a:solidFill>
              <a:latin typeface="Arial"/>
              <a:ea typeface="+mn-ea"/>
              <a:cs typeface="Arial"/>
            </a:rPr>
            <a:t>with production data for wood products from Statistics New Zealand.  Residential use is estimated based on the ‘Household Energy End-use Project’ carried out by BRANZ, along with Census data</a:t>
          </a:r>
          <a:r>
            <a:rPr lang="en-NZ" sz="1000" b="0" i="0" u="none" strike="noStrike" baseline="0">
              <a:solidFill>
                <a:srgbClr val="000000"/>
              </a:solidFill>
              <a:latin typeface="Arial"/>
              <a:ea typeface="+mn-ea"/>
              <a:cs typeface="Aria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amp;N\Networks\Energy%20Information%20&amp;%20Modelling\Energy%20Information\Data\Electricity\Cap_Gen%20(MYE%20&amp;%20DY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mp;N\Networks\Energy%20Information%20&amp;%20Modelling\Energy%20Information\Data\Electricity\Cap_Gen%20(MYE%20&amp;%20DY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DATA\Edf(Commercial%20in%20Confidence)\EDFJuly2001\USER\EMSUDATA\IEA\SLT94.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YE'08 quarterly utilisation"/>
      <sheetName val="MYE'03 quarterly"/>
      <sheetName val="MYE'04 quarterly"/>
      <sheetName val="MYE'05 quarterly"/>
      <sheetName val="Sheet1"/>
      <sheetName val="Summary for Elec4tly"/>
      <sheetName val="Chart1"/>
      <sheetName val="MYE'06 quarterly"/>
      <sheetName val="MYE'07 quarterly"/>
      <sheetName val="MYE'08 quarterly"/>
      <sheetName val="Sheet2"/>
      <sheetName val="Temp(monthly)"/>
      <sheetName val="08Estimates"/>
      <sheetName val="MYE'07 quarterly utilisation"/>
      <sheetName val="MYE'06 quarterly utilisation"/>
      <sheetName val="StationID"/>
      <sheetName val="Capacity Series"/>
      <sheetName val="MYE'98"/>
      <sheetName val="MYE'99"/>
      <sheetName val="MYE'00"/>
      <sheetName val="MYE'01"/>
      <sheetName val="MYE'02"/>
      <sheetName val="MYE'03"/>
      <sheetName val="MYE'04"/>
      <sheetName val="Planned stations"/>
      <sheetName val="Comm stations"/>
      <sheetName val="MYE'05 q by fuel"/>
      <sheetName val="MYE'06 q by fuel"/>
      <sheetName val="MYE'05 q capacity by type"/>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row r="3">
          <cell r="N3">
            <v>1</v>
          </cell>
          <cell r="O3" t="str">
            <v>Acid Plant (Raven Chch)</v>
          </cell>
          <cell r="P3" t="str">
            <v>Steam</v>
          </cell>
          <cell r="Q3">
            <v>3760</v>
          </cell>
        </row>
        <row r="4">
          <cell r="N4">
            <v>2</v>
          </cell>
          <cell r="O4" t="str">
            <v>Acid Plant (Raven Dun)</v>
          </cell>
          <cell r="P4" t="str">
            <v>Steam</v>
          </cell>
          <cell r="Q4">
            <v>1522</v>
          </cell>
        </row>
        <row r="5">
          <cell r="N5">
            <v>3</v>
          </cell>
          <cell r="O5" t="str">
            <v>Aniwhenua</v>
          </cell>
          <cell r="P5" t="str">
            <v>Hydro</v>
          </cell>
          <cell r="Q5">
            <v>131082</v>
          </cell>
        </row>
        <row r="6">
          <cell r="N6">
            <v>4</v>
          </cell>
          <cell r="O6" t="str">
            <v>Arapuni</v>
          </cell>
          <cell r="P6" t="str">
            <v>Hydro</v>
          </cell>
          <cell r="Q6">
            <v>832159</v>
          </cell>
        </row>
        <row r="7">
          <cell r="N7">
            <v>5</v>
          </cell>
          <cell r="O7" t="str">
            <v>Aratiatia</v>
          </cell>
          <cell r="P7" t="str">
            <v>Hydro</v>
          </cell>
          <cell r="Q7">
            <v>299099</v>
          </cell>
        </row>
        <row r="8">
          <cell r="N8">
            <v>6</v>
          </cell>
          <cell r="O8" t="str">
            <v>Argyle x 2</v>
          </cell>
          <cell r="P8" t="str">
            <v>Hydro</v>
          </cell>
          <cell r="Q8">
            <v>39860</v>
          </cell>
        </row>
        <row r="9">
          <cell r="N9">
            <v>7</v>
          </cell>
          <cell r="O9" t="str">
            <v>Arnold</v>
          </cell>
          <cell r="P9" t="str">
            <v>Hydro</v>
          </cell>
          <cell r="Q9">
            <v>25592</v>
          </cell>
        </row>
        <row r="10">
          <cell r="N10">
            <v>8</v>
          </cell>
          <cell r="O10" t="str">
            <v>Atiamuri</v>
          </cell>
          <cell r="P10" t="str">
            <v>Hydro</v>
          </cell>
          <cell r="Q10">
            <v>263936</v>
          </cell>
        </row>
        <row r="11">
          <cell r="N11">
            <v>9</v>
          </cell>
          <cell r="O11" t="str">
            <v>Auckland DHB</v>
          </cell>
          <cell r="P11" t="str">
            <v>Gas</v>
          </cell>
          <cell r="Q11">
            <v>7956</v>
          </cell>
        </row>
        <row r="12">
          <cell r="N12">
            <v>10</v>
          </cell>
          <cell r="O12" t="str">
            <v>Aviemore</v>
          </cell>
          <cell r="P12" t="str">
            <v>Hydro</v>
          </cell>
          <cell r="Q12">
            <v>850427</v>
          </cell>
        </row>
        <row r="13">
          <cell r="N13">
            <v>11</v>
          </cell>
          <cell r="O13" t="str">
            <v>Ballance Kapuni</v>
          </cell>
          <cell r="P13" t="str">
            <v>Unknown</v>
          </cell>
          <cell r="Q13">
            <v>0</v>
          </cell>
        </row>
        <row r="14">
          <cell r="N14">
            <v>12</v>
          </cell>
          <cell r="O14" t="str">
            <v>Ballance Mount</v>
          </cell>
          <cell r="P14" t="str">
            <v>Steam</v>
          </cell>
          <cell r="Q14">
            <v>31263</v>
          </cell>
        </row>
        <row r="15">
          <cell r="N15">
            <v>13</v>
          </cell>
          <cell r="O15" t="str">
            <v>Ballance Whagarei</v>
          </cell>
          <cell r="P15" t="str">
            <v>Unknown</v>
          </cell>
          <cell r="Q15">
            <v>1660</v>
          </cell>
        </row>
        <row r="16">
          <cell r="N16">
            <v>14</v>
          </cell>
          <cell r="O16" t="str">
            <v>Benmore</v>
          </cell>
          <cell r="P16" t="str">
            <v>Hydro</v>
          </cell>
          <cell r="Q16">
            <v>2015066</v>
          </cell>
        </row>
        <row r="17">
          <cell r="N17">
            <v>15</v>
          </cell>
          <cell r="O17" t="str">
            <v>BML Energy Centre</v>
          </cell>
          <cell r="P17" t="str">
            <v>CoGen Wood</v>
          </cell>
          <cell r="Q17">
            <v>636</v>
          </cell>
        </row>
        <row r="18">
          <cell r="N18">
            <v>16</v>
          </cell>
          <cell r="O18" t="str">
            <v>Christchurch Wastewater Treatment Plant</v>
          </cell>
          <cell r="P18" t="str">
            <v>Sewage Gas</v>
          </cell>
          <cell r="Q18">
            <v>8300</v>
          </cell>
        </row>
        <row r="19">
          <cell r="N19">
            <v>17</v>
          </cell>
          <cell r="O19" t="str">
            <v>Clyde</v>
          </cell>
          <cell r="P19" t="str">
            <v>Hydro</v>
          </cell>
          <cell r="Q19">
            <v>1695347</v>
          </cell>
        </row>
        <row r="20">
          <cell r="N20">
            <v>18</v>
          </cell>
          <cell r="O20" t="str">
            <v>Cobb</v>
          </cell>
          <cell r="P20" t="str">
            <v>Hydro</v>
          </cell>
          <cell r="Q20">
            <v>134967</v>
          </cell>
        </row>
        <row r="21">
          <cell r="N21">
            <v>19</v>
          </cell>
          <cell r="O21" t="str">
            <v>Coleridge</v>
          </cell>
          <cell r="P21" t="str">
            <v>Hydro</v>
          </cell>
          <cell r="Q21">
            <v>209898</v>
          </cell>
        </row>
        <row r="22">
          <cell r="N22">
            <v>20</v>
          </cell>
          <cell r="O22" t="str">
            <v>Edgecumbe</v>
          </cell>
          <cell r="P22" t="str">
            <v>CoGen Gas</v>
          </cell>
          <cell r="Q22">
            <v>54552</v>
          </cell>
        </row>
        <row r="23">
          <cell r="N23">
            <v>21</v>
          </cell>
          <cell r="O23" t="str">
            <v>EFI G1</v>
          </cell>
          <cell r="P23" t="str">
            <v>CoGen</v>
          </cell>
          <cell r="Q23">
            <v>13953</v>
          </cell>
        </row>
        <row r="24">
          <cell r="N24">
            <v>22</v>
          </cell>
          <cell r="O24" t="str">
            <v>EFI G2</v>
          </cell>
          <cell r="P24" t="str">
            <v>CoGen</v>
          </cell>
          <cell r="Q24">
            <v>13619</v>
          </cell>
        </row>
        <row r="25">
          <cell r="N25">
            <v>23</v>
          </cell>
          <cell r="O25" t="str">
            <v>EFI G3 (Standby Power)</v>
          </cell>
          <cell r="P25" t="str">
            <v>Diesel</v>
          </cell>
          <cell r="Q25">
            <v>276</v>
          </cell>
        </row>
        <row r="26">
          <cell r="N26">
            <v>24</v>
          </cell>
          <cell r="O26" t="str">
            <v>Falls</v>
          </cell>
          <cell r="P26" t="str">
            <v>Hydro</v>
          </cell>
          <cell r="Q26">
            <v>6926</v>
          </cell>
        </row>
        <row r="27">
          <cell r="N27">
            <v>25</v>
          </cell>
          <cell r="O27" t="str">
            <v>Fonterra - Whareroa</v>
          </cell>
          <cell r="P27" t="str">
            <v>CoGen</v>
          </cell>
          <cell r="Q27">
            <v>109226</v>
          </cell>
        </row>
        <row r="28">
          <cell r="N28">
            <v>26</v>
          </cell>
          <cell r="O28" t="str">
            <v>Fox</v>
          </cell>
          <cell r="P28" t="str">
            <v>Hydro</v>
          </cell>
          <cell r="Q28">
            <v>1836</v>
          </cell>
        </row>
        <row r="29">
          <cell r="N29">
            <v>27</v>
          </cell>
          <cell r="O29" t="str">
            <v>Fraser</v>
          </cell>
          <cell r="P29" t="str">
            <v>Hydro</v>
          </cell>
          <cell r="Q29">
            <v>21555</v>
          </cell>
        </row>
        <row r="30">
          <cell r="N30">
            <v>28</v>
          </cell>
          <cell r="O30" t="str">
            <v>Glenorchy</v>
          </cell>
          <cell r="P30" t="str">
            <v>Hydro</v>
          </cell>
          <cell r="Q30">
            <v>2822</v>
          </cell>
        </row>
        <row r="31">
          <cell r="N31">
            <v>29</v>
          </cell>
          <cell r="O31" t="str">
            <v>GTE Engines (WASTEM)</v>
          </cell>
          <cell r="P31" t="str">
            <v>ICE</v>
          </cell>
          <cell r="Q31">
            <v>40679</v>
          </cell>
        </row>
        <row r="32">
          <cell r="N32">
            <v>30</v>
          </cell>
          <cell r="O32" t="str">
            <v>GTE Engines (WDSERV)</v>
          </cell>
          <cell r="P32" t="str">
            <v>ICE</v>
          </cell>
          <cell r="Q32">
            <v>24271</v>
          </cell>
        </row>
        <row r="33">
          <cell r="N33">
            <v>31</v>
          </cell>
          <cell r="O33" t="str">
            <v>Hau Nui Windfarm</v>
          </cell>
          <cell r="P33" t="str">
            <v>Wind</v>
          </cell>
          <cell r="Q33">
            <v>27000</v>
          </cell>
        </row>
        <row r="34">
          <cell r="N34">
            <v>32</v>
          </cell>
          <cell r="O34" t="str">
            <v>Highbank x 2</v>
          </cell>
          <cell r="P34" t="str">
            <v>Hydro</v>
          </cell>
          <cell r="Q34">
            <v>89143</v>
          </cell>
        </row>
        <row r="35">
          <cell r="N35">
            <v>33</v>
          </cell>
          <cell r="O35" t="str">
            <v>Hinemaiaia x 3</v>
          </cell>
          <cell r="P35" t="str">
            <v>Hydro</v>
          </cell>
          <cell r="Q35">
            <v>25916</v>
          </cell>
        </row>
        <row r="36">
          <cell r="N36">
            <v>34</v>
          </cell>
          <cell r="O36" t="str">
            <v>Huntly</v>
          </cell>
          <cell r="P36" t="str">
            <v>Gas/Coal</v>
          </cell>
          <cell r="Q36">
            <v>6278067</v>
          </cell>
        </row>
        <row r="37">
          <cell r="N37">
            <v>35</v>
          </cell>
          <cell r="O37" t="str">
            <v>Kaimai x 4</v>
          </cell>
          <cell r="P37" t="str">
            <v>Hydro</v>
          </cell>
          <cell r="Q37">
            <v>172272</v>
          </cell>
        </row>
        <row r="38">
          <cell r="N38">
            <v>36</v>
          </cell>
          <cell r="O38" t="str">
            <v>Kaitawa</v>
          </cell>
          <cell r="P38" t="str">
            <v>Hydro</v>
          </cell>
          <cell r="Q38">
            <v>95900</v>
          </cell>
        </row>
        <row r="39">
          <cell r="N39">
            <v>37</v>
          </cell>
          <cell r="O39" t="str">
            <v>Kaniere Forks x 2</v>
          </cell>
          <cell r="P39" t="str">
            <v>Hydro</v>
          </cell>
          <cell r="Q39">
            <v>11183</v>
          </cell>
        </row>
        <row r="40">
          <cell r="N40">
            <v>38</v>
          </cell>
          <cell r="O40" t="str">
            <v>Karapiro</v>
          </cell>
          <cell r="P40" t="str">
            <v>Hydro</v>
          </cell>
          <cell r="Q40">
            <v>491009</v>
          </cell>
        </row>
        <row r="41">
          <cell r="N41">
            <v>39</v>
          </cell>
          <cell r="O41" t="str">
            <v>Kinleith</v>
          </cell>
          <cell r="P41" t="str">
            <v>CoGen Gas/Wood</v>
          </cell>
          <cell r="Q41">
            <v>284239</v>
          </cell>
        </row>
        <row r="42">
          <cell r="N42">
            <v>40</v>
          </cell>
          <cell r="O42" t="str">
            <v>Kumara x 3</v>
          </cell>
          <cell r="P42" t="str">
            <v>Hydro</v>
          </cell>
          <cell r="Q42">
            <v>31199</v>
          </cell>
        </row>
        <row r="43">
          <cell r="N43">
            <v>41</v>
          </cell>
          <cell r="O43" t="str">
            <v>Kuratau</v>
          </cell>
          <cell r="P43" t="str">
            <v>Hydro</v>
          </cell>
          <cell r="Q43">
            <v>29008</v>
          </cell>
        </row>
        <row r="44">
          <cell r="N44">
            <v>42</v>
          </cell>
          <cell r="O44" t="str">
            <v>Manapouri</v>
          </cell>
          <cell r="P44" t="str">
            <v>Hydro</v>
          </cell>
          <cell r="Q44">
            <v>4569636</v>
          </cell>
        </row>
        <row r="45">
          <cell r="N45">
            <v>43</v>
          </cell>
          <cell r="O45" t="str">
            <v>Mangahao</v>
          </cell>
          <cell r="P45" t="str">
            <v>Hydro</v>
          </cell>
          <cell r="Q45">
            <v>61395</v>
          </cell>
        </row>
        <row r="46">
          <cell r="N46">
            <v>44</v>
          </cell>
          <cell r="O46" t="str">
            <v>Mangahao Joint Venture</v>
          </cell>
          <cell r="P46" t="str">
            <v>Hydro</v>
          </cell>
          <cell r="Q46">
            <v>61395</v>
          </cell>
        </row>
        <row r="47">
          <cell r="N47">
            <v>45</v>
          </cell>
          <cell r="O47" t="str">
            <v>Mangatangi</v>
          </cell>
          <cell r="P47" t="str">
            <v>Hydro</v>
          </cell>
          <cell r="Q47">
            <v>1871</v>
          </cell>
        </row>
        <row r="48">
          <cell r="N48">
            <v>46</v>
          </cell>
          <cell r="O48" t="str">
            <v>Mangatawhiri</v>
          </cell>
          <cell r="P48" t="str">
            <v>Hydro</v>
          </cell>
          <cell r="Q48">
            <v>442</v>
          </cell>
        </row>
        <row r="49">
          <cell r="N49">
            <v>47</v>
          </cell>
          <cell r="O49" t="str">
            <v>Mangere</v>
          </cell>
          <cell r="P49" t="str">
            <v>Gas</v>
          </cell>
          <cell r="Q49">
            <v>46129</v>
          </cell>
        </row>
        <row r="50">
          <cell r="N50">
            <v>48</v>
          </cell>
          <cell r="O50" t="str">
            <v>Mangorei</v>
          </cell>
          <cell r="P50" t="str">
            <v>Hydro</v>
          </cell>
          <cell r="Q50">
            <v>17110</v>
          </cell>
        </row>
        <row r="51">
          <cell r="N51">
            <v>49</v>
          </cell>
          <cell r="O51" t="str">
            <v>Maraetai</v>
          </cell>
          <cell r="P51" t="str">
            <v>Hydro</v>
          </cell>
          <cell r="Q51">
            <v>819724</v>
          </cell>
        </row>
        <row r="52">
          <cell r="N52">
            <v>50</v>
          </cell>
          <cell r="O52" t="str">
            <v>Matahina</v>
          </cell>
          <cell r="P52" t="str">
            <v>Hydro</v>
          </cell>
          <cell r="Q52">
            <v>269644</v>
          </cell>
        </row>
        <row r="53">
          <cell r="N53">
            <v>51</v>
          </cell>
          <cell r="O53" t="str">
            <v>Meg x4</v>
          </cell>
          <cell r="P53" t="str">
            <v>Hydro</v>
          </cell>
          <cell r="Q53">
            <v>25072</v>
          </cell>
        </row>
        <row r="54">
          <cell r="N54">
            <v>52</v>
          </cell>
          <cell r="O54" t="str">
            <v>Mokai I</v>
          </cell>
          <cell r="P54" t="str">
            <v>Geothermal</v>
          </cell>
          <cell r="Q54">
            <v>774078</v>
          </cell>
        </row>
        <row r="55">
          <cell r="N55">
            <v>53</v>
          </cell>
          <cell r="O55" t="str">
            <v>Mokai II</v>
          </cell>
          <cell r="P55" t="str">
            <v>Geothermal</v>
          </cell>
          <cell r="Q55">
            <v>37376</v>
          </cell>
        </row>
        <row r="56">
          <cell r="N56">
            <v>54</v>
          </cell>
          <cell r="O56" t="str">
            <v>Mokauiti</v>
          </cell>
          <cell r="P56" t="str">
            <v>Hydro</v>
          </cell>
          <cell r="Q56">
            <v>5930</v>
          </cell>
        </row>
        <row r="57">
          <cell r="N57">
            <v>55</v>
          </cell>
          <cell r="O57" t="str">
            <v>Monowai 1</v>
          </cell>
          <cell r="P57" t="str">
            <v>Hydro</v>
          </cell>
          <cell r="Q57">
            <v>10395</v>
          </cell>
        </row>
        <row r="58">
          <cell r="N58">
            <v>56</v>
          </cell>
          <cell r="O58" t="str">
            <v>Monowai 2</v>
          </cell>
          <cell r="P58" t="str">
            <v>Hydro</v>
          </cell>
          <cell r="Q58">
            <v>12624</v>
          </cell>
        </row>
        <row r="59">
          <cell r="N59">
            <v>57</v>
          </cell>
          <cell r="O59" t="str">
            <v>Monowai 3</v>
          </cell>
          <cell r="P59" t="str">
            <v>Hydro</v>
          </cell>
          <cell r="Q59">
            <v>11676</v>
          </cell>
        </row>
        <row r="60">
          <cell r="N60">
            <v>58</v>
          </cell>
          <cell r="O60" t="str">
            <v>Motukawa</v>
          </cell>
          <cell r="P60" t="str">
            <v>Hydro</v>
          </cell>
          <cell r="Q60">
            <v>17329</v>
          </cell>
        </row>
        <row r="61">
          <cell r="N61">
            <v>59</v>
          </cell>
          <cell r="O61" t="str">
            <v>New Plymouth</v>
          </cell>
          <cell r="P61" t="str">
            <v>Gas</v>
          </cell>
          <cell r="Q61">
            <v>838595</v>
          </cell>
        </row>
        <row r="62">
          <cell r="N62">
            <v>60</v>
          </cell>
          <cell r="O62" t="str">
            <v>Ngawha</v>
          </cell>
          <cell r="P62" t="str">
            <v>Geothermal</v>
          </cell>
          <cell r="Q62">
            <v>10</v>
          </cell>
        </row>
        <row r="63">
          <cell r="N63">
            <v>61</v>
          </cell>
          <cell r="O63" t="str">
            <v>NI Main Trunk - Toll</v>
          </cell>
          <cell r="P63" t="str">
            <v>Regeneration</v>
          </cell>
          <cell r="Q63">
            <v>245</v>
          </cell>
        </row>
        <row r="64">
          <cell r="N64">
            <v>62</v>
          </cell>
          <cell r="O64" t="str">
            <v>Ohaaki</v>
          </cell>
          <cell r="P64" t="str">
            <v>Geothermal</v>
          </cell>
          <cell r="Q64">
            <v>251701</v>
          </cell>
        </row>
        <row r="65">
          <cell r="N65">
            <v>63</v>
          </cell>
          <cell r="O65" t="str">
            <v>Ohakuri</v>
          </cell>
          <cell r="P65" t="str">
            <v>Hydro</v>
          </cell>
          <cell r="Q65">
            <v>366615</v>
          </cell>
        </row>
        <row r="66">
          <cell r="N66">
            <v>64</v>
          </cell>
          <cell r="O66" t="str">
            <v>Ohau A</v>
          </cell>
          <cell r="P66" t="str">
            <v>Hydro</v>
          </cell>
          <cell r="Q66">
            <v>1073535</v>
          </cell>
        </row>
        <row r="67">
          <cell r="N67">
            <v>65</v>
          </cell>
          <cell r="O67" t="str">
            <v>Ohau B</v>
          </cell>
          <cell r="P67" t="str">
            <v>Hydro</v>
          </cell>
          <cell r="Q67">
            <v>898700</v>
          </cell>
        </row>
        <row r="68">
          <cell r="N68">
            <v>66</v>
          </cell>
          <cell r="O68" t="str">
            <v>Ohau C</v>
          </cell>
          <cell r="P68" t="str">
            <v>Hydro</v>
          </cell>
          <cell r="Q68">
            <v>894321</v>
          </cell>
        </row>
        <row r="69">
          <cell r="N69">
            <v>67</v>
          </cell>
          <cell r="O69" t="str">
            <v>Okuru</v>
          </cell>
          <cell r="P69" t="str">
            <v>Diesel</v>
          </cell>
          <cell r="Q69">
            <v>22</v>
          </cell>
        </row>
        <row r="70">
          <cell r="N70">
            <v>68</v>
          </cell>
          <cell r="O70" t="str">
            <v>Opunake</v>
          </cell>
          <cell r="P70" t="str">
            <v>Hydro</v>
          </cell>
          <cell r="Q70">
            <v>1503</v>
          </cell>
        </row>
        <row r="71">
          <cell r="N71">
            <v>69</v>
          </cell>
          <cell r="O71" t="str">
            <v>Otahuhu A</v>
          </cell>
          <cell r="P71" t="str">
            <v>Diesel</v>
          </cell>
          <cell r="Q71">
            <v>0</v>
          </cell>
        </row>
        <row r="72">
          <cell r="N72">
            <v>70</v>
          </cell>
          <cell r="O72" t="str">
            <v>Otahuhu B</v>
          </cell>
          <cell r="P72" t="str">
            <v>Gas</v>
          </cell>
          <cell r="Q72">
            <v>2614348</v>
          </cell>
        </row>
        <row r="73">
          <cell r="N73">
            <v>71</v>
          </cell>
          <cell r="O73" t="str">
            <v>Paerau x 2</v>
          </cell>
          <cell r="P73" t="str">
            <v>Hydro</v>
          </cell>
          <cell r="Q73">
            <v>59093</v>
          </cell>
        </row>
        <row r="74">
          <cell r="N74">
            <v>72</v>
          </cell>
          <cell r="O74" t="str">
            <v>Pan Pac</v>
          </cell>
          <cell r="P74" t="str">
            <v>Steam</v>
          </cell>
          <cell r="Q74">
            <v>30293</v>
          </cell>
        </row>
        <row r="75">
          <cell r="N75">
            <v>73</v>
          </cell>
          <cell r="O75" t="str">
            <v>Patea</v>
          </cell>
          <cell r="P75" t="str">
            <v>Hydro</v>
          </cell>
          <cell r="Q75">
            <v>92571</v>
          </cell>
        </row>
        <row r="76">
          <cell r="N76">
            <v>74</v>
          </cell>
          <cell r="O76" t="str">
            <v>Paterson Niblick</v>
          </cell>
          <cell r="P76" t="str">
            <v>Steam</v>
          </cell>
          <cell r="Q76">
            <v>4957</v>
          </cell>
        </row>
        <row r="77">
          <cell r="N77">
            <v>75</v>
          </cell>
          <cell r="O77" t="str">
            <v>Piriaka</v>
          </cell>
          <cell r="P77" t="str">
            <v>Hydro</v>
          </cell>
          <cell r="Q77">
            <v>7182</v>
          </cell>
        </row>
        <row r="78">
          <cell r="N78">
            <v>76</v>
          </cell>
          <cell r="O78" t="str">
            <v>Piripaua</v>
          </cell>
          <cell r="P78" t="str">
            <v>Hydro</v>
          </cell>
          <cell r="Q78">
            <v>141800</v>
          </cell>
        </row>
        <row r="79">
          <cell r="N79">
            <v>77</v>
          </cell>
          <cell r="O79" t="str">
            <v>Poihipi</v>
          </cell>
          <cell r="P79" t="str">
            <v>Geothermal</v>
          </cell>
          <cell r="Q79">
            <v>215778</v>
          </cell>
        </row>
        <row r="80">
          <cell r="N80">
            <v>78</v>
          </cell>
          <cell r="O80" t="str">
            <v>Raetihi</v>
          </cell>
          <cell r="P80" t="str">
            <v>Hydro</v>
          </cell>
          <cell r="Q80">
            <v>1362</v>
          </cell>
        </row>
        <row r="81">
          <cell r="N81">
            <v>79</v>
          </cell>
          <cell r="O81" t="str">
            <v>Rangipo</v>
          </cell>
          <cell r="P81" t="str">
            <v>Hydro</v>
          </cell>
          <cell r="Q81">
            <v>503300</v>
          </cell>
        </row>
        <row r="82">
          <cell r="N82">
            <v>80</v>
          </cell>
          <cell r="O82" t="str">
            <v>Ravensdown</v>
          </cell>
          <cell r="P82" t="str">
            <v>Gas</v>
          </cell>
          <cell r="Q82">
            <v>4974</v>
          </cell>
        </row>
        <row r="83">
          <cell r="N83">
            <v>81</v>
          </cell>
          <cell r="O83" t="str">
            <v>Rotokawa</v>
          </cell>
          <cell r="P83" t="str">
            <v>Geothermal</v>
          </cell>
          <cell r="Q83">
            <v>282645</v>
          </cell>
        </row>
        <row r="84">
          <cell r="N84">
            <v>82</v>
          </cell>
          <cell r="O84" t="str">
            <v>Roxburgh</v>
          </cell>
          <cell r="P84" t="str">
            <v>Hydro</v>
          </cell>
          <cell r="Q84">
            <v>1327312</v>
          </cell>
        </row>
        <row r="85">
          <cell r="N85">
            <v>83</v>
          </cell>
          <cell r="O85" t="str">
            <v>Southdown</v>
          </cell>
          <cell r="P85" t="str">
            <v>Cogen Gas</v>
          </cell>
          <cell r="Q85">
            <v>860014</v>
          </cell>
        </row>
        <row r="86">
          <cell r="N86">
            <v>84</v>
          </cell>
          <cell r="O86" t="str">
            <v>TA3 (Norske ST)</v>
          </cell>
          <cell r="P86" t="str">
            <v>Steam</v>
          </cell>
          <cell r="Q86">
            <v>61824</v>
          </cell>
        </row>
        <row r="87">
          <cell r="N87">
            <v>85</v>
          </cell>
          <cell r="O87" t="str">
            <v>Tararua</v>
          </cell>
          <cell r="P87" t="str">
            <v>Wind</v>
          </cell>
          <cell r="Q87">
            <v>268389</v>
          </cell>
        </row>
        <row r="88">
          <cell r="N88">
            <v>86</v>
          </cell>
          <cell r="O88" t="str">
            <v>TCC</v>
          </cell>
          <cell r="P88" t="str">
            <v>Gas</v>
          </cell>
          <cell r="Q88">
            <v>2848681</v>
          </cell>
        </row>
        <row r="89">
          <cell r="N89">
            <v>87</v>
          </cell>
          <cell r="O89" t="str">
            <v>Te Apiti</v>
          </cell>
          <cell r="P89" t="str">
            <v>Wind</v>
          </cell>
          <cell r="Q89">
            <v>321529</v>
          </cell>
        </row>
        <row r="90">
          <cell r="N90">
            <v>88</v>
          </cell>
          <cell r="O90" t="str">
            <v>Te Awamutu</v>
          </cell>
          <cell r="P90" t="str">
            <v>Cogen Gas</v>
          </cell>
          <cell r="Q90">
            <v>163700</v>
          </cell>
        </row>
        <row r="91">
          <cell r="N91">
            <v>89</v>
          </cell>
          <cell r="O91" t="str">
            <v>Te Rapa</v>
          </cell>
          <cell r="P91" t="str">
            <v>Cogen Gas</v>
          </cell>
          <cell r="Q91">
            <v>187255</v>
          </cell>
        </row>
        <row r="92">
          <cell r="N92">
            <v>90</v>
          </cell>
          <cell r="O92" t="str">
            <v>Tekapo A</v>
          </cell>
          <cell r="P92" t="str">
            <v>Hydro</v>
          </cell>
          <cell r="Q92">
            <v>122660</v>
          </cell>
        </row>
        <row r="93">
          <cell r="N93">
            <v>91</v>
          </cell>
          <cell r="O93" t="str">
            <v>Tekapo B</v>
          </cell>
          <cell r="P93" t="str">
            <v>Hydro</v>
          </cell>
          <cell r="Q93">
            <v>712078</v>
          </cell>
        </row>
        <row r="94">
          <cell r="N94">
            <v>92</v>
          </cell>
          <cell r="O94" t="str">
            <v>Teviot 1A</v>
          </cell>
          <cell r="P94" t="str">
            <v>Hydro</v>
          </cell>
          <cell r="Q94">
            <v>4963</v>
          </cell>
        </row>
        <row r="95">
          <cell r="N95">
            <v>93</v>
          </cell>
          <cell r="O95" t="str">
            <v>Teviot 4</v>
          </cell>
          <cell r="P95" t="str">
            <v>Hydro</v>
          </cell>
          <cell r="Q95">
            <v>2381</v>
          </cell>
        </row>
        <row r="96">
          <cell r="N96">
            <v>94</v>
          </cell>
          <cell r="O96" t="str">
            <v>Teviot 5</v>
          </cell>
          <cell r="P96" t="str">
            <v>Hydro</v>
          </cell>
          <cell r="Q96">
            <v>23025</v>
          </cell>
        </row>
        <row r="97">
          <cell r="N97">
            <v>95</v>
          </cell>
          <cell r="O97" t="str">
            <v>Teviot 6</v>
          </cell>
          <cell r="P97" t="str">
            <v>Hydro</v>
          </cell>
          <cell r="Q97">
            <v>21433</v>
          </cell>
        </row>
        <row r="98">
          <cell r="N98">
            <v>96</v>
          </cell>
          <cell r="O98" t="str">
            <v>Teviot 7</v>
          </cell>
          <cell r="P98" t="str">
            <v>Hydro</v>
          </cell>
          <cell r="Q98">
            <v>11217</v>
          </cell>
        </row>
        <row r="99">
          <cell r="N99">
            <v>97</v>
          </cell>
          <cell r="O99" t="str">
            <v>Teviot 8</v>
          </cell>
          <cell r="P99" t="str">
            <v>Hydro</v>
          </cell>
          <cell r="Q99">
            <v>22090</v>
          </cell>
        </row>
        <row r="100">
          <cell r="N100">
            <v>98</v>
          </cell>
          <cell r="O100" t="str">
            <v>TG1 (BoP)</v>
          </cell>
          <cell r="P100" t="str">
            <v>Geothermal</v>
          </cell>
          <cell r="Q100">
            <v>13902</v>
          </cell>
        </row>
        <row r="101">
          <cell r="N101">
            <v>99</v>
          </cell>
          <cell r="O101" t="str">
            <v>TG2 (BoP)</v>
          </cell>
          <cell r="P101" t="str">
            <v>Geothermal</v>
          </cell>
          <cell r="Q101">
            <v>27979</v>
          </cell>
        </row>
        <row r="102">
          <cell r="N102">
            <v>100</v>
          </cell>
          <cell r="O102" t="str">
            <v>Tokaanu</v>
          </cell>
          <cell r="P102" t="str">
            <v>Hydro</v>
          </cell>
          <cell r="Q102">
            <v>603400</v>
          </cell>
        </row>
        <row r="103">
          <cell r="N103">
            <v>101</v>
          </cell>
          <cell r="O103" t="str">
            <v>Tuai</v>
          </cell>
          <cell r="P103" t="str">
            <v>Hydro</v>
          </cell>
          <cell r="Q103">
            <v>206300</v>
          </cell>
        </row>
        <row r="104">
          <cell r="N104">
            <v>102</v>
          </cell>
          <cell r="O104" t="str">
            <v>Turnbull</v>
          </cell>
          <cell r="P104" t="str">
            <v>Hydro</v>
          </cell>
          <cell r="Q104">
            <v>2869</v>
          </cell>
        </row>
        <row r="105">
          <cell r="N105">
            <v>103</v>
          </cell>
          <cell r="O105" t="str">
            <v>Wahapo</v>
          </cell>
          <cell r="P105" t="str">
            <v>Hydro</v>
          </cell>
          <cell r="Q105">
            <v>11656</v>
          </cell>
        </row>
        <row r="106">
          <cell r="N106">
            <v>104</v>
          </cell>
          <cell r="O106" t="str">
            <v>Waihopai</v>
          </cell>
          <cell r="P106" t="str">
            <v>Hydro</v>
          </cell>
          <cell r="Q106">
            <v>8324</v>
          </cell>
        </row>
        <row r="107">
          <cell r="N107">
            <v>105</v>
          </cell>
          <cell r="O107" t="str">
            <v>Waipapa</v>
          </cell>
          <cell r="P107" t="str">
            <v>Hydro</v>
          </cell>
          <cell r="Q107">
            <v>226592</v>
          </cell>
        </row>
        <row r="108">
          <cell r="N108">
            <v>106</v>
          </cell>
          <cell r="O108" t="str">
            <v>Waipori x 4</v>
          </cell>
          <cell r="P108" t="str">
            <v>Hydro</v>
          </cell>
          <cell r="Q108">
            <v>211622</v>
          </cell>
        </row>
        <row r="109">
          <cell r="N109">
            <v>107</v>
          </cell>
          <cell r="O109" t="str">
            <v>Wairakei</v>
          </cell>
          <cell r="P109" t="str">
            <v>Geothermal</v>
          </cell>
          <cell r="Q109">
            <v>1328143</v>
          </cell>
        </row>
        <row r="110">
          <cell r="N110">
            <v>108</v>
          </cell>
          <cell r="O110" t="str">
            <v>Wairere</v>
          </cell>
          <cell r="P110" t="str">
            <v>Hydro</v>
          </cell>
          <cell r="Q110">
            <v>15871</v>
          </cell>
        </row>
        <row r="111">
          <cell r="N111">
            <v>109</v>
          </cell>
          <cell r="O111" t="str">
            <v>Wairua Hydro</v>
          </cell>
          <cell r="P111" t="str">
            <v>Hydro</v>
          </cell>
          <cell r="Q111">
            <v>18239</v>
          </cell>
        </row>
        <row r="112">
          <cell r="N112">
            <v>110</v>
          </cell>
          <cell r="O112" t="str">
            <v>Waitakere</v>
          </cell>
          <cell r="P112" t="str">
            <v>Hydro</v>
          </cell>
          <cell r="Q112">
            <v>428</v>
          </cell>
        </row>
        <row r="113">
          <cell r="N113">
            <v>111</v>
          </cell>
          <cell r="O113" t="str">
            <v>Waitaki</v>
          </cell>
          <cell r="P113" t="str">
            <v>Hydro</v>
          </cell>
          <cell r="Q113">
            <v>443278</v>
          </cell>
        </row>
        <row r="114">
          <cell r="N114">
            <v>112</v>
          </cell>
          <cell r="O114" t="str">
            <v>Wastewater Plant (HCC)</v>
          </cell>
          <cell r="P114" t="str">
            <v>Sewage Gas</v>
          </cell>
          <cell r="Q114">
            <v>7392</v>
          </cell>
        </row>
        <row r="115">
          <cell r="N115">
            <v>113</v>
          </cell>
          <cell r="O115" t="str">
            <v>Wellington Hospital</v>
          </cell>
          <cell r="P115" t="str">
            <v>Gas</v>
          </cell>
          <cell r="Q115">
            <v>585</v>
          </cell>
        </row>
        <row r="116">
          <cell r="N116">
            <v>114</v>
          </cell>
          <cell r="O116" t="str">
            <v>Whakamaru</v>
          </cell>
          <cell r="P116" t="str">
            <v>Hydro</v>
          </cell>
          <cell r="Q116">
            <v>450983</v>
          </cell>
        </row>
        <row r="117">
          <cell r="N117">
            <v>115</v>
          </cell>
          <cell r="O117" t="str">
            <v>Wheao x 2</v>
          </cell>
          <cell r="P117" t="str">
            <v>Hydro</v>
          </cell>
          <cell r="Q117">
            <v>95559</v>
          </cell>
        </row>
        <row r="118">
          <cell r="N118">
            <v>116</v>
          </cell>
          <cell r="O118" t="str">
            <v>Wye Creek 1</v>
          </cell>
          <cell r="P118" t="str">
            <v>Hydro</v>
          </cell>
          <cell r="Q118">
            <v>2206</v>
          </cell>
        </row>
        <row r="119">
          <cell r="N119">
            <v>117</v>
          </cell>
          <cell r="O119" t="str">
            <v>Wye Creek 2</v>
          </cell>
          <cell r="P119" t="str">
            <v>Hydro</v>
          </cell>
          <cell r="Q119">
            <v>7623</v>
          </cell>
        </row>
        <row r="120">
          <cell r="N120">
            <v>260</v>
          </cell>
          <cell r="O120" t="str">
            <v>Birchfield Minerals (NGR0331)</v>
          </cell>
          <cell r="P120" t="str">
            <v>Unknown</v>
          </cell>
          <cell r="Q120">
            <v>163</v>
          </cell>
        </row>
        <row r="121">
          <cell r="N121">
            <v>261</v>
          </cell>
          <cell r="O121" t="str">
            <v>Brooklyn Hydro</v>
          </cell>
          <cell r="P121" t="str">
            <v>Unknown</v>
          </cell>
          <cell r="Q121">
            <v>729</v>
          </cell>
        </row>
        <row r="122">
          <cell r="N122">
            <v>262</v>
          </cell>
          <cell r="O122" t="str">
            <v>Burwood Hospital</v>
          </cell>
          <cell r="P122" t="str">
            <v>Unknown</v>
          </cell>
          <cell r="Q122">
            <v>74</v>
          </cell>
        </row>
        <row r="123">
          <cell r="N123">
            <v>263</v>
          </cell>
          <cell r="O123" t="str">
            <v>CCC Pumping Stations</v>
          </cell>
          <cell r="P123" t="str">
            <v>Unknown</v>
          </cell>
          <cell r="Q123">
            <v>1326</v>
          </cell>
        </row>
        <row r="124">
          <cell r="N124">
            <v>264</v>
          </cell>
          <cell r="O124" t="str">
            <v>Chch International Airport</v>
          </cell>
          <cell r="P124" t="str">
            <v>Unknown</v>
          </cell>
          <cell r="Q124">
            <v>425</v>
          </cell>
        </row>
        <row r="125">
          <cell r="N125">
            <v>265</v>
          </cell>
          <cell r="O125" t="str">
            <v>CWF Hamilton</v>
          </cell>
          <cell r="P125" t="str">
            <v>Unknown</v>
          </cell>
          <cell r="Q125">
            <v>100</v>
          </cell>
        </row>
        <row r="126">
          <cell r="N126">
            <v>266</v>
          </cell>
          <cell r="O126" t="str">
            <v>Dept of Corrections - Womens</v>
          </cell>
          <cell r="P126" t="str">
            <v>Unknown</v>
          </cell>
          <cell r="Q126">
            <v>17</v>
          </cell>
        </row>
        <row r="127">
          <cell r="N127">
            <v>267</v>
          </cell>
          <cell r="O127" t="str">
            <v>Diesel Gensets</v>
          </cell>
          <cell r="P127" t="str">
            <v>Unknown</v>
          </cell>
          <cell r="Q127">
            <v>1461</v>
          </cell>
        </row>
        <row r="128">
          <cell r="N128">
            <v>268</v>
          </cell>
          <cell r="O128" t="str">
            <v>Drysdale</v>
          </cell>
          <cell r="P128" t="str">
            <v>Unknown</v>
          </cell>
          <cell r="Q128">
            <v>223</v>
          </cell>
        </row>
        <row r="129">
          <cell r="N129">
            <v>269</v>
          </cell>
          <cell r="O129" t="str">
            <v>Fletcher Waipa Mill (Red Stag)</v>
          </cell>
          <cell r="P129" t="str">
            <v>Unknown</v>
          </cell>
          <cell r="Q129">
            <v>5443</v>
          </cell>
        </row>
        <row r="130">
          <cell r="N130">
            <v>270</v>
          </cell>
          <cell r="O130" t="str">
            <v>Fonterra</v>
          </cell>
          <cell r="P130" t="str">
            <v>Unknown</v>
          </cell>
          <cell r="Q130">
            <v>3360</v>
          </cell>
        </row>
        <row r="131">
          <cell r="N131">
            <v>271</v>
          </cell>
          <cell r="O131" t="str">
            <v>Fonterra Co-generation</v>
          </cell>
          <cell r="P131" t="str">
            <v>Unknown</v>
          </cell>
          <cell r="Q131">
            <v>54522</v>
          </cell>
        </row>
        <row r="132">
          <cell r="N132">
            <v>272</v>
          </cell>
          <cell r="O132" t="str">
            <v>Genesis Kouraurau</v>
          </cell>
          <cell r="P132" t="str">
            <v>Unknown</v>
          </cell>
          <cell r="Q132">
            <v>0</v>
          </cell>
        </row>
        <row r="133">
          <cell r="N133">
            <v>273</v>
          </cell>
          <cell r="O133" t="str">
            <v>Greenmount</v>
          </cell>
          <cell r="P133" t="str">
            <v>Unknown</v>
          </cell>
          <cell r="Q133">
            <v>37254</v>
          </cell>
        </row>
        <row r="134">
          <cell r="N134">
            <v>274</v>
          </cell>
          <cell r="O134" t="str">
            <v>Hamilton City Council - Pukete</v>
          </cell>
          <cell r="P134" t="str">
            <v>Unknown</v>
          </cell>
          <cell r="Q134">
            <v>970</v>
          </cell>
        </row>
        <row r="135">
          <cell r="N135">
            <v>275</v>
          </cell>
          <cell r="O135" t="str">
            <v>Hinemaiai Total</v>
          </cell>
          <cell r="P135" t="str">
            <v>Unknown</v>
          </cell>
          <cell r="Q135">
            <v>25914</v>
          </cell>
        </row>
        <row r="136">
          <cell r="N136">
            <v>276</v>
          </cell>
          <cell r="O136" t="str">
            <v>Horotiu Land Fill Generator</v>
          </cell>
          <cell r="P136" t="str">
            <v>Unknown</v>
          </cell>
          <cell r="Q136">
            <v>6437</v>
          </cell>
        </row>
        <row r="137">
          <cell r="N137">
            <v>277</v>
          </cell>
          <cell r="O137" t="str">
            <v>Lyttelton Port Company</v>
          </cell>
          <cell r="P137" t="str">
            <v>Unknown</v>
          </cell>
          <cell r="Q137">
            <v>17</v>
          </cell>
        </row>
        <row r="138">
          <cell r="N138">
            <v>278</v>
          </cell>
          <cell r="O138" t="str">
            <v>Mackays (MKY0111)</v>
          </cell>
          <cell r="P138" t="str">
            <v>Unknown</v>
          </cell>
          <cell r="Q138">
            <v>7829</v>
          </cell>
        </row>
        <row r="139">
          <cell r="N139">
            <v>279</v>
          </cell>
          <cell r="O139" t="str">
            <v>Mataura Industrial Park</v>
          </cell>
          <cell r="P139" t="str">
            <v>Unknown</v>
          </cell>
          <cell r="Q139">
            <v>4800</v>
          </cell>
        </row>
        <row r="140">
          <cell r="N140">
            <v>280</v>
          </cell>
          <cell r="O140" t="str">
            <v>Onekaka Energy</v>
          </cell>
          <cell r="P140" t="str">
            <v>Unknown</v>
          </cell>
          <cell r="Q140">
            <v>1692</v>
          </cell>
        </row>
        <row r="141">
          <cell r="N141">
            <v>281</v>
          </cell>
          <cell r="O141" t="str">
            <v>Opuha Dam Partnership</v>
          </cell>
          <cell r="P141" t="str">
            <v>Unknown</v>
          </cell>
          <cell r="Q141">
            <v>20867</v>
          </cell>
        </row>
        <row r="142">
          <cell r="N142">
            <v>282</v>
          </cell>
          <cell r="O142" t="str">
            <v>Ossberger</v>
          </cell>
          <cell r="P142" t="str">
            <v>Unknown</v>
          </cell>
          <cell r="Q142">
            <v>190</v>
          </cell>
        </row>
        <row r="143">
          <cell r="N143">
            <v>283</v>
          </cell>
          <cell r="O143" t="str">
            <v>Pupu Hydrological Society</v>
          </cell>
          <cell r="P143" t="str">
            <v>Unknown</v>
          </cell>
          <cell r="Q143">
            <v>1334</v>
          </cell>
        </row>
        <row r="144">
          <cell r="N144">
            <v>284</v>
          </cell>
          <cell r="O144" t="str">
            <v>Redvale</v>
          </cell>
          <cell r="P144" t="str">
            <v>Unknown</v>
          </cell>
          <cell r="Q144">
            <v>37640</v>
          </cell>
        </row>
        <row r="145">
          <cell r="N145">
            <v>285</v>
          </cell>
          <cell r="O145" t="str">
            <v>Rosedale</v>
          </cell>
          <cell r="P145" t="str">
            <v>Unknown</v>
          </cell>
          <cell r="Q145">
            <v>12889</v>
          </cell>
        </row>
        <row r="146">
          <cell r="N146">
            <v>286</v>
          </cell>
          <cell r="O146" t="str">
            <v>Silverstream</v>
          </cell>
          <cell r="P146" t="str">
            <v>Unknown</v>
          </cell>
          <cell r="Q146">
            <v>13685</v>
          </cell>
        </row>
        <row r="147">
          <cell r="N147">
            <v>287</v>
          </cell>
          <cell r="O147" t="str">
            <v>St Georges Hostpital</v>
          </cell>
          <cell r="P147" t="str">
            <v>Unknown</v>
          </cell>
          <cell r="Q147">
            <v>325</v>
          </cell>
        </row>
        <row r="148">
          <cell r="N148">
            <v>288</v>
          </cell>
          <cell r="O148" t="str">
            <v>Swift Energy</v>
          </cell>
          <cell r="P148" t="str">
            <v>Unknown</v>
          </cell>
          <cell r="Q148">
            <v>0</v>
          </cell>
        </row>
        <row r="149">
          <cell r="N149">
            <v>289</v>
          </cell>
          <cell r="O149" t="str">
            <v>Thomas Cameron Wind Generator</v>
          </cell>
          <cell r="P149" t="str">
            <v>Unknown</v>
          </cell>
          <cell r="Q149">
            <v>9</v>
          </cell>
        </row>
        <row r="150">
          <cell r="N150">
            <v>290</v>
          </cell>
          <cell r="O150" t="str">
            <v>Trustpower - Montalto</v>
          </cell>
          <cell r="P150" t="str">
            <v>Unknown</v>
          </cell>
          <cell r="Q150">
            <v>9631</v>
          </cell>
        </row>
        <row r="151">
          <cell r="N151">
            <v>291</v>
          </cell>
          <cell r="O151" t="str">
            <v>Trustpower - Temp diesels</v>
          </cell>
          <cell r="P151" t="str">
            <v>Unknown</v>
          </cell>
          <cell r="Q151">
            <v>18</v>
          </cell>
        </row>
        <row r="152">
          <cell r="N152">
            <v>292</v>
          </cell>
          <cell r="O152" t="str">
            <v>Waihi Generation</v>
          </cell>
          <cell r="P152" t="str">
            <v>Unknown</v>
          </cell>
          <cell r="Q152">
            <v>12797</v>
          </cell>
        </row>
        <row r="153">
          <cell r="N153">
            <v>293</v>
          </cell>
          <cell r="O153" t="str">
            <v>Whitford</v>
          </cell>
          <cell r="P153" t="str">
            <v>Unknown</v>
          </cell>
          <cell r="Q153">
            <v>23273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YE'08 quarterly utilisation"/>
      <sheetName val="MYE'03 quarterly"/>
      <sheetName val="MYE'04 quarterly"/>
      <sheetName val="MYE'05 quarterly"/>
      <sheetName val="Sheet1"/>
      <sheetName val="Summary for Elec4tly"/>
      <sheetName val="Chart1"/>
      <sheetName val="MYE'06 quarterly"/>
      <sheetName val="MYE'07 quarterly"/>
      <sheetName val="MYE'08 quarterly"/>
      <sheetName val="Sheet2"/>
      <sheetName val="Temp(monthly)"/>
      <sheetName val="08Estimates"/>
      <sheetName val="MYE'07 quarterly utilisation"/>
      <sheetName val="MYE'06 quarterly utilisation"/>
      <sheetName val="StationID"/>
      <sheetName val="Capacity Series"/>
      <sheetName val="MYE'98"/>
      <sheetName val="MYE'99"/>
      <sheetName val="MYE'00"/>
      <sheetName val="MYE'01"/>
      <sheetName val="MYE'02"/>
      <sheetName val="MYE'03"/>
      <sheetName val="MYE'04"/>
      <sheetName val="Planned stations"/>
      <sheetName val="Comm stations"/>
      <sheetName val="MYE'05 q by fuel"/>
      <sheetName val="MYE'06 q by fuel"/>
      <sheetName val="MYE'05 q capacity by type"/>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row r="3">
          <cell r="N3">
            <v>1</v>
          </cell>
          <cell r="O3" t="str">
            <v>Acid Plant (Raven Chch)</v>
          </cell>
          <cell r="P3" t="str">
            <v>Steam</v>
          </cell>
          <cell r="Q3">
            <v>3760</v>
          </cell>
        </row>
        <row r="4">
          <cell r="N4">
            <v>2</v>
          </cell>
          <cell r="O4" t="str">
            <v>Acid Plant (Raven Dun)</v>
          </cell>
          <cell r="P4" t="str">
            <v>Steam</v>
          </cell>
          <cell r="Q4">
            <v>1522</v>
          </cell>
        </row>
        <row r="5">
          <cell r="N5">
            <v>3</v>
          </cell>
          <cell r="O5" t="str">
            <v>Aniwhenua</v>
          </cell>
          <cell r="P5" t="str">
            <v>Hydro</v>
          </cell>
          <cell r="Q5">
            <v>131082</v>
          </cell>
        </row>
        <row r="6">
          <cell r="N6">
            <v>4</v>
          </cell>
          <cell r="O6" t="str">
            <v>Arapuni</v>
          </cell>
          <cell r="P6" t="str">
            <v>Hydro</v>
          </cell>
          <cell r="Q6">
            <v>832159</v>
          </cell>
        </row>
        <row r="7">
          <cell r="N7">
            <v>5</v>
          </cell>
          <cell r="O7" t="str">
            <v>Aratiatia</v>
          </cell>
          <cell r="P7" t="str">
            <v>Hydro</v>
          </cell>
          <cell r="Q7">
            <v>299099</v>
          </cell>
        </row>
        <row r="8">
          <cell r="N8">
            <v>6</v>
          </cell>
          <cell r="O8" t="str">
            <v>Argyle x 2</v>
          </cell>
          <cell r="P8" t="str">
            <v>Hydro</v>
          </cell>
          <cell r="Q8">
            <v>39860</v>
          </cell>
        </row>
        <row r="9">
          <cell r="N9">
            <v>7</v>
          </cell>
          <cell r="O9" t="str">
            <v>Arnold</v>
          </cell>
          <cell r="P9" t="str">
            <v>Hydro</v>
          </cell>
          <cell r="Q9">
            <v>25592</v>
          </cell>
        </row>
        <row r="10">
          <cell r="N10">
            <v>8</v>
          </cell>
          <cell r="O10" t="str">
            <v>Atiamuri</v>
          </cell>
          <cell r="P10" t="str">
            <v>Hydro</v>
          </cell>
          <cell r="Q10">
            <v>263936</v>
          </cell>
        </row>
        <row r="11">
          <cell r="N11">
            <v>9</v>
          </cell>
          <cell r="O11" t="str">
            <v>Auckland DHB</v>
          </cell>
          <cell r="P11" t="str">
            <v>Gas</v>
          </cell>
          <cell r="Q11">
            <v>7956</v>
          </cell>
        </row>
        <row r="12">
          <cell r="N12">
            <v>10</v>
          </cell>
          <cell r="O12" t="str">
            <v>Aviemore</v>
          </cell>
          <cell r="P12" t="str">
            <v>Hydro</v>
          </cell>
          <cell r="Q12">
            <v>850427</v>
          </cell>
        </row>
        <row r="13">
          <cell r="N13">
            <v>11</v>
          </cell>
          <cell r="O13" t="str">
            <v>Ballance Kapuni</v>
          </cell>
          <cell r="P13" t="str">
            <v>Unknown</v>
          </cell>
          <cell r="Q13">
            <v>0</v>
          </cell>
        </row>
        <row r="14">
          <cell r="N14">
            <v>12</v>
          </cell>
          <cell r="O14" t="str">
            <v>Ballance Mount</v>
          </cell>
          <cell r="P14" t="str">
            <v>Steam</v>
          </cell>
          <cell r="Q14">
            <v>31263</v>
          </cell>
        </row>
        <row r="15">
          <cell r="N15">
            <v>13</v>
          </cell>
          <cell r="O15" t="str">
            <v>Ballance Whagarei</v>
          </cell>
          <cell r="P15" t="str">
            <v>Unknown</v>
          </cell>
          <cell r="Q15">
            <v>1660</v>
          </cell>
        </row>
        <row r="16">
          <cell r="N16">
            <v>14</v>
          </cell>
          <cell r="O16" t="str">
            <v>Benmore</v>
          </cell>
          <cell r="P16" t="str">
            <v>Hydro</v>
          </cell>
          <cell r="Q16">
            <v>2015066</v>
          </cell>
        </row>
        <row r="17">
          <cell r="N17">
            <v>15</v>
          </cell>
          <cell r="O17" t="str">
            <v>BML Energy Centre</v>
          </cell>
          <cell r="P17" t="str">
            <v>CoGen Wood</v>
          </cell>
          <cell r="Q17">
            <v>636</v>
          </cell>
        </row>
        <row r="18">
          <cell r="N18">
            <v>16</v>
          </cell>
          <cell r="O18" t="str">
            <v>Christchurch Wastewater Treatment Plant</v>
          </cell>
          <cell r="P18" t="str">
            <v>Sewage Gas</v>
          </cell>
          <cell r="Q18">
            <v>8300</v>
          </cell>
        </row>
        <row r="19">
          <cell r="N19">
            <v>17</v>
          </cell>
          <cell r="O19" t="str">
            <v>Clyde</v>
          </cell>
          <cell r="P19" t="str">
            <v>Hydro</v>
          </cell>
          <cell r="Q19">
            <v>1695347</v>
          </cell>
        </row>
        <row r="20">
          <cell r="N20">
            <v>18</v>
          </cell>
          <cell r="O20" t="str">
            <v>Cobb</v>
          </cell>
          <cell r="P20" t="str">
            <v>Hydro</v>
          </cell>
          <cell r="Q20">
            <v>134967</v>
          </cell>
        </row>
        <row r="21">
          <cell r="N21">
            <v>19</v>
          </cell>
          <cell r="O21" t="str">
            <v>Coleridge</v>
          </cell>
          <cell r="P21" t="str">
            <v>Hydro</v>
          </cell>
          <cell r="Q21">
            <v>209898</v>
          </cell>
        </row>
        <row r="22">
          <cell r="N22">
            <v>20</v>
          </cell>
          <cell r="O22" t="str">
            <v>Edgecumbe</v>
          </cell>
          <cell r="P22" t="str">
            <v>CoGen Gas</v>
          </cell>
          <cell r="Q22">
            <v>54552</v>
          </cell>
        </row>
        <row r="23">
          <cell r="N23">
            <v>21</v>
          </cell>
          <cell r="O23" t="str">
            <v>EFI G1</v>
          </cell>
          <cell r="P23" t="str">
            <v>CoGen</v>
          </cell>
          <cell r="Q23">
            <v>13953</v>
          </cell>
        </row>
        <row r="24">
          <cell r="N24">
            <v>22</v>
          </cell>
          <cell r="O24" t="str">
            <v>EFI G2</v>
          </cell>
          <cell r="P24" t="str">
            <v>CoGen</v>
          </cell>
          <cell r="Q24">
            <v>13619</v>
          </cell>
        </row>
        <row r="25">
          <cell r="N25">
            <v>23</v>
          </cell>
          <cell r="O25" t="str">
            <v>EFI G3 (Standby Power)</v>
          </cell>
          <cell r="P25" t="str">
            <v>Diesel</v>
          </cell>
          <cell r="Q25">
            <v>276</v>
          </cell>
        </row>
        <row r="26">
          <cell r="N26">
            <v>24</v>
          </cell>
          <cell r="O26" t="str">
            <v>Falls</v>
          </cell>
          <cell r="P26" t="str">
            <v>Hydro</v>
          </cell>
          <cell r="Q26">
            <v>6926</v>
          </cell>
        </row>
        <row r="27">
          <cell r="N27">
            <v>25</v>
          </cell>
          <cell r="O27" t="str">
            <v>Fonterra - Whareroa</v>
          </cell>
          <cell r="P27" t="str">
            <v>CoGen</v>
          </cell>
          <cell r="Q27">
            <v>109226</v>
          </cell>
        </row>
        <row r="28">
          <cell r="N28">
            <v>26</v>
          </cell>
          <cell r="O28" t="str">
            <v>Fox</v>
          </cell>
          <cell r="P28" t="str">
            <v>Hydro</v>
          </cell>
          <cell r="Q28">
            <v>1836</v>
          </cell>
        </row>
        <row r="29">
          <cell r="N29">
            <v>27</v>
          </cell>
          <cell r="O29" t="str">
            <v>Fraser</v>
          </cell>
          <cell r="P29" t="str">
            <v>Hydro</v>
          </cell>
          <cell r="Q29">
            <v>21555</v>
          </cell>
        </row>
        <row r="30">
          <cell r="N30">
            <v>28</v>
          </cell>
          <cell r="O30" t="str">
            <v>Glenorchy</v>
          </cell>
          <cell r="P30" t="str">
            <v>Hydro</v>
          </cell>
          <cell r="Q30">
            <v>2822</v>
          </cell>
        </row>
        <row r="31">
          <cell r="N31">
            <v>29</v>
          </cell>
          <cell r="O31" t="str">
            <v>GTE Engines (WASTEM)</v>
          </cell>
          <cell r="P31" t="str">
            <v>ICE</v>
          </cell>
          <cell r="Q31">
            <v>40679</v>
          </cell>
        </row>
        <row r="32">
          <cell r="N32">
            <v>30</v>
          </cell>
          <cell r="O32" t="str">
            <v>GTE Engines (WDSERV)</v>
          </cell>
          <cell r="P32" t="str">
            <v>ICE</v>
          </cell>
          <cell r="Q32">
            <v>24271</v>
          </cell>
        </row>
        <row r="33">
          <cell r="N33">
            <v>31</v>
          </cell>
          <cell r="O33" t="str">
            <v>Hau Nui Windfarm</v>
          </cell>
          <cell r="P33" t="str">
            <v>Wind</v>
          </cell>
          <cell r="Q33">
            <v>27000</v>
          </cell>
        </row>
        <row r="34">
          <cell r="N34">
            <v>32</v>
          </cell>
          <cell r="O34" t="str">
            <v>Highbank x 2</v>
          </cell>
          <cell r="P34" t="str">
            <v>Hydro</v>
          </cell>
          <cell r="Q34">
            <v>89143</v>
          </cell>
        </row>
        <row r="35">
          <cell r="N35">
            <v>33</v>
          </cell>
          <cell r="O35" t="str">
            <v>Hinemaiaia x 3</v>
          </cell>
          <cell r="P35" t="str">
            <v>Hydro</v>
          </cell>
          <cell r="Q35">
            <v>25916</v>
          </cell>
        </row>
        <row r="36">
          <cell r="N36">
            <v>34</v>
          </cell>
          <cell r="O36" t="str">
            <v>Huntly</v>
          </cell>
          <cell r="P36" t="str">
            <v>Gas/Coal</v>
          </cell>
          <cell r="Q36">
            <v>6278067</v>
          </cell>
        </row>
        <row r="37">
          <cell r="N37">
            <v>35</v>
          </cell>
          <cell r="O37" t="str">
            <v>Kaimai x 4</v>
          </cell>
          <cell r="P37" t="str">
            <v>Hydro</v>
          </cell>
          <cell r="Q37">
            <v>172272</v>
          </cell>
        </row>
        <row r="38">
          <cell r="N38">
            <v>36</v>
          </cell>
          <cell r="O38" t="str">
            <v>Kaitawa</v>
          </cell>
          <cell r="P38" t="str">
            <v>Hydro</v>
          </cell>
          <cell r="Q38">
            <v>95900</v>
          </cell>
        </row>
        <row r="39">
          <cell r="N39">
            <v>37</v>
          </cell>
          <cell r="O39" t="str">
            <v>Kaniere Forks x 2</v>
          </cell>
          <cell r="P39" t="str">
            <v>Hydro</v>
          </cell>
          <cell r="Q39">
            <v>11183</v>
          </cell>
        </row>
        <row r="40">
          <cell r="N40">
            <v>38</v>
          </cell>
          <cell r="O40" t="str">
            <v>Karapiro</v>
          </cell>
          <cell r="P40" t="str">
            <v>Hydro</v>
          </cell>
          <cell r="Q40">
            <v>491009</v>
          </cell>
        </row>
        <row r="41">
          <cell r="N41">
            <v>39</v>
          </cell>
          <cell r="O41" t="str">
            <v>Kinleith</v>
          </cell>
          <cell r="P41" t="str">
            <v>CoGen Gas/Wood</v>
          </cell>
          <cell r="Q41">
            <v>284239</v>
          </cell>
        </row>
        <row r="42">
          <cell r="N42">
            <v>40</v>
          </cell>
          <cell r="O42" t="str">
            <v>Kumara x 3</v>
          </cell>
          <cell r="P42" t="str">
            <v>Hydro</v>
          </cell>
          <cell r="Q42">
            <v>31199</v>
          </cell>
        </row>
        <row r="43">
          <cell r="N43">
            <v>41</v>
          </cell>
          <cell r="O43" t="str">
            <v>Kuratau</v>
          </cell>
          <cell r="P43" t="str">
            <v>Hydro</v>
          </cell>
          <cell r="Q43">
            <v>29008</v>
          </cell>
        </row>
        <row r="44">
          <cell r="N44">
            <v>42</v>
          </cell>
          <cell r="O44" t="str">
            <v>Manapouri</v>
          </cell>
          <cell r="P44" t="str">
            <v>Hydro</v>
          </cell>
          <cell r="Q44">
            <v>4569636</v>
          </cell>
        </row>
        <row r="45">
          <cell r="N45">
            <v>43</v>
          </cell>
          <cell r="O45" t="str">
            <v>Mangahao</v>
          </cell>
          <cell r="P45" t="str">
            <v>Hydro</v>
          </cell>
          <cell r="Q45">
            <v>61395</v>
          </cell>
        </row>
        <row r="46">
          <cell r="N46">
            <v>44</v>
          </cell>
          <cell r="O46" t="str">
            <v>Mangahao Joint Venture</v>
          </cell>
          <cell r="P46" t="str">
            <v>Hydro</v>
          </cell>
          <cell r="Q46">
            <v>61395</v>
          </cell>
        </row>
        <row r="47">
          <cell r="N47">
            <v>45</v>
          </cell>
          <cell r="O47" t="str">
            <v>Mangatangi</v>
          </cell>
          <cell r="P47" t="str">
            <v>Hydro</v>
          </cell>
          <cell r="Q47">
            <v>1871</v>
          </cell>
        </row>
        <row r="48">
          <cell r="N48">
            <v>46</v>
          </cell>
          <cell r="O48" t="str">
            <v>Mangatawhiri</v>
          </cell>
          <cell r="P48" t="str">
            <v>Hydro</v>
          </cell>
          <cell r="Q48">
            <v>442</v>
          </cell>
        </row>
        <row r="49">
          <cell r="N49">
            <v>47</v>
          </cell>
          <cell r="O49" t="str">
            <v>Mangere</v>
          </cell>
          <cell r="P49" t="str">
            <v>Gas</v>
          </cell>
          <cell r="Q49">
            <v>46129</v>
          </cell>
        </row>
        <row r="50">
          <cell r="N50">
            <v>48</v>
          </cell>
          <cell r="O50" t="str">
            <v>Mangorei</v>
          </cell>
          <cell r="P50" t="str">
            <v>Hydro</v>
          </cell>
          <cell r="Q50">
            <v>17110</v>
          </cell>
        </row>
        <row r="51">
          <cell r="N51">
            <v>49</v>
          </cell>
          <cell r="O51" t="str">
            <v>Maraetai</v>
          </cell>
          <cell r="P51" t="str">
            <v>Hydro</v>
          </cell>
          <cell r="Q51">
            <v>819724</v>
          </cell>
        </row>
        <row r="52">
          <cell r="N52">
            <v>50</v>
          </cell>
          <cell r="O52" t="str">
            <v>Matahina</v>
          </cell>
          <cell r="P52" t="str">
            <v>Hydro</v>
          </cell>
          <cell r="Q52">
            <v>269644</v>
          </cell>
        </row>
        <row r="53">
          <cell r="N53">
            <v>51</v>
          </cell>
          <cell r="O53" t="str">
            <v>Meg x4</v>
          </cell>
          <cell r="P53" t="str">
            <v>Hydro</v>
          </cell>
          <cell r="Q53">
            <v>25072</v>
          </cell>
        </row>
        <row r="54">
          <cell r="N54">
            <v>52</v>
          </cell>
          <cell r="O54" t="str">
            <v>Mokai I</v>
          </cell>
          <cell r="P54" t="str">
            <v>Geothermal</v>
          </cell>
          <cell r="Q54">
            <v>774078</v>
          </cell>
        </row>
        <row r="55">
          <cell r="N55">
            <v>53</v>
          </cell>
          <cell r="O55" t="str">
            <v>Mokai II</v>
          </cell>
          <cell r="P55" t="str">
            <v>Geothermal</v>
          </cell>
          <cell r="Q55">
            <v>37376</v>
          </cell>
        </row>
        <row r="56">
          <cell r="N56">
            <v>54</v>
          </cell>
          <cell r="O56" t="str">
            <v>Mokauiti</v>
          </cell>
          <cell r="P56" t="str">
            <v>Hydro</v>
          </cell>
          <cell r="Q56">
            <v>5930</v>
          </cell>
        </row>
        <row r="57">
          <cell r="N57">
            <v>55</v>
          </cell>
          <cell r="O57" t="str">
            <v>Monowai 1</v>
          </cell>
          <cell r="P57" t="str">
            <v>Hydro</v>
          </cell>
          <cell r="Q57">
            <v>10395</v>
          </cell>
        </row>
        <row r="58">
          <cell r="N58">
            <v>56</v>
          </cell>
          <cell r="O58" t="str">
            <v>Monowai 2</v>
          </cell>
          <cell r="P58" t="str">
            <v>Hydro</v>
          </cell>
          <cell r="Q58">
            <v>12624</v>
          </cell>
        </row>
        <row r="59">
          <cell r="N59">
            <v>57</v>
          </cell>
          <cell r="O59" t="str">
            <v>Monowai 3</v>
          </cell>
          <cell r="P59" t="str">
            <v>Hydro</v>
          </cell>
          <cell r="Q59">
            <v>11676</v>
          </cell>
        </row>
        <row r="60">
          <cell r="N60">
            <v>58</v>
          </cell>
          <cell r="O60" t="str">
            <v>Motukawa</v>
          </cell>
          <cell r="P60" t="str">
            <v>Hydro</v>
          </cell>
          <cell r="Q60">
            <v>17329</v>
          </cell>
        </row>
        <row r="61">
          <cell r="N61">
            <v>59</v>
          </cell>
          <cell r="O61" t="str">
            <v>New Plymouth</v>
          </cell>
          <cell r="P61" t="str">
            <v>Gas</v>
          </cell>
          <cell r="Q61">
            <v>838595</v>
          </cell>
        </row>
        <row r="62">
          <cell r="N62">
            <v>60</v>
          </cell>
          <cell r="O62" t="str">
            <v>Ngawha</v>
          </cell>
          <cell r="P62" t="str">
            <v>Geothermal</v>
          </cell>
          <cell r="Q62">
            <v>10</v>
          </cell>
        </row>
        <row r="63">
          <cell r="N63">
            <v>61</v>
          </cell>
          <cell r="O63" t="str">
            <v>NI Main Trunk - Toll</v>
          </cell>
          <cell r="P63" t="str">
            <v>Regeneration</v>
          </cell>
          <cell r="Q63">
            <v>245</v>
          </cell>
        </row>
        <row r="64">
          <cell r="N64">
            <v>62</v>
          </cell>
          <cell r="O64" t="str">
            <v>Ohaaki</v>
          </cell>
          <cell r="P64" t="str">
            <v>Geothermal</v>
          </cell>
          <cell r="Q64">
            <v>251701</v>
          </cell>
        </row>
        <row r="65">
          <cell r="N65">
            <v>63</v>
          </cell>
          <cell r="O65" t="str">
            <v>Ohakuri</v>
          </cell>
          <cell r="P65" t="str">
            <v>Hydro</v>
          </cell>
          <cell r="Q65">
            <v>366615</v>
          </cell>
        </row>
        <row r="66">
          <cell r="N66">
            <v>64</v>
          </cell>
          <cell r="O66" t="str">
            <v>Ohau A</v>
          </cell>
          <cell r="P66" t="str">
            <v>Hydro</v>
          </cell>
          <cell r="Q66">
            <v>1073535</v>
          </cell>
        </row>
        <row r="67">
          <cell r="N67">
            <v>65</v>
          </cell>
          <cell r="O67" t="str">
            <v>Ohau B</v>
          </cell>
          <cell r="P67" t="str">
            <v>Hydro</v>
          </cell>
          <cell r="Q67">
            <v>898700</v>
          </cell>
        </row>
        <row r="68">
          <cell r="N68">
            <v>66</v>
          </cell>
          <cell r="O68" t="str">
            <v>Ohau C</v>
          </cell>
          <cell r="P68" t="str">
            <v>Hydro</v>
          </cell>
          <cell r="Q68">
            <v>894321</v>
          </cell>
        </row>
        <row r="69">
          <cell r="N69">
            <v>67</v>
          </cell>
          <cell r="O69" t="str">
            <v>Okuru</v>
          </cell>
          <cell r="P69" t="str">
            <v>Diesel</v>
          </cell>
          <cell r="Q69">
            <v>22</v>
          </cell>
        </row>
        <row r="70">
          <cell r="N70">
            <v>68</v>
          </cell>
          <cell r="O70" t="str">
            <v>Opunake</v>
          </cell>
          <cell r="P70" t="str">
            <v>Hydro</v>
          </cell>
          <cell r="Q70">
            <v>1503</v>
          </cell>
        </row>
        <row r="71">
          <cell r="N71">
            <v>69</v>
          </cell>
          <cell r="O71" t="str">
            <v>Otahuhu A</v>
          </cell>
          <cell r="P71" t="str">
            <v>Diesel</v>
          </cell>
          <cell r="Q71">
            <v>0</v>
          </cell>
        </row>
        <row r="72">
          <cell r="N72">
            <v>70</v>
          </cell>
          <cell r="O72" t="str">
            <v>Otahuhu B</v>
          </cell>
          <cell r="P72" t="str">
            <v>Gas</v>
          </cell>
          <cell r="Q72">
            <v>2614348</v>
          </cell>
        </row>
        <row r="73">
          <cell r="N73">
            <v>71</v>
          </cell>
          <cell r="O73" t="str">
            <v>Paerau x 2</v>
          </cell>
          <cell r="P73" t="str">
            <v>Hydro</v>
          </cell>
          <cell r="Q73">
            <v>59093</v>
          </cell>
        </row>
        <row r="74">
          <cell r="N74">
            <v>72</v>
          </cell>
          <cell r="O74" t="str">
            <v>Pan Pac</v>
          </cell>
          <cell r="P74" t="str">
            <v>Steam</v>
          </cell>
          <cell r="Q74">
            <v>30293</v>
          </cell>
        </row>
        <row r="75">
          <cell r="N75">
            <v>73</v>
          </cell>
          <cell r="O75" t="str">
            <v>Patea</v>
          </cell>
          <cell r="P75" t="str">
            <v>Hydro</v>
          </cell>
          <cell r="Q75">
            <v>92571</v>
          </cell>
        </row>
        <row r="76">
          <cell r="N76">
            <v>74</v>
          </cell>
          <cell r="O76" t="str">
            <v>Paterson Niblick</v>
          </cell>
          <cell r="P76" t="str">
            <v>Steam</v>
          </cell>
          <cell r="Q76">
            <v>4957</v>
          </cell>
        </row>
        <row r="77">
          <cell r="N77">
            <v>75</v>
          </cell>
          <cell r="O77" t="str">
            <v>Piriaka</v>
          </cell>
          <cell r="P77" t="str">
            <v>Hydro</v>
          </cell>
          <cell r="Q77">
            <v>7182</v>
          </cell>
        </row>
        <row r="78">
          <cell r="N78">
            <v>76</v>
          </cell>
          <cell r="O78" t="str">
            <v>Piripaua</v>
          </cell>
          <cell r="P78" t="str">
            <v>Hydro</v>
          </cell>
          <cell r="Q78">
            <v>141800</v>
          </cell>
        </row>
        <row r="79">
          <cell r="N79">
            <v>77</v>
          </cell>
          <cell r="O79" t="str">
            <v>Poihipi</v>
          </cell>
          <cell r="P79" t="str">
            <v>Geothermal</v>
          </cell>
          <cell r="Q79">
            <v>215778</v>
          </cell>
        </row>
        <row r="80">
          <cell r="N80">
            <v>78</v>
          </cell>
          <cell r="O80" t="str">
            <v>Raetihi</v>
          </cell>
          <cell r="P80" t="str">
            <v>Hydro</v>
          </cell>
          <cell r="Q80">
            <v>1362</v>
          </cell>
        </row>
        <row r="81">
          <cell r="N81">
            <v>79</v>
          </cell>
          <cell r="O81" t="str">
            <v>Rangipo</v>
          </cell>
          <cell r="P81" t="str">
            <v>Hydro</v>
          </cell>
          <cell r="Q81">
            <v>503300</v>
          </cell>
        </row>
        <row r="82">
          <cell r="N82">
            <v>80</v>
          </cell>
          <cell r="O82" t="str">
            <v>Ravensdown</v>
          </cell>
          <cell r="P82" t="str">
            <v>Gas</v>
          </cell>
          <cell r="Q82">
            <v>4974</v>
          </cell>
        </row>
        <row r="83">
          <cell r="N83">
            <v>81</v>
          </cell>
          <cell r="O83" t="str">
            <v>Rotokawa</v>
          </cell>
          <cell r="P83" t="str">
            <v>Geothermal</v>
          </cell>
          <cell r="Q83">
            <v>282645</v>
          </cell>
        </row>
        <row r="84">
          <cell r="N84">
            <v>82</v>
          </cell>
          <cell r="O84" t="str">
            <v>Roxburgh</v>
          </cell>
          <cell r="P84" t="str">
            <v>Hydro</v>
          </cell>
          <cell r="Q84">
            <v>1327312</v>
          </cell>
        </row>
        <row r="85">
          <cell r="N85">
            <v>83</v>
          </cell>
          <cell r="O85" t="str">
            <v>Southdown</v>
          </cell>
          <cell r="P85" t="str">
            <v>Cogen Gas</v>
          </cell>
          <cell r="Q85">
            <v>860014</v>
          </cell>
        </row>
        <row r="86">
          <cell r="N86">
            <v>84</v>
          </cell>
          <cell r="O86" t="str">
            <v>TA3 (Norske ST)</v>
          </cell>
          <cell r="P86" t="str">
            <v>Steam</v>
          </cell>
          <cell r="Q86">
            <v>61824</v>
          </cell>
        </row>
        <row r="87">
          <cell r="N87">
            <v>85</v>
          </cell>
          <cell r="O87" t="str">
            <v>Tararua</v>
          </cell>
          <cell r="P87" t="str">
            <v>Wind</v>
          </cell>
          <cell r="Q87">
            <v>268389</v>
          </cell>
        </row>
        <row r="88">
          <cell r="N88">
            <v>86</v>
          </cell>
          <cell r="O88" t="str">
            <v>TCC</v>
          </cell>
          <cell r="P88" t="str">
            <v>Gas</v>
          </cell>
          <cell r="Q88">
            <v>2848681</v>
          </cell>
        </row>
        <row r="89">
          <cell r="N89">
            <v>87</v>
          </cell>
          <cell r="O89" t="str">
            <v>Te Apiti</v>
          </cell>
          <cell r="P89" t="str">
            <v>Wind</v>
          </cell>
          <cell r="Q89">
            <v>321529</v>
          </cell>
        </row>
        <row r="90">
          <cell r="N90">
            <v>88</v>
          </cell>
          <cell r="O90" t="str">
            <v>Te Awamutu</v>
          </cell>
          <cell r="P90" t="str">
            <v>Cogen Gas</v>
          </cell>
          <cell r="Q90">
            <v>163700</v>
          </cell>
        </row>
        <row r="91">
          <cell r="N91">
            <v>89</v>
          </cell>
          <cell r="O91" t="str">
            <v>Te Rapa</v>
          </cell>
          <cell r="P91" t="str">
            <v>Cogen Gas</v>
          </cell>
          <cell r="Q91">
            <v>187255</v>
          </cell>
        </row>
        <row r="92">
          <cell r="N92">
            <v>90</v>
          </cell>
          <cell r="O92" t="str">
            <v>Tekapo A</v>
          </cell>
          <cell r="P92" t="str">
            <v>Hydro</v>
          </cell>
          <cell r="Q92">
            <v>122660</v>
          </cell>
        </row>
        <row r="93">
          <cell r="N93">
            <v>91</v>
          </cell>
          <cell r="O93" t="str">
            <v>Tekapo B</v>
          </cell>
          <cell r="P93" t="str">
            <v>Hydro</v>
          </cell>
          <cell r="Q93">
            <v>712078</v>
          </cell>
        </row>
        <row r="94">
          <cell r="N94">
            <v>92</v>
          </cell>
          <cell r="O94" t="str">
            <v>Teviot 1A</v>
          </cell>
          <cell r="P94" t="str">
            <v>Hydro</v>
          </cell>
          <cell r="Q94">
            <v>4963</v>
          </cell>
        </row>
        <row r="95">
          <cell r="N95">
            <v>93</v>
          </cell>
          <cell r="O95" t="str">
            <v>Teviot 4</v>
          </cell>
          <cell r="P95" t="str">
            <v>Hydro</v>
          </cell>
          <cell r="Q95">
            <v>2381</v>
          </cell>
        </row>
        <row r="96">
          <cell r="N96">
            <v>94</v>
          </cell>
          <cell r="O96" t="str">
            <v>Teviot 5</v>
          </cell>
          <cell r="P96" t="str">
            <v>Hydro</v>
          </cell>
          <cell r="Q96">
            <v>23025</v>
          </cell>
        </row>
        <row r="97">
          <cell r="N97">
            <v>95</v>
          </cell>
          <cell r="O97" t="str">
            <v>Teviot 6</v>
          </cell>
          <cell r="P97" t="str">
            <v>Hydro</v>
          </cell>
          <cell r="Q97">
            <v>21433</v>
          </cell>
        </row>
        <row r="98">
          <cell r="N98">
            <v>96</v>
          </cell>
          <cell r="O98" t="str">
            <v>Teviot 7</v>
          </cell>
          <cell r="P98" t="str">
            <v>Hydro</v>
          </cell>
          <cell r="Q98">
            <v>11217</v>
          </cell>
        </row>
        <row r="99">
          <cell r="N99">
            <v>97</v>
          </cell>
          <cell r="O99" t="str">
            <v>Teviot 8</v>
          </cell>
          <cell r="P99" t="str">
            <v>Hydro</v>
          </cell>
          <cell r="Q99">
            <v>22090</v>
          </cell>
        </row>
        <row r="100">
          <cell r="N100">
            <v>98</v>
          </cell>
          <cell r="O100" t="str">
            <v>TG1 (BoP)</v>
          </cell>
          <cell r="P100" t="str">
            <v>Geothermal</v>
          </cell>
          <cell r="Q100">
            <v>13902</v>
          </cell>
        </row>
        <row r="101">
          <cell r="N101">
            <v>99</v>
          </cell>
          <cell r="O101" t="str">
            <v>TG2 (BoP)</v>
          </cell>
          <cell r="P101" t="str">
            <v>Geothermal</v>
          </cell>
          <cell r="Q101">
            <v>27979</v>
          </cell>
        </row>
        <row r="102">
          <cell r="N102">
            <v>100</v>
          </cell>
          <cell r="O102" t="str">
            <v>Tokaanu</v>
          </cell>
          <cell r="P102" t="str">
            <v>Hydro</v>
          </cell>
          <cell r="Q102">
            <v>603400</v>
          </cell>
        </row>
        <row r="103">
          <cell r="N103">
            <v>101</v>
          </cell>
          <cell r="O103" t="str">
            <v>Tuai</v>
          </cell>
          <cell r="P103" t="str">
            <v>Hydro</v>
          </cell>
          <cell r="Q103">
            <v>206300</v>
          </cell>
        </row>
        <row r="104">
          <cell r="N104">
            <v>102</v>
          </cell>
          <cell r="O104" t="str">
            <v>Turnbull</v>
          </cell>
          <cell r="P104" t="str">
            <v>Hydro</v>
          </cell>
          <cell r="Q104">
            <v>2869</v>
          </cell>
        </row>
        <row r="105">
          <cell r="N105">
            <v>103</v>
          </cell>
          <cell r="O105" t="str">
            <v>Wahapo</v>
          </cell>
          <cell r="P105" t="str">
            <v>Hydro</v>
          </cell>
          <cell r="Q105">
            <v>11656</v>
          </cell>
        </row>
        <row r="106">
          <cell r="N106">
            <v>104</v>
          </cell>
          <cell r="O106" t="str">
            <v>Waihopai</v>
          </cell>
          <cell r="P106" t="str">
            <v>Hydro</v>
          </cell>
          <cell r="Q106">
            <v>8324</v>
          </cell>
        </row>
        <row r="107">
          <cell r="N107">
            <v>105</v>
          </cell>
          <cell r="O107" t="str">
            <v>Waipapa</v>
          </cell>
          <cell r="P107" t="str">
            <v>Hydro</v>
          </cell>
          <cell r="Q107">
            <v>226592</v>
          </cell>
        </row>
        <row r="108">
          <cell r="N108">
            <v>106</v>
          </cell>
          <cell r="O108" t="str">
            <v>Waipori x 4</v>
          </cell>
          <cell r="P108" t="str">
            <v>Hydro</v>
          </cell>
          <cell r="Q108">
            <v>211622</v>
          </cell>
        </row>
        <row r="109">
          <cell r="N109">
            <v>107</v>
          </cell>
          <cell r="O109" t="str">
            <v>Wairakei</v>
          </cell>
          <cell r="P109" t="str">
            <v>Geothermal</v>
          </cell>
          <cell r="Q109">
            <v>1328143</v>
          </cell>
        </row>
        <row r="110">
          <cell r="N110">
            <v>108</v>
          </cell>
          <cell r="O110" t="str">
            <v>Wairere</v>
          </cell>
          <cell r="P110" t="str">
            <v>Hydro</v>
          </cell>
          <cell r="Q110">
            <v>15871</v>
          </cell>
        </row>
        <row r="111">
          <cell r="N111">
            <v>109</v>
          </cell>
          <cell r="O111" t="str">
            <v>Wairua Hydro</v>
          </cell>
          <cell r="P111" t="str">
            <v>Hydro</v>
          </cell>
          <cell r="Q111">
            <v>18239</v>
          </cell>
        </row>
        <row r="112">
          <cell r="N112">
            <v>110</v>
          </cell>
          <cell r="O112" t="str">
            <v>Waitakere</v>
          </cell>
          <cell r="P112" t="str">
            <v>Hydro</v>
          </cell>
          <cell r="Q112">
            <v>428</v>
          </cell>
        </row>
        <row r="113">
          <cell r="N113">
            <v>111</v>
          </cell>
          <cell r="O113" t="str">
            <v>Waitaki</v>
          </cell>
          <cell r="P113" t="str">
            <v>Hydro</v>
          </cell>
          <cell r="Q113">
            <v>443278</v>
          </cell>
        </row>
        <row r="114">
          <cell r="N114">
            <v>112</v>
          </cell>
          <cell r="O114" t="str">
            <v>Wastewater Plant (HCC)</v>
          </cell>
          <cell r="P114" t="str">
            <v>Sewage Gas</v>
          </cell>
          <cell r="Q114">
            <v>7392</v>
          </cell>
        </row>
        <row r="115">
          <cell r="N115">
            <v>113</v>
          </cell>
          <cell r="O115" t="str">
            <v>Wellington Hospital</v>
          </cell>
          <cell r="P115" t="str">
            <v>Gas</v>
          </cell>
          <cell r="Q115">
            <v>585</v>
          </cell>
        </row>
        <row r="116">
          <cell r="N116">
            <v>114</v>
          </cell>
          <cell r="O116" t="str">
            <v>Whakamaru</v>
          </cell>
          <cell r="P116" t="str">
            <v>Hydro</v>
          </cell>
          <cell r="Q116">
            <v>450983</v>
          </cell>
        </row>
        <row r="117">
          <cell r="N117">
            <v>115</v>
          </cell>
          <cell r="O117" t="str">
            <v>Wheao x 2</v>
          </cell>
          <cell r="P117" t="str">
            <v>Hydro</v>
          </cell>
          <cell r="Q117">
            <v>95559</v>
          </cell>
        </row>
        <row r="118">
          <cell r="N118">
            <v>116</v>
          </cell>
          <cell r="O118" t="str">
            <v>Wye Creek 1</v>
          </cell>
          <cell r="P118" t="str">
            <v>Hydro</v>
          </cell>
          <cell r="Q118">
            <v>2206</v>
          </cell>
        </row>
        <row r="119">
          <cell r="N119">
            <v>117</v>
          </cell>
          <cell r="O119" t="str">
            <v>Wye Creek 2</v>
          </cell>
          <cell r="P119" t="str">
            <v>Hydro</v>
          </cell>
          <cell r="Q119">
            <v>7623</v>
          </cell>
        </row>
        <row r="120">
          <cell r="N120">
            <v>260</v>
          </cell>
          <cell r="O120" t="str">
            <v>Birchfield Minerals (NGR0331)</v>
          </cell>
          <cell r="P120" t="str">
            <v>Unknown</v>
          </cell>
          <cell r="Q120">
            <v>163</v>
          </cell>
        </row>
        <row r="121">
          <cell r="N121">
            <v>261</v>
          </cell>
          <cell r="O121" t="str">
            <v>Brooklyn Hydro</v>
          </cell>
          <cell r="P121" t="str">
            <v>Unknown</v>
          </cell>
          <cell r="Q121">
            <v>729</v>
          </cell>
        </row>
        <row r="122">
          <cell r="N122">
            <v>262</v>
          </cell>
          <cell r="O122" t="str">
            <v>Burwood Hospital</v>
          </cell>
          <cell r="P122" t="str">
            <v>Unknown</v>
          </cell>
          <cell r="Q122">
            <v>74</v>
          </cell>
        </row>
        <row r="123">
          <cell r="N123">
            <v>263</v>
          </cell>
          <cell r="O123" t="str">
            <v>CCC Pumping Stations</v>
          </cell>
          <cell r="P123" t="str">
            <v>Unknown</v>
          </cell>
          <cell r="Q123">
            <v>1326</v>
          </cell>
        </row>
        <row r="124">
          <cell r="N124">
            <v>264</v>
          </cell>
          <cell r="O124" t="str">
            <v>Chch International Airport</v>
          </cell>
          <cell r="P124" t="str">
            <v>Unknown</v>
          </cell>
          <cell r="Q124">
            <v>425</v>
          </cell>
        </row>
        <row r="125">
          <cell r="N125">
            <v>265</v>
          </cell>
          <cell r="O125" t="str">
            <v>CWF Hamilton</v>
          </cell>
          <cell r="P125" t="str">
            <v>Unknown</v>
          </cell>
          <cell r="Q125">
            <v>100</v>
          </cell>
        </row>
        <row r="126">
          <cell r="N126">
            <v>266</v>
          </cell>
          <cell r="O126" t="str">
            <v>Dept of Corrections - Womens</v>
          </cell>
          <cell r="P126" t="str">
            <v>Unknown</v>
          </cell>
          <cell r="Q126">
            <v>17</v>
          </cell>
        </row>
        <row r="127">
          <cell r="N127">
            <v>267</v>
          </cell>
          <cell r="O127" t="str">
            <v>Diesel Gensets</v>
          </cell>
          <cell r="P127" t="str">
            <v>Unknown</v>
          </cell>
          <cell r="Q127">
            <v>1461</v>
          </cell>
        </row>
        <row r="128">
          <cell r="N128">
            <v>268</v>
          </cell>
          <cell r="O128" t="str">
            <v>Drysdale</v>
          </cell>
          <cell r="P128" t="str">
            <v>Unknown</v>
          </cell>
          <cell r="Q128">
            <v>223</v>
          </cell>
        </row>
        <row r="129">
          <cell r="N129">
            <v>269</v>
          </cell>
          <cell r="O129" t="str">
            <v>Fletcher Waipa Mill (Red Stag)</v>
          </cell>
          <cell r="P129" t="str">
            <v>Unknown</v>
          </cell>
          <cell r="Q129">
            <v>5443</v>
          </cell>
        </row>
        <row r="130">
          <cell r="N130">
            <v>270</v>
          </cell>
          <cell r="O130" t="str">
            <v>Fonterra</v>
          </cell>
          <cell r="P130" t="str">
            <v>Unknown</v>
          </cell>
          <cell r="Q130">
            <v>3360</v>
          </cell>
        </row>
        <row r="131">
          <cell r="N131">
            <v>271</v>
          </cell>
          <cell r="O131" t="str">
            <v>Fonterra Co-generation</v>
          </cell>
          <cell r="P131" t="str">
            <v>Unknown</v>
          </cell>
          <cell r="Q131">
            <v>54522</v>
          </cell>
        </row>
        <row r="132">
          <cell r="N132">
            <v>272</v>
          </cell>
          <cell r="O132" t="str">
            <v>Genesis Kouraurau</v>
          </cell>
          <cell r="P132" t="str">
            <v>Unknown</v>
          </cell>
          <cell r="Q132">
            <v>0</v>
          </cell>
        </row>
        <row r="133">
          <cell r="N133">
            <v>273</v>
          </cell>
          <cell r="O133" t="str">
            <v>Greenmount</v>
          </cell>
          <cell r="P133" t="str">
            <v>Unknown</v>
          </cell>
          <cell r="Q133">
            <v>37254</v>
          </cell>
        </row>
        <row r="134">
          <cell r="N134">
            <v>274</v>
          </cell>
          <cell r="O134" t="str">
            <v>Hamilton City Council - Pukete</v>
          </cell>
          <cell r="P134" t="str">
            <v>Unknown</v>
          </cell>
          <cell r="Q134">
            <v>970</v>
          </cell>
        </row>
        <row r="135">
          <cell r="N135">
            <v>275</v>
          </cell>
          <cell r="O135" t="str">
            <v>Hinemaiai Total</v>
          </cell>
          <cell r="P135" t="str">
            <v>Unknown</v>
          </cell>
          <cell r="Q135">
            <v>25914</v>
          </cell>
        </row>
        <row r="136">
          <cell r="N136">
            <v>276</v>
          </cell>
          <cell r="O136" t="str">
            <v>Horotiu Land Fill Generator</v>
          </cell>
          <cell r="P136" t="str">
            <v>Unknown</v>
          </cell>
          <cell r="Q136">
            <v>6437</v>
          </cell>
        </row>
        <row r="137">
          <cell r="N137">
            <v>277</v>
          </cell>
          <cell r="O137" t="str">
            <v>Lyttelton Port Company</v>
          </cell>
          <cell r="P137" t="str">
            <v>Unknown</v>
          </cell>
          <cell r="Q137">
            <v>17</v>
          </cell>
        </row>
        <row r="138">
          <cell r="N138">
            <v>278</v>
          </cell>
          <cell r="O138" t="str">
            <v>Mackays (MKY0111)</v>
          </cell>
          <cell r="P138" t="str">
            <v>Unknown</v>
          </cell>
          <cell r="Q138">
            <v>7829</v>
          </cell>
        </row>
        <row r="139">
          <cell r="N139">
            <v>279</v>
          </cell>
          <cell r="O139" t="str">
            <v>Mataura Industrial Park</v>
          </cell>
          <cell r="P139" t="str">
            <v>Unknown</v>
          </cell>
          <cell r="Q139">
            <v>4800</v>
          </cell>
        </row>
        <row r="140">
          <cell r="N140">
            <v>280</v>
          </cell>
          <cell r="O140" t="str">
            <v>Onekaka Energy</v>
          </cell>
          <cell r="P140" t="str">
            <v>Unknown</v>
          </cell>
          <cell r="Q140">
            <v>1692</v>
          </cell>
        </row>
        <row r="141">
          <cell r="N141">
            <v>281</v>
          </cell>
          <cell r="O141" t="str">
            <v>Opuha Dam Partnership</v>
          </cell>
          <cell r="P141" t="str">
            <v>Unknown</v>
          </cell>
          <cell r="Q141">
            <v>20867</v>
          </cell>
        </row>
        <row r="142">
          <cell r="N142">
            <v>282</v>
          </cell>
          <cell r="O142" t="str">
            <v>Ossberger</v>
          </cell>
          <cell r="P142" t="str">
            <v>Unknown</v>
          </cell>
          <cell r="Q142">
            <v>190</v>
          </cell>
        </row>
        <row r="143">
          <cell r="N143">
            <v>283</v>
          </cell>
          <cell r="O143" t="str">
            <v>Pupu Hydrological Society</v>
          </cell>
          <cell r="P143" t="str">
            <v>Unknown</v>
          </cell>
          <cell r="Q143">
            <v>1334</v>
          </cell>
        </row>
        <row r="144">
          <cell r="N144">
            <v>284</v>
          </cell>
          <cell r="O144" t="str">
            <v>Redvale</v>
          </cell>
          <cell r="P144" t="str">
            <v>Unknown</v>
          </cell>
          <cell r="Q144">
            <v>37640</v>
          </cell>
        </row>
        <row r="145">
          <cell r="N145">
            <v>285</v>
          </cell>
          <cell r="O145" t="str">
            <v>Rosedale</v>
          </cell>
          <cell r="P145" t="str">
            <v>Unknown</v>
          </cell>
          <cell r="Q145">
            <v>12889</v>
          </cell>
        </row>
        <row r="146">
          <cell r="N146">
            <v>286</v>
          </cell>
          <cell r="O146" t="str">
            <v>Silverstream</v>
          </cell>
          <cell r="P146" t="str">
            <v>Unknown</v>
          </cell>
          <cell r="Q146">
            <v>13685</v>
          </cell>
        </row>
        <row r="147">
          <cell r="N147">
            <v>287</v>
          </cell>
          <cell r="O147" t="str">
            <v>St Georges Hostpital</v>
          </cell>
          <cell r="P147" t="str">
            <v>Unknown</v>
          </cell>
          <cell r="Q147">
            <v>325</v>
          </cell>
        </row>
        <row r="148">
          <cell r="N148">
            <v>288</v>
          </cell>
          <cell r="O148" t="str">
            <v>Swift Energy</v>
          </cell>
          <cell r="P148" t="str">
            <v>Unknown</v>
          </cell>
          <cell r="Q148">
            <v>0</v>
          </cell>
        </row>
        <row r="149">
          <cell r="N149">
            <v>289</v>
          </cell>
          <cell r="O149" t="str">
            <v>Thomas Cameron Wind Generator</v>
          </cell>
          <cell r="P149" t="str">
            <v>Unknown</v>
          </cell>
          <cell r="Q149">
            <v>9</v>
          </cell>
        </row>
        <row r="150">
          <cell r="N150">
            <v>290</v>
          </cell>
          <cell r="O150" t="str">
            <v>Trustpower - Montalto</v>
          </cell>
          <cell r="P150" t="str">
            <v>Unknown</v>
          </cell>
          <cell r="Q150">
            <v>9631</v>
          </cell>
        </row>
        <row r="151">
          <cell r="N151">
            <v>291</v>
          </cell>
          <cell r="O151" t="str">
            <v>Trustpower - Temp diesels</v>
          </cell>
          <cell r="P151" t="str">
            <v>Unknown</v>
          </cell>
          <cell r="Q151">
            <v>18</v>
          </cell>
        </row>
        <row r="152">
          <cell r="N152">
            <v>292</v>
          </cell>
          <cell r="O152" t="str">
            <v>Waihi Generation</v>
          </cell>
          <cell r="P152" t="str">
            <v>Unknown</v>
          </cell>
          <cell r="Q152">
            <v>12797</v>
          </cell>
        </row>
        <row r="153">
          <cell r="N153">
            <v>293</v>
          </cell>
          <cell r="O153" t="str">
            <v>Whitford</v>
          </cell>
          <cell r="P153" t="str">
            <v>Unknown</v>
          </cell>
          <cell r="Q153">
            <v>23273</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LT94"/>
    </sheetNames>
    <definedNames>
      <definedName name="Print_it"/>
    </defined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ergyinfo@med.govt.nz" TargetMode="External" /><Relationship Id="rId2" Type="http://schemas.openxmlformats.org/officeDocument/2006/relationships/hyperlink" Target="http://www.mbie.govt.nz/info-services/sectors-industries/energy/data-modelling/publications/energy-in-new-zealand" TargetMode="External" /><Relationship Id="rId3" Type="http://schemas.openxmlformats.org/officeDocument/2006/relationships/hyperlink" Target="mailto:energyinfo@med.govt.nz"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H27"/>
  <sheetViews>
    <sheetView workbookViewId="0" topLeftCell="A1">
      <selection activeCell="I23" sqref="I23"/>
    </sheetView>
  </sheetViews>
  <sheetFormatPr defaultColWidth="9.140625" defaultRowHeight="12.75"/>
  <cols>
    <col min="1" max="1" width="4.421875" style="180" customWidth="1"/>
    <col min="2" max="2" width="37.140625" style="180" customWidth="1"/>
    <col min="3" max="16384" width="9.140625" style="180" customWidth="1"/>
  </cols>
  <sheetData>
    <row r="1" spans="2:8" s="178" customFormat="1" ht="41.25" customHeight="1">
      <c r="B1" s="177" t="s">
        <v>55</v>
      </c>
      <c r="D1" s="177"/>
      <c r="E1" s="177"/>
      <c r="F1" s="179"/>
      <c r="G1" s="179"/>
      <c r="H1" s="179"/>
    </row>
    <row r="2" spans="2:4" ht="47.25" customHeight="1">
      <c r="B2" s="213" t="s">
        <v>56</v>
      </c>
      <c r="C2" s="213"/>
      <c r="D2" s="213"/>
    </row>
    <row r="3" spans="2:4" ht="12.75">
      <c r="B3" s="214" t="s">
        <v>57</v>
      </c>
      <c r="C3" s="214"/>
      <c r="D3" s="214"/>
    </row>
    <row r="4" spans="2:4" ht="12.75">
      <c r="B4" s="181"/>
      <c r="C4" s="181"/>
      <c r="D4" s="181"/>
    </row>
    <row r="5" spans="2:4" ht="15.75">
      <c r="B5" s="182" t="s">
        <v>58</v>
      </c>
      <c r="C5" s="181"/>
      <c r="D5" s="181"/>
    </row>
    <row r="6" spans="2:4" ht="12.75">
      <c r="B6" s="183" t="s">
        <v>59</v>
      </c>
      <c r="C6" s="181"/>
      <c r="D6" s="181"/>
    </row>
    <row r="7" spans="2:4" ht="12.75">
      <c r="B7" s="184" t="s">
        <v>60</v>
      </c>
      <c r="C7" s="181"/>
      <c r="D7" s="181"/>
    </row>
    <row r="8" ht="21">
      <c r="B8" s="185"/>
    </row>
    <row r="9" ht="12.75">
      <c r="B9" s="186" t="s">
        <v>61</v>
      </c>
    </row>
    <row r="10" ht="12.75">
      <c r="B10" s="187" t="s">
        <v>62</v>
      </c>
    </row>
    <row r="11" ht="18.75" customHeight="1">
      <c r="B11" s="185"/>
    </row>
    <row r="12" ht="12.75">
      <c r="B12" s="186" t="s">
        <v>63</v>
      </c>
    </row>
    <row r="13" ht="12.75">
      <c r="B13" s="187" t="s">
        <v>64</v>
      </c>
    </row>
    <row r="14" ht="12.75">
      <c r="B14" s="188"/>
    </row>
    <row r="15" ht="12.75">
      <c r="B15" s="189" t="s">
        <v>65</v>
      </c>
    </row>
    <row r="16" ht="12.75">
      <c r="B16" s="187" t="s">
        <v>66</v>
      </c>
    </row>
    <row r="17" ht="12.75">
      <c r="B17" s="187"/>
    </row>
    <row r="18" ht="12.75">
      <c r="B18" s="189" t="s">
        <v>67</v>
      </c>
    </row>
    <row r="19" ht="12.75">
      <c r="B19" s="187" t="s">
        <v>71</v>
      </c>
    </row>
    <row r="20" ht="12.75">
      <c r="B20" s="187"/>
    </row>
    <row r="21" ht="12.75">
      <c r="B21" s="189" t="s">
        <v>68</v>
      </c>
    </row>
    <row r="22" ht="12.75">
      <c r="B22" s="187" t="s">
        <v>72</v>
      </c>
    </row>
    <row r="23" ht="12.75">
      <c r="B23" s="187"/>
    </row>
    <row r="24" ht="12.75">
      <c r="B24" s="188"/>
    </row>
    <row r="25" ht="14.25">
      <c r="B25" s="190"/>
    </row>
    <row r="26" ht="14.25">
      <c r="B26" s="188"/>
    </row>
    <row r="27" ht="12.75">
      <c r="B27" s="188"/>
    </row>
  </sheetData>
  <mergeCells count="2">
    <mergeCell ref="B2:D2"/>
    <mergeCell ref="B3:D3"/>
  </mergeCells>
  <hyperlinks>
    <hyperlink ref="B12" location="'Table 1'!A1" display="Table 1"/>
    <hyperlink ref="B15" location="'Table 2'!A1" display="Table 2"/>
    <hyperlink ref="B18" location="'Table 3'!A1" display="Table 3"/>
    <hyperlink ref="B21" location="'Table 4'!A1" display="Table 4"/>
    <hyperlink ref="B9" location="Charts!A1" display="Charts"/>
    <hyperlink ref="B3" r:id="rId1" display="energyinfo@med.govt.nz"/>
    <hyperlink ref="B7" r:id="rId2" display="http://www.mbie.govt.nz/info-services/sectors-industries/energy/data-modelling/publications/energy-in-new-zealand"/>
    <hyperlink ref="B3:D3" r:id="rId3" display="energyinfo@mbie.govt.nz"/>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sheetPr>
  <dimension ref="A1:CK86"/>
  <sheetViews>
    <sheetView tabSelected="1" zoomScale="85" zoomScaleNormal="85" workbookViewId="0" topLeftCell="A1">
      <pane xSplit="1" topLeftCell="G1" activePane="topRight" state="frozen"/>
      <selection pane="topLeft" activeCell="B1" sqref="B1"/>
      <selection pane="topRight" activeCell="AC36" sqref="AC36"/>
    </sheetView>
  </sheetViews>
  <sheetFormatPr defaultColWidth="9.140625" defaultRowHeight="12.75"/>
  <cols>
    <col min="1" max="1" width="59.00390625" style="154" customWidth="1"/>
    <col min="2" max="25" width="10.421875" style="110" bestFit="1" customWidth="1"/>
    <col min="26" max="26" width="11.7109375" style="110" bestFit="1" customWidth="1"/>
    <col min="27" max="27" width="11.00390625" style="110" bestFit="1" customWidth="1"/>
    <col min="28" max="32" width="10.421875" style="110" bestFit="1" customWidth="1"/>
    <col min="33" max="33" width="12.7109375" style="110" bestFit="1" customWidth="1"/>
    <col min="34" max="43" width="10.421875" style="110" bestFit="1" customWidth="1"/>
    <col min="44" max="44" width="10.57421875" style="110" bestFit="1" customWidth="1"/>
    <col min="45" max="51" width="10.421875" style="110" bestFit="1" customWidth="1"/>
    <col min="52" max="52" width="10.57421875" style="110" bestFit="1" customWidth="1"/>
    <col min="53" max="55" width="10.421875" style="110" bestFit="1" customWidth="1"/>
    <col min="56" max="56" width="10.57421875" style="110" bestFit="1" customWidth="1"/>
    <col min="57" max="58" width="10.421875" style="110" bestFit="1" customWidth="1"/>
    <col min="59" max="61" width="10.57421875" style="110" bestFit="1" customWidth="1"/>
    <col min="62" max="62" width="10.421875" style="110" bestFit="1" customWidth="1"/>
    <col min="63" max="65" width="10.57421875" style="110" bestFit="1" customWidth="1"/>
    <col min="66" max="66" width="10.421875" style="110" bestFit="1" customWidth="1"/>
    <col min="67" max="69" width="10.57421875" style="110" bestFit="1" customWidth="1"/>
    <col min="70" max="70" width="10.421875" style="110" bestFit="1" customWidth="1"/>
    <col min="71" max="77" width="10.57421875" style="110" bestFit="1" customWidth="1"/>
    <col min="78" max="78" width="10.421875" style="110" bestFit="1" customWidth="1"/>
    <col min="79" max="87" width="10.57421875" style="110" bestFit="1" customWidth="1"/>
    <col min="88" max="16384" width="9.140625" style="110" customWidth="1"/>
  </cols>
  <sheetData>
    <row r="1" ht="15">
      <c r="A1" s="110"/>
    </row>
    <row r="5" ht="15"/>
    <row r="7" ht="42">
      <c r="A7" s="111" t="s">
        <v>39</v>
      </c>
    </row>
    <row r="8" ht="14.25" customHeight="1">
      <c r="A8" s="112" t="s">
        <v>40</v>
      </c>
    </row>
    <row r="9" spans="1:89" s="113" customFormat="1" ht="12.75">
      <c r="A9" s="114" t="s">
        <v>41</v>
      </c>
      <c r="B9" s="115">
        <v>1990</v>
      </c>
      <c r="C9" s="115">
        <v>1991</v>
      </c>
      <c r="D9" s="115">
        <v>1992</v>
      </c>
      <c r="E9" s="115">
        <v>1993</v>
      </c>
      <c r="F9" s="115">
        <v>1994</v>
      </c>
      <c r="G9" s="115">
        <v>1995</v>
      </c>
      <c r="H9" s="115">
        <v>1996</v>
      </c>
      <c r="I9" s="115">
        <v>1997</v>
      </c>
      <c r="J9" s="115">
        <v>1998</v>
      </c>
      <c r="K9" s="115">
        <v>1999</v>
      </c>
      <c r="L9" s="115">
        <v>2000</v>
      </c>
      <c r="M9" s="115">
        <v>2001</v>
      </c>
      <c r="N9" s="115">
        <v>2002</v>
      </c>
      <c r="O9" s="115">
        <v>2003</v>
      </c>
      <c r="P9" s="115">
        <v>2004</v>
      </c>
      <c r="Q9" s="115">
        <v>2005</v>
      </c>
      <c r="R9" s="115">
        <v>2006</v>
      </c>
      <c r="S9" s="115">
        <v>2007</v>
      </c>
      <c r="T9" s="115">
        <v>2008</v>
      </c>
      <c r="U9" s="115">
        <v>2009</v>
      </c>
      <c r="V9" s="115">
        <v>2010</v>
      </c>
      <c r="W9" s="115">
        <v>2011</v>
      </c>
      <c r="X9" s="115">
        <v>2012</v>
      </c>
      <c r="Y9" s="115">
        <v>2013</v>
      </c>
      <c r="Z9" s="115">
        <v>2014</v>
      </c>
      <c r="AA9" s="115">
        <v>2015</v>
      </c>
      <c r="AB9" s="115">
        <v>2016</v>
      </c>
      <c r="AC9" s="115">
        <v>2017</v>
      </c>
      <c r="AD9" s="115"/>
      <c r="AE9" s="115"/>
      <c r="AF9" s="115"/>
      <c r="AG9" s="115"/>
      <c r="AH9" s="115"/>
      <c r="AI9" s="115"/>
      <c r="AJ9" s="115"/>
      <c r="AK9" s="115"/>
      <c r="AL9" s="115"/>
      <c r="AM9" s="115"/>
      <c r="AN9" s="115"/>
      <c r="AO9" s="115"/>
      <c r="AP9" s="115"/>
      <c r="AQ9" s="115"/>
      <c r="AR9" s="115"/>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row>
    <row r="10" spans="1:89" ht="12.75">
      <c r="A10" s="11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row>
    <row r="11" spans="1:89" s="119" customFormat="1" ht="12.75">
      <c r="A11" s="112" t="s">
        <v>19</v>
      </c>
      <c r="B11" s="120">
        <f aca="true" t="shared" si="0" ref="B11:AB11">SUM(B13:B21)</f>
        <v>186.04553171899985</v>
      </c>
      <c r="C11" s="120">
        <f t="shared" si="0"/>
        <v>189.0928280208186</v>
      </c>
      <c r="D11" s="120">
        <f t="shared" si="0"/>
        <v>182.1351333860568</v>
      </c>
      <c r="E11" s="120">
        <f t="shared" si="0"/>
        <v>196.2590861729644</v>
      </c>
      <c r="F11" s="120">
        <f t="shared" si="0"/>
        <v>202.39984831085843</v>
      </c>
      <c r="G11" s="120">
        <f t="shared" si="0"/>
        <v>208.95030926304975</v>
      </c>
      <c r="H11" s="120">
        <f t="shared" si="0"/>
        <v>203.18658992714788</v>
      </c>
      <c r="I11" s="120">
        <f t="shared" si="0"/>
        <v>197.33167299360406</v>
      </c>
      <c r="J11" s="120">
        <f t="shared" si="0"/>
        <v>211.52891936609606</v>
      </c>
      <c r="K11" s="120">
        <f t="shared" si="0"/>
        <v>212.52442501211812</v>
      </c>
      <c r="L11" s="120">
        <f t="shared" si="0"/>
        <v>230.3626976320935</v>
      </c>
      <c r="M11" s="120">
        <f t="shared" si="0"/>
        <v>214.23083206083288</v>
      </c>
      <c r="N11" s="120">
        <f t="shared" si="0"/>
        <v>228.64818751946578</v>
      </c>
      <c r="O11" s="120">
        <f t="shared" si="0"/>
        <v>224.36965988477806</v>
      </c>
      <c r="P11" s="120">
        <f t="shared" si="0"/>
        <v>244.64656430741303</v>
      </c>
      <c r="Q11" s="120">
        <f t="shared" si="0"/>
        <v>239.01361334886397</v>
      </c>
      <c r="R11" s="120">
        <f t="shared" si="0"/>
        <v>243.09279022753117</v>
      </c>
      <c r="S11" s="120">
        <f t="shared" si="0"/>
        <v>245.64925699632326</v>
      </c>
      <c r="T11" s="120">
        <f t="shared" si="0"/>
        <v>253.23364982089367</v>
      </c>
      <c r="U11" s="120">
        <f t="shared" si="0"/>
        <v>274.450600115965</v>
      </c>
      <c r="V11" s="120">
        <f t="shared" si="0"/>
        <v>311.75302582828215</v>
      </c>
      <c r="W11" s="120">
        <f t="shared" si="0"/>
        <v>321.5500390198033</v>
      </c>
      <c r="X11" s="120">
        <f t="shared" si="0"/>
        <v>315.62919844771733</v>
      </c>
      <c r="Y11" s="120">
        <f t="shared" si="0"/>
        <v>327.1440683788209</v>
      </c>
      <c r="Z11" s="120">
        <f t="shared" si="0"/>
        <v>355.536977291668</v>
      </c>
      <c r="AA11" s="120">
        <f t="shared" si="0"/>
        <v>365.19883892736146</v>
      </c>
      <c r="AB11" s="120">
        <f t="shared" si="0"/>
        <v>367.4914025829535</v>
      </c>
      <c r="AC11" s="120">
        <f>SUM(AC13:AC21)</f>
        <v>369.060306996494</v>
      </c>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row>
    <row r="12" spans="1:89" ht="12.75">
      <c r="A12" s="122" t="s">
        <v>9</v>
      </c>
      <c r="B12" s="123">
        <f>SUM(B13:B19)</f>
        <v>186.04553171899985</v>
      </c>
      <c r="C12" s="123">
        <f aca="true" t="shared" si="1" ref="C12:AC12">SUM(C13:C19)</f>
        <v>189.0928280208186</v>
      </c>
      <c r="D12" s="123">
        <f t="shared" si="1"/>
        <v>182.1351333860568</v>
      </c>
      <c r="E12" s="123">
        <f t="shared" si="1"/>
        <v>196.2590861729644</v>
      </c>
      <c r="F12" s="123">
        <f t="shared" si="1"/>
        <v>202.39984831085843</v>
      </c>
      <c r="G12" s="123">
        <f t="shared" si="1"/>
        <v>208.95030926304975</v>
      </c>
      <c r="H12" s="123">
        <f t="shared" si="1"/>
        <v>203.18658992714788</v>
      </c>
      <c r="I12" s="123">
        <f t="shared" si="1"/>
        <v>197.33167299360406</v>
      </c>
      <c r="J12" s="123">
        <f t="shared" si="1"/>
        <v>211.52891936609606</v>
      </c>
      <c r="K12" s="123">
        <f t="shared" si="1"/>
        <v>212.52442501211812</v>
      </c>
      <c r="L12" s="123">
        <f t="shared" si="1"/>
        <v>230.3626976320935</v>
      </c>
      <c r="M12" s="123">
        <f t="shared" si="1"/>
        <v>214.23083206083288</v>
      </c>
      <c r="N12" s="123">
        <f t="shared" si="1"/>
        <v>228.64818751946578</v>
      </c>
      <c r="O12" s="123">
        <f t="shared" si="1"/>
        <v>224.36965988477806</v>
      </c>
      <c r="P12" s="123">
        <f t="shared" si="1"/>
        <v>244.64656430741303</v>
      </c>
      <c r="Q12" s="123">
        <f t="shared" si="1"/>
        <v>239.01361334886397</v>
      </c>
      <c r="R12" s="123">
        <f t="shared" si="1"/>
        <v>243.09279022753117</v>
      </c>
      <c r="S12" s="123">
        <f t="shared" si="1"/>
        <v>245.64925699632326</v>
      </c>
      <c r="T12" s="123">
        <f t="shared" si="1"/>
        <v>253.1893707334412</v>
      </c>
      <c r="U12" s="123">
        <f t="shared" si="1"/>
        <v>274.450600115965</v>
      </c>
      <c r="V12" s="123">
        <f t="shared" si="1"/>
        <v>311.6973338280649</v>
      </c>
      <c r="W12" s="123">
        <f t="shared" si="1"/>
        <v>321.498071742816</v>
      </c>
      <c r="X12" s="123">
        <f t="shared" si="1"/>
        <v>315.53019990479595</v>
      </c>
      <c r="Y12" s="123">
        <f t="shared" si="1"/>
        <v>327.1125635588973</v>
      </c>
      <c r="Z12" s="123">
        <f t="shared" si="1"/>
        <v>355.50106170231436</v>
      </c>
      <c r="AA12" s="123">
        <f t="shared" si="1"/>
        <v>365.1594533760307</v>
      </c>
      <c r="AB12" s="123">
        <f t="shared" si="1"/>
        <v>367.4914025829535</v>
      </c>
      <c r="AC12" s="123">
        <f t="shared" si="1"/>
        <v>369.0410887455434</v>
      </c>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row>
    <row r="13" spans="1:89" ht="12.75">
      <c r="A13" s="124" t="s">
        <v>10</v>
      </c>
      <c r="B13" s="125">
        <v>83.45874280239886</v>
      </c>
      <c r="C13" s="125">
        <v>82.41182801986622</v>
      </c>
      <c r="D13" s="125">
        <v>75.92601929218537</v>
      </c>
      <c r="E13" s="125">
        <v>84.5659568129042</v>
      </c>
      <c r="F13" s="125">
        <v>93.00418770069398</v>
      </c>
      <c r="G13" s="125">
        <v>99.11522092291756</v>
      </c>
      <c r="H13" s="125">
        <v>94.2491195086524</v>
      </c>
      <c r="I13" s="125">
        <v>83.721023424</v>
      </c>
      <c r="J13" s="125">
        <v>91.140459588</v>
      </c>
      <c r="K13" s="125">
        <v>82.502047152</v>
      </c>
      <c r="L13" s="125">
        <v>87.957119772</v>
      </c>
      <c r="M13" s="125">
        <v>78.04440205200001</v>
      </c>
      <c r="N13" s="125">
        <v>89.53393765536718</v>
      </c>
      <c r="O13" s="125">
        <v>85.03356397390921</v>
      </c>
      <c r="P13" s="125">
        <v>98.05450607238599</v>
      </c>
      <c r="Q13" s="125">
        <v>83.97079729138797</v>
      </c>
      <c r="R13" s="125">
        <v>84.85510205570398</v>
      </c>
      <c r="S13" s="125">
        <v>85.097286816624</v>
      </c>
      <c r="T13" s="125">
        <v>80.4423710397519</v>
      </c>
      <c r="U13" s="125">
        <v>87.1740771542627</v>
      </c>
      <c r="V13" s="125">
        <v>89.04732235756828</v>
      </c>
      <c r="W13" s="125">
        <v>90.4260920636653</v>
      </c>
      <c r="X13" s="125">
        <v>82.45604387683062</v>
      </c>
      <c r="Y13" s="125">
        <v>82.97969295674162</v>
      </c>
      <c r="Z13" s="125">
        <v>87.58133733325445</v>
      </c>
      <c r="AA13" s="125">
        <v>88.3317056576367</v>
      </c>
      <c r="AB13" s="125">
        <v>93.31864178838399</v>
      </c>
      <c r="AC13" s="125">
        <v>90.65900374557145</v>
      </c>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18"/>
      <c r="CK13" s="118"/>
    </row>
    <row r="14" spans="1:87" ht="12.75">
      <c r="A14" s="127" t="s">
        <v>13</v>
      </c>
      <c r="B14" s="125">
        <v>62.48624286719028</v>
      </c>
      <c r="C14" s="125">
        <v>65.60130590669583</v>
      </c>
      <c r="D14" s="125">
        <v>65.09926946458117</v>
      </c>
      <c r="E14" s="125">
        <v>68.4283506763211</v>
      </c>
      <c r="F14" s="125">
        <v>63.986717553165725</v>
      </c>
      <c r="G14" s="125">
        <v>63.07018105290956</v>
      </c>
      <c r="H14" s="125">
        <v>64.13719224998341</v>
      </c>
      <c r="I14" s="125">
        <v>66.61862812586554</v>
      </c>
      <c r="J14" s="125">
        <v>70.541130511211</v>
      </c>
      <c r="K14" s="125">
        <v>74.8384632755828</v>
      </c>
      <c r="L14" s="125">
        <v>82.01400492299103</v>
      </c>
      <c r="M14" s="125">
        <v>76.31217870170829</v>
      </c>
      <c r="N14" s="125">
        <v>74.46502756562745</v>
      </c>
      <c r="O14" s="125">
        <v>74.03918189965977</v>
      </c>
      <c r="P14" s="125">
        <v>75.68305874911651</v>
      </c>
      <c r="Q14" s="125">
        <v>83.34972874811108</v>
      </c>
      <c r="R14" s="125">
        <v>86.68069175572283</v>
      </c>
      <c r="S14" s="125">
        <v>90.68402512002872</v>
      </c>
      <c r="T14" s="125">
        <v>106.85660511672637</v>
      </c>
      <c r="U14" s="125">
        <v>124.10735312869296</v>
      </c>
      <c r="V14" s="125">
        <v>152.18527949514288</v>
      </c>
      <c r="W14" s="125">
        <v>158.67412778692577</v>
      </c>
      <c r="X14" s="125">
        <v>160.6804747449674</v>
      </c>
      <c r="Y14" s="125">
        <v>175.17919260874217</v>
      </c>
      <c r="Z14" s="125">
        <v>197.49437609422216</v>
      </c>
      <c r="AA14" s="125">
        <v>205.05591789245258</v>
      </c>
      <c r="AB14" s="125">
        <v>202.77263032208927</v>
      </c>
      <c r="AC14" s="125">
        <v>204.47931935029925</v>
      </c>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row>
    <row r="15" spans="1:87" ht="12.75">
      <c r="A15" s="127" t="s">
        <v>14</v>
      </c>
      <c r="B15" s="125">
        <v>0</v>
      </c>
      <c r="C15" s="125">
        <v>0</v>
      </c>
      <c r="D15" s="125">
        <v>0</v>
      </c>
      <c r="E15" s="125">
        <v>0</v>
      </c>
      <c r="F15" s="125">
        <v>0</v>
      </c>
      <c r="G15" s="125">
        <v>0</v>
      </c>
      <c r="H15" s="125">
        <v>0</v>
      </c>
      <c r="I15" s="125">
        <v>0</v>
      </c>
      <c r="J15" s="125">
        <v>0</v>
      </c>
      <c r="K15" s="125">
        <v>0</v>
      </c>
      <c r="L15" s="125">
        <v>0</v>
      </c>
      <c r="M15" s="125">
        <v>0</v>
      </c>
      <c r="N15" s="125">
        <v>0.16</v>
      </c>
      <c r="O15" s="125">
        <v>0.19</v>
      </c>
      <c r="P15" s="125">
        <v>0.21000000000000002</v>
      </c>
      <c r="Q15" s="125">
        <v>0.24</v>
      </c>
      <c r="R15" s="125">
        <v>0.26</v>
      </c>
      <c r="S15" s="125">
        <v>0.31213860800932325</v>
      </c>
      <c r="T15" s="125">
        <v>0.3323158139656637</v>
      </c>
      <c r="U15" s="125">
        <v>0.35279427004778297</v>
      </c>
      <c r="V15" s="125">
        <v>0.3666448586382173</v>
      </c>
      <c r="W15" s="125">
        <v>0.3787080943762602</v>
      </c>
      <c r="X15" s="125">
        <v>0.38118897776502697</v>
      </c>
      <c r="Y15" s="125">
        <v>0.38930750050525675</v>
      </c>
      <c r="Z15" s="125">
        <v>0.428622722752</v>
      </c>
      <c r="AA15" s="125">
        <v>0.49065099865600004</v>
      </c>
      <c r="AB15" s="125">
        <v>0.561401494528</v>
      </c>
      <c r="AC15" s="125">
        <v>0.630451425856</v>
      </c>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row>
    <row r="16" spans="1:87" ht="12.75">
      <c r="A16" s="127" t="s">
        <v>11</v>
      </c>
      <c r="B16" s="125">
        <v>0</v>
      </c>
      <c r="C16" s="125">
        <v>0</v>
      </c>
      <c r="D16" s="125">
        <v>0.002487024</v>
      </c>
      <c r="E16" s="125">
        <v>0.0035487360000000003</v>
      </c>
      <c r="F16" s="125">
        <v>0.0036360000000000003</v>
      </c>
      <c r="G16" s="125">
        <v>0.0036360000000000003</v>
      </c>
      <c r="H16" s="125">
        <v>0.029971548</v>
      </c>
      <c r="I16" s="125">
        <v>0.048931906319999996</v>
      </c>
      <c r="J16" s="125">
        <v>0.079442964</v>
      </c>
      <c r="K16" s="125">
        <v>0.140360508</v>
      </c>
      <c r="L16" s="125">
        <v>0.43270581599999997</v>
      </c>
      <c r="M16" s="125">
        <v>0.500306328</v>
      </c>
      <c r="N16" s="125">
        <v>0.5596834006080003</v>
      </c>
      <c r="O16" s="125">
        <v>0.5274946379880003</v>
      </c>
      <c r="P16" s="125">
        <v>1.3014014995619996</v>
      </c>
      <c r="Q16" s="125">
        <v>2.2115682828719994</v>
      </c>
      <c r="R16" s="125">
        <v>2.2397563357848</v>
      </c>
      <c r="S16" s="125">
        <v>3.3472340322119996</v>
      </c>
      <c r="T16" s="125">
        <v>3.8100678647726705</v>
      </c>
      <c r="U16" s="125">
        <v>5.314728358265365</v>
      </c>
      <c r="V16" s="125">
        <v>5.893204804420674</v>
      </c>
      <c r="W16" s="125">
        <v>7.045285570651343</v>
      </c>
      <c r="X16" s="125">
        <v>7.484383326400005</v>
      </c>
      <c r="Y16" s="125">
        <v>7.278003118465574</v>
      </c>
      <c r="Z16" s="125">
        <v>7.959339080118589</v>
      </c>
      <c r="AA16" s="125">
        <v>8.472384308051074</v>
      </c>
      <c r="AB16" s="125">
        <v>8.30238657978956</v>
      </c>
      <c r="AC16" s="125">
        <v>7.707525842337606</v>
      </c>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row>
    <row r="17" spans="1:87" ht="12.75">
      <c r="A17" s="127" t="s">
        <v>17</v>
      </c>
      <c r="B17" s="125">
        <v>1.7757554751758797</v>
      </c>
      <c r="C17" s="125">
        <v>2.055106079865997</v>
      </c>
      <c r="D17" s="125">
        <v>2.1097942493802346</v>
      </c>
      <c r="E17" s="125">
        <v>2.10829404</v>
      </c>
      <c r="F17" s="125">
        <v>2.1949640400000003</v>
      </c>
      <c r="G17" s="125">
        <v>2.3236320527638195</v>
      </c>
      <c r="H17" s="125">
        <v>1.9855363784431945</v>
      </c>
      <c r="I17" s="125">
        <v>1.9069207394053511</v>
      </c>
      <c r="J17" s="125">
        <v>1.872493981152188</v>
      </c>
      <c r="K17" s="125">
        <v>1.68051056</v>
      </c>
      <c r="L17" s="125">
        <v>1.52002104</v>
      </c>
      <c r="M17" s="125">
        <v>1.52556084</v>
      </c>
      <c r="N17" s="125">
        <v>1.9212321065199993</v>
      </c>
      <c r="O17" s="125">
        <v>2.3788436948400005</v>
      </c>
      <c r="P17" s="125">
        <v>2.5467175733599996</v>
      </c>
      <c r="Q17" s="125">
        <v>2.7116928294400005</v>
      </c>
      <c r="R17" s="125">
        <v>3.11049034832</v>
      </c>
      <c r="S17" s="125">
        <v>3.03254257828</v>
      </c>
      <c r="T17" s="125">
        <v>2.93176712887</v>
      </c>
      <c r="U17" s="125">
        <v>3.0913567022499997</v>
      </c>
      <c r="V17" s="125">
        <v>3.1230359646610006</v>
      </c>
      <c r="W17" s="125">
        <v>3.1325199372669994</v>
      </c>
      <c r="X17" s="125">
        <v>3.039365331272343</v>
      </c>
      <c r="Y17" s="125">
        <v>2.932745919055786</v>
      </c>
      <c r="Z17" s="125">
        <v>3.255219987771813</v>
      </c>
      <c r="AA17" s="125">
        <v>3.4629250590157</v>
      </c>
      <c r="AB17" s="125">
        <v>3.66982944539955</v>
      </c>
      <c r="AC17" s="125">
        <v>3.659867672983397</v>
      </c>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row>
    <row r="18" spans="1:87" ht="18.75" customHeight="1">
      <c r="A18" s="127" t="s">
        <v>42</v>
      </c>
      <c r="B18" s="125">
        <v>38.32479057423483</v>
      </c>
      <c r="C18" s="125">
        <v>39.02458801439055</v>
      </c>
      <c r="D18" s="125">
        <v>38.99756335591001</v>
      </c>
      <c r="E18" s="125">
        <v>41.152935907739085</v>
      </c>
      <c r="F18" s="125">
        <v>43.210343016998735</v>
      </c>
      <c r="G18" s="125">
        <v>44.43763923445879</v>
      </c>
      <c r="H18" s="125">
        <v>42.78477024206888</v>
      </c>
      <c r="I18" s="125">
        <v>45.03616879801312</v>
      </c>
      <c r="J18" s="125">
        <v>47.89539232173285</v>
      </c>
      <c r="K18" s="125">
        <v>53.363043516535356</v>
      </c>
      <c r="L18" s="125">
        <v>58.438846081102454</v>
      </c>
      <c r="M18" s="125">
        <v>57.848384139124576</v>
      </c>
      <c r="N18" s="125">
        <v>62.00830679134313</v>
      </c>
      <c r="O18" s="125">
        <v>62.200575678381085</v>
      </c>
      <c r="P18" s="125">
        <v>66.85088041298852</v>
      </c>
      <c r="Q18" s="125">
        <v>66.5298261970529</v>
      </c>
      <c r="R18" s="125">
        <v>65.94674973199957</v>
      </c>
      <c r="S18" s="125">
        <v>63.127009841169226</v>
      </c>
      <c r="T18" s="125">
        <v>58.77172285680705</v>
      </c>
      <c r="U18" s="125">
        <v>54.283432674032255</v>
      </c>
      <c r="V18" s="125">
        <v>60.953016927491134</v>
      </c>
      <c r="W18" s="125">
        <v>61.646644745917676</v>
      </c>
      <c r="X18" s="125">
        <v>61.31181684048191</v>
      </c>
      <c r="Y18" s="125">
        <v>58.2290886072685</v>
      </c>
      <c r="Z18" s="125">
        <v>58.674550148349</v>
      </c>
      <c r="AA18" s="125">
        <v>59.25921807894948</v>
      </c>
      <c r="AB18" s="125">
        <v>58.736751136463106</v>
      </c>
      <c r="AC18" s="125">
        <v>61.822716338896264</v>
      </c>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row>
    <row r="19" spans="1:87" ht="18.75" customHeight="1">
      <c r="A19" s="127" t="s">
        <v>43</v>
      </c>
      <c r="B19" s="125"/>
      <c r="C19" s="125"/>
      <c r="D19" s="125"/>
      <c r="E19" s="125"/>
      <c r="F19" s="125"/>
      <c r="G19" s="125"/>
      <c r="H19" s="125"/>
      <c r="I19" s="125"/>
      <c r="J19" s="125"/>
      <c r="K19" s="125"/>
      <c r="L19" s="125"/>
      <c r="M19" s="125"/>
      <c r="N19" s="125"/>
      <c r="O19" s="125"/>
      <c r="P19" s="125"/>
      <c r="Q19" s="125"/>
      <c r="R19" s="125"/>
      <c r="S19" s="125">
        <f>S34-S21</f>
        <v>0.04902</v>
      </c>
      <c r="T19" s="125">
        <f>T34-T21</f>
        <v>0.04452091254752852</v>
      </c>
      <c r="U19" s="125">
        <f>U34-U21</f>
        <v>0.1268578284139</v>
      </c>
      <c r="V19" s="125">
        <f>V34-V21</f>
        <v>0.12882942014277984</v>
      </c>
      <c r="W19" s="125">
        <f>W34-W21</f>
        <v>0.1946935440127139</v>
      </c>
      <c r="X19" s="125">
        <f>X34-X21</f>
        <v>0.17692680707862674</v>
      </c>
      <c r="Y19" s="125">
        <f>Y34-Y21</f>
        <v>0.1245328481184157</v>
      </c>
      <c r="Z19" s="125">
        <f>Z34-Z21</f>
        <v>0.10761633584638786</v>
      </c>
      <c r="AA19" s="125">
        <f>AA34-AA21</f>
        <v>0.08665138126920152</v>
      </c>
      <c r="AB19" s="125">
        <f>AB34-AB21</f>
        <v>0.1297618163</v>
      </c>
      <c r="AC19" s="125">
        <f>AC34-AC21</f>
        <v>0.08220436959942967</v>
      </c>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row>
    <row r="20" spans="1:87" ht="12" customHeight="1">
      <c r="A20" s="122" t="s">
        <v>34</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row>
    <row r="21" spans="1:87" ht="16.5" customHeight="1">
      <c r="A21" s="127" t="s">
        <v>43</v>
      </c>
      <c r="B21" s="125"/>
      <c r="C21" s="125"/>
      <c r="D21" s="125"/>
      <c r="E21" s="125"/>
      <c r="F21" s="125"/>
      <c r="G21" s="125"/>
      <c r="H21" s="125"/>
      <c r="I21" s="125"/>
      <c r="J21" s="125"/>
      <c r="K21" s="125"/>
      <c r="L21" s="125"/>
      <c r="M21" s="125"/>
      <c r="N21" s="125"/>
      <c r="O21" s="125"/>
      <c r="P21" s="125"/>
      <c r="Q21" s="125"/>
      <c r="R21" s="125"/>
      <c r="S21" s="134">
        <v>0</v>
      </c>
      <c r="T21" s="134">
        <v>0.044279087452471486</v>
      </c>
      <c r="U21" s="134">
        <v>0</v>
      </c>
      <c r="V21" s="134">
        <v>0.05569200021722018</v>
      </c>
      <c r="W21" s="134">
        <v>0.05196727698728612</v>
      </c>
      <c r="X21" s="134">
        <v>0.09899854292137326</v>
      </c>
      <c r="Y21" s="134">
        <v>0.03150481992358432</v>
      </c>
      <c r="Z21" s="134">
        <v>0.035915589353612165</v>
      </c>
      <c r="AA21" s="134">
        <v>0.039385551330798484</v>
      </c>
      <c r="AB21" s="134">
        <v>0</v>
      </c>
      <c r="AC21" s="134">
        <v>0.019218250950570344</v>
      </c>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row>
    <row r="22" spans="1:87" ht="16.5" customHeight="1">
      <c r="A22" s="130" t="s">
        <v>44</v>
      </c>
      <c r="B22" s="129">
        <v>0.34837458686124634</v>
      </c>
      <c r="C22" s="129">
        <v>0.340561803655965</v>
      </c>
      <c r="D22" s="129">
        <v>0.32704909339147537</v>
      </c>
      <c r="E22" s="129">
        <v>0.3388642321647077</v>
      </c>
      <c r="F22" s="129">
        <v>0.33410528073812046</v>
      </c>
      <c r="G22" s="129">
        <v>0.34608169740929773</v>
      </c>
      <c r="H22" s="129">
        <v>0.3289241516228132</v>
      </c>
      <c r="I22" s="129">
        <v>0.3043801305276816</v>
      </c>
      <c r="J22" s="129">
        <v>0.32682125214086105</v>
      </c>
      <c r="K22" s="129">
        <v>0.3068018479355947</v>
      </c>
      <c r="L22" s="129">
        <v>0.319134330084636</v>
      </c>
      <c r="M22" s="129">
        <v>0.29437091629968143</v>
      </c>
      <c r="N22" s="129">
        <v>0.2955746514719473</v>
      </c>
      <c r="O22" s="129">
        <v>0.29357129075236593</v>
      </c>
      <c r="P22" s="129">
        <v>0.31104776054275757</v>
      </c>
      <c r="Q22" s="129">
        <v>0.30988804111311613</v>
      </c>
      <c r="R22" s="129">
        <v>0.3156987099422854</v>
      </c>
      <c r="S22" s="129">
        <v>0.3178898326636517</v>
      </c>
      <c r="T22" s="129">
        <v>0.3221621142626707</v>
      </c>
      <c r="U22" s="129">
        <v>0.35335346511212173</v>
      </c>
      <c r="V22" s="129">
        <v>0.38194081044184025</v>
      </c>
      <c r="W22" s="129">
        <v>0.3917855210731458</v>
      </c>
      <c r="X22" s="129">
        <v>0.3754402466360618</v>
      </c>
      <c r="Y22" s="129">
        <v>0.38156657262051497</v>
      </c>
      <c r="Z22" s="129">
        <v>0.3937302944101846</v>
      </c>
      <c r="AA22" s="129">
        <v>0.40237191733600924</v>
      </c>
      <c r="AB22" s="129">
        <v>0.4054966759922878</v>
      </c>
      <c r="AC22" s="129">
        <v>0.4192949691823934</v>
      </c>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row>
    <row r="23" spans="1:87" ht="18.75" customHeight="1">
      <c r="A23" s="131"/>
      <c r="B23" s="125"/>
      <c r="C23" s="125"/>
      <c r="D23" s="125"/>
      <c r="E23" s="125"/>
      <c r="F23" s="125"/>
      <c r="G23" s="125"/>
      <c r="H23" s="125"/>
      <c r="I23" s="125"/>
      <c r="J23" s="125"/>
      <c r="K23" s="125"/>
      <c r="L23" s="125"/>
      <c r="M23" s="125"/>
      <c r="N23" s="125"/>
      <c r="O23" s="125"/>
      <c r="P23" s="125"/>
      <c r="Q23" s="125"/>
      <c r="R23" s="125"/>
      <c r="S23" s="125"/>
      <c r="T23" s="125"/>
      <c r="U23" s="125"/>
      <c r="V23" s="125"/>
      <c r="W23" s="126"/>
      <c r="X23" s="126"/>
      <c r="Y23" s="126"/>
      <c r="Z23" s="123"/>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row>
    <row r="24" spans="1:87" s="119" customFormat="1" ht="12.75">
      <c r="A24" s="112" t="s">
        <v>5</v>
      </c>
      <c r="B24" s="120">
        <f aca="true" t="shared" si="2" ref="B24:AB24">SUM(B25:B34)+B34</f>
        <v>145.03495997954172</v>
      </c>
      <c r="C24" s="120">
        <f t="shared" si="2"/>
        <v>147.3653923398662</v>
      </c>
      <c r="D24" s="120">
        <f t="shared" si="2"/>
        <v>140.32298923618544</v>
      </c>
      <c r="E24" s="120">
        <f t="shared" si="2"/>
        <v>152.0760264689042</v>
      </c>
      <c r="F24" s="120">
        <f t="shared" si="2"/>
        <v>156.027583620694</v>
      </c>
      <c r="G24" s="120">
        <f t="shared" si="2"/>
        <v>161.38757137789</v>
      </c>
      <c r="H24" s="120">
        <f t="shared" si="2"/>
        <v>156.88736767908185</v>
      </c>
      <c r="I24" s="120">
        <f t="shared" si="2"/>
        <v>148.77932889031996</v>
      </c>
      <c r="J24" s="120">
        <f t="shared" si="2"/>
        <v>161.54761264329665</v>
      </c>
      <c r="K24" s="120">
        <f t="shared" si="2"/>
        <v>156.41093651709028</v>
      </c>
      <c r="L24" s="120">
        <f t="shared" si="2"/>
        <v>169.81463754908282</v>
      </c>
      <c r="M24" s="120">
        <f t="shared" si="2"/>
        <v>152.6725565188704</v>
      </c>
      <c r="N24" s="120">
        <f t="shared" si="2"/>
        <v>160.22467239243767</v>
      </c>
      <c r="O24" s="120">
        <f t="shared" si="2"/>
        <v>155.09338489361326</v>
      </c>
      <c r="P24" s="120">
        <f t="shared" si="2"/>
        <v>171.1841392973344</v>
      </c>
      <c r="Q24" s="120">
        <f t="shared" si="2"/>
        <v>166.04536612349276</v>
      </c>
      <c r="R24" s="120">
        <f t="shared" si="2"/>
        <v>171.02262489281696</v>
      </c>
      <c r="S24" s="120">
        <f t="shared" si="2"/>
        <v>176.72070663568437</v>
      </c>
      <c r="T24" s="120">
        <f t="shared" si="2"/>
        <v>189.11609441511</v>
      </c>
      <c r="U24" s="120">
        <f t="shared" si="2"/>
        <v>214.75465584636865</v>
      </c>
      <c r="V24" s="120">
        <f t="shared" si="2"/>
        <v>246.15123149305256</v>
      </c>
      <c r="W24" s="120">
        <f t="shared" si="2"/>
        <v>255.84005436282567</v>
      </c>
      <c r="X24" s="120">
        <f t="shared" si="2"/>
        <v>250.26590058343763</v>
      </c>
      <c r="Y24" s="120">
        <f t="shared" si="2"/>
        <v>265.6761327192383</v>
      </c>
      <c r="Z24" s="120">
        <f t="shared" si="2"/>
        <v>293.0345053585589</v>
      </c>
      <c r="AA24" s="120">
        <f t="shared" si="2"/>
        <v>301.8640206039075</v>
      </c>
      <c r="AB24" s="120">
        <f t="shared" si="2"/>
        <v>304.54881307394913</v>
      </c>
      <c r="AC24" s="120">
        <f>SUM(AC25:AC34)+AC34</f>
        <v>302.6133073497922</v>
      </c>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row>
    <row r="25" spans="1:87" ht="12.75">
      <c r="A25" s="124" t="s">
        <v>10</v>
      </c>
      <c r="B25" s="134">
        <v>83.45874280239886</v>
      </c>
      <c r="C25" s="134">
        <v>82.41182801986622</v>
      </c>
      <c r="D25" s="134">
        <v>75.92601929218537</v>
      </c>
      <c r="E25" s="134">
        <v>84.5659568129042</v>
      </c>
      <c r="F25" s="134">
        <v>93.00418770069398</v>
      </c>
      <c r="G25" s="134">
        <v>99.11522092291756</v>
      </c>
      <c r="H25" s="134">
        <v>94.2491195086524</v>
      </c>
      <c r="I25" s="134">
        <v>83.721023424</v>
      </c>
      <c r="J25" s="134">
        <v>91.140459588</v>
      </c>
      <c r="K25" s="134">
        <v>82.502047152</v>
      </c>
      <c r="L25" s="134">
        <v>87.957119772</v>
      </c>
      <c r="M25" s="134">
        <v>78.04440205200001</v>
      </c>
      <c r="N25" s="134">
        <v>89.53393765536718</v>
      </c>
      <c r="O25" s="134">
        <v>85.03356397390921</v>
      </c>
      <c r="P25" s="134">
        <v>98.05450607238599</v>
      </c>
      <c r="Q25" s="134">
        <v>83.97079729138797</v>
      </c>
      <c r="R25" s="134">
        <v>84.85510205570398</v>
      </c>
      <c r="S25" s="134">
        <v>85.097286816624</v>
      </c>
      <c r="T25" s="134">
        <v>80.4423710397519</v>
      </c>
      <c r="U25" s="134">
        <v>87.1740771542627</v>
      </c>
      <c r="V25" s="134">
        <v>89.04732235756828</v>
      </c>
      <c r="W25" s="134">
        <v>90.4260920636653</v>
      </c>
      <c r="X25" s="134">
        <v>82.45604387683062</v>
      </c>
      <c r="Y25" s="134">
        <v>82.97969295674162</v>
      </c>
      <c r="Z25" s="134">
        <v>87.58133733325445</v>
      </c>
      <c r="AA25" s="134">
        <v>88.3317056576367</v>
      </c>
      <c r="AB25" s="134">
        <v>93.31864178838399</v>
      </c>
      <c r="AC25" s="134">
        <v>90.65900374557145</v>
      </c>
      <c r="AD25" s="135"/>
      <c r="AE25" s="135"/>
      <c r="AF25" s="135"/>
      <c r="AG25" s="136"/>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row>
    <row r="26" spans="1:87" ht="12.75">
      <c r="A26" s="127" t="s">
        <v>13</v>
      </c>
      <c r="B26" s="134">
        <v>53.33950285714286</v>
      </c>
      <c r="C26" s="134">
        <v>56.45106199999999</v>
      </c>
      <c r="D26" s="134">
        <v>55.838823000000005</v>
      </c>
      <c r="E26" s="134">
        <v>58.950861</v>
      </c>
      <c r="F26" s="134">
        <v>54.377430000000004</v>
      </c>
      <c r="G26" s="134">
        <v>53.49982707497245</v>
      </c>
      <c r="H26" s="134">
        <v>54.563159795027545</v>
      </c>
      <c r="I26" s="134">
        <v>57.05375816</v>
      </c>
      <c r="J26" s="134">
        <v>60.94392112</v>
      </c>
      <c r="K26" s="134">
        <v>65.15767840000001</v>
      </c>
      <c r="L26" s="134">
        <v>72.51211488000001</v>
      </c>
      <c r="M26" s="134">
        <v>66.46002607999999</v>
      </c>
      <c r="N26" s="134">
        <v>63.95514170980917</v>
      </c>
      <c r="O26" s="134">
        <v>63.50047868004525</v>
      </c>
      <c r="P26" s="134">
        <v>64.79691531934951</v>
      </c>
      <c r="Q26" s="134">
        <v>72.10094479979279</v>
      </c>
      <c r="R26" s="134">
        <v>75.6461663722082</v>
      </c>
      <c r="S26" s="134">
        <v>79.83922101415902</v>
      </c>
      <c r="T26" s="134">
        <v>96.29596068134978</v>
      </c>
      <c r="U26" s="134">
        <v>113.02054438207499</v>
      </c>
      <c r="V26" s="134">
        <v>141.66549699510438</v>
      </c>
      <c r="W26" s="134">
        <v>148.61770251700577</v>
      </c>
      <c r="X26" s="134">
        <v>150.62060087770965</v>
      </c>
      <c r="Y26" s="134">
        <v>165.84944197828003</v>
      </c>
      <c r="Z26" s="134">
        <v>187.48100383512798</v>
      </c>
      <c r="AA26" s="134">
        <v>194.76407130513599</v>
      </c>
      <c r="AB26" s="134">
        <v>192.48757902980802</v>
      </c>
      <c r="AC26" s="134">
        <v>194.29797921941122</v>
      </c>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row>
    <row r="27" spans="1:87" ht="12.75">
      <c r="A27" s="127" t="s">
        <v>11</v>
      </c>
      <c r="B27" s="134">
        <v>0</v>
      </c>
      <c r="C27" s="134">
        <v>0</v>
      </c>
      <c r="D27" s="134">
        <v>0.002487024</v>
      </c>
      <c r="E27" s="134">
        <v>0.0035487360000000003</v>
      </c>
      <c r="F27" s="134">
        <v>0.0036360000000000003</v>
      </c>
      <c r="G27" s="134">
        <v>0.0036360000000000003</v>
      </c>
      <c r="H27" s="134">
        <v>0.029971548</v>
      </c>
      <c r="I27" s="134">
        <v>0.048931906319999996</v>
      </c>
      <c r="J27" s="134">
        <v>0.079442964</v>
      </c>
      <c r="K27" s="134">
        <v>0.140360508</v>
      </c>
      <c r="L27" s="134">
        <v>0.43270581599999997</v>
      </c>
      <c r="M27" s="134">
        <v>0.500306328</v>
      </c>
      <c r="N27" s="134">
        <v>0.5596834006080003</v>
      </c>
      <c r="O27" s="134">
        <v>0.5274946379880003</v>
      </c>
      <c r="P27" s="134">
        <v>1.3014014995619996</v>
      </c>
      <c r="Q27" s="134">
        <v>2.2115682828719994</v>
      </c>
      <c r="R27" s="134">
        <v>2.2397563357848</v>
      </c>
      <c r="S27" s="134">
        <v>3.3472340322119996</v>
      </c>
      <c r="T27" s="134">
        <v>3.8100678647726705</v>
      </c>
      <c r="U27" s="134">
        <v>5.314728358265365</v>
      </c>
      <c r="V27" s="134">
        <v>5.893204804420674</v>
      </c>
      <c r="W27" s="134">
        <v>7.045285570651343</v>
      </c>
      <c r="X27" s="134">
        <v>7.484383326400005</v>
      </c>
      <c r="Y27" s="134">
        <v>7.278003118465574</v>
      </c>
      <c r="Z27" s="134">
        <v>7.959339080118589</v>
      </c>
      <c r="AA27" s="134">
        <v>8.472384308051074</v>
      </c>
      <c r="AB27" s="134">
        <v>8.30238657978956</v>
      </c>
      <c r="AC27" s="134">
        <v>7.707525842337606</v>
      </c>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row>
    <row r="28" spans="1:87" ht="12.75">
      <c r="A28" s="127" t="s">
        <v>17</v>
      </c>
      <c r="B28" s="134">
        <v>0.31894560000000005</v>
      </c>
      <c r="C28" s="134">
        <v>0.5847336000000001</v>
      </c>
      <c r="D28" s="134">
        <v>0.6378912000000001</v>
      </c>
      <c r="E28" s="134">
        <v>0.6378912000000001</v>
      </c>
      <c r="F28" s="134">
        <v>0.6378912000000001</v>
      </c>
      <c r="G28" s="134">
        <v>0.7389291600000001</v>
      </c>
      <c r="H28" s="134">
        <v>0.86396508</v>
      </c>
      <c r="I28" s="134">
        <v>1.0129347599999998</v>
      </c>
      <c r="J28" s="134">
        <v>0.8426506800000001</v>
      </c>
      <c r="K28" s="134">
        <v>0.9284475600000001</v>
      </c>
      <c r="L28" s="134">
        <v>0.9178674</v>
      </c>
      <c r="M28" s="134">
        <v>0.86465844</v>
      </c>
      <c r="N28" s="134">
        <v>0.9792806320799994</v>
      </c>
      <c r="O28" s="134">
        <v>1.3030682089200005</v>
      </c>
      <c r="P28" s="134">
        <v>1.5452524754399999</v>
      </c>
      <c r="Q28" s="134">
        <v>1.61698208256</v>
      </c>
      <c r="R28" s="134">
        <v>1.8715808443200002</v>
      </c>
      <c r="S28" s="134">
        <v>1.8502182172800001</v>
      </c>
      <c r="T28" s="134">
        <v>1.7928243449699999</v>
      </c>
      <c r="U28" s="134">
        <v>1.88660002665</v>
      </c>
      <c r="V28" s="134">
        <v>1.9497086590710002</v>
      </c>
      <c r="W28" s="134">
        <v>2.0378757215369996</v>
      </c>
      <c r="X28" s="134">
        <v>1.96498056117</v>
      </c>
      <c r="Y28" s="134">
        <v>1.818032763549</v>
      </c>
      <c r="Z28" s="134">
        <v>2.1162496555587</v>
      </c>
      <c r="AA28" s="134">
        <v>2.2535009792157004</v>
      </c>
      <c r="AB28" s="134">
        <v>2.3303345605995505</v>
      </c>
      <c r="AC28" s="134">
        <v>2.446703788812381</v>
      </c>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row>
    <row r="29" spans="1:87" ht="12.75">
      <c r="A29" s="127" t="s">
        <v>14</v>
      </c>
      <c r="B29" s="134"/>
      <c r="C29" s="134"/>
      <c r="D29" s="134"/>
      <c r="E29" s="134"/>
      <c r="F29" s="134"/>
      <c r="G29" s="134"/>
      <c r="H29" s="134"/>
      <c r="I29" s="134"/>
      <c r="J29" s="134"/>
      <c r="K29" s="134"/>
      <c r="L29" s="134"/>
      <c r="M29" s="134"/>
      <c r="N29" s="134"/>
      <c r="O29" s="134"/>
      <c r="P29" s="134"/>
      <c r="Q29" s="134"/>
      <c r="R29" s="134">
        <v>0</v>
      </c>
      <c r="S29" s="134">
        <v>0.012138608009323187</v>
      </c>
      <c r="T29" s="134">
        <v>0.012315813965663672</v>
      </c>
      <c r="U29" s="134">
        <v>0.012794270047782979</v>
      </c>
      <c r="V29" s="134">
        <v>0.013644858638217306</v>
      </c>
      <c r="W29" s="134">
        <v>0.014708094376260215</v>
      </c>
      <c r="X29" s="134">
        <v>0.017188977765026994</v>
      </c>
      <c r="Y29" s="134">
        <v>0.025307500505256753</v>
      </c>
      <c r="Z29" s="134">
        <v>0.06462272275200001</v>
      </c>
      <c r="AA29" s="134">
        <v>0.12665099865600002</v>
      </c>
      <c r="AB29" s="134">
        <v>0.19740149452800004</v>
      </c>
      <c r="AC29" s="134">
        <v>0.266451425856</v>
      </c>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row>
    <row r="30" spans="1:87" ht="12.75">
      <c r="A30" s="127" t="s">
        <v>13</v>
      </c>
      <c r="B30" s="134">
        <v>1.3737599999999988</v>
      </c>
      <c r="C30" s="134">
        <v>1.37376000000001</v>
      </c>
      <c r="D30" s="134">
        <v>1.3737600000000245</v>
      </c>
      <c r="E30" s="134">
        <v>1.3737599999999883</v>
      </c>
      <c r="F30" s="134">
        <v>1.373759999999987</v>
      </c>
      <c r="G30" s="134">
        <v>1.3737599999999985</v>
      </c>
      <c r="H30" s="134">
        <v>1.3967323199999957</v>
      </c>
      <c r="I30" s="134">
        <v>1.3621084800000003</v>
      </c>
      <c r="J30" s="134">
        <v>1.3916443200000002</v>
      </c>
      <c r="K30" s="134">
        <v>1.32992688</v>
      </c>
      <c r="L30" s="134">
        <v>1.0000464</v>
      </c>
      <c r="M30" s="134">
        <v>1.3024008</v>
      </c>
      <c r="N30" s="134">
        <v>1.24798464</v>
      </c>
      <c r="O30" s="134">
        <v>1.1336972012307691</v>
      </c>
      <c r="P30" s="134">
        <v>1.2098888270769232</v>
      </c>
      <c r="Q30" s="134">
        <v>1.4915980799999997</v>
      </c>
      <c r="R30" s="134">
        <v>1.3291891200000001</v>
      </c>
      <c r="S30" s="134">
        <v>1.24798464</v>
      </c>
      <c r="T30" s="134">
        <v>1.24798464</v>
      </c>
      <c r="U30" s="134">
        <v>1.2911245199999999</v>
      </c>
      <c r="V30" s="134">
        <v>1.30550448</v>
      </c>
      <c r="W30" s="134">
        <v>1.35484084758</v>
      </c>
      <c r="X30" s="134">
        <v>1.37128630344</v>
      </c>
      <c r="Y30" s="134">
        <v>1.6208265733800002</v>
      </c>
      <c r="Z30" s="134">
        <v>1.70747170584</v>
      </c>
      <c r="AA30" s="134">
        <v>1.9248031199999998</v>
      </c>
      <c r="AB30" s="134">
        <v>1.99686192</v>
      </c>
      <c r="AC30" s="134">
        <v>1.99686192</v>
      </c>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row>
    <row r="31" spans="1:87" ht="12.75">
      <c r="A31" s="139" t="s">
        <v>45</v>
      </c>
      <c r="B31" s="140">
        <v>0</v>
      </c>
      <c r="C31" s="140">
        <v>0</v>
      </c>
      <c r="D31" s="140">
        <v>0</v>
      </c>
      <c r="E31" s="140">
        <v>0</v>
      </c>
      <c r="F31" s="140">
        <v>0</v>
      </c>
      <c r="G31" s="140">
        <v>0</v>
      </c>
      <c r="H31" s="140">
        <v>0</v>
      </c>
      <c r="I31" s="140">
        <v>0</v>
      </c>
      <c r="J31" s="140">
        <v>0</v>
      </c>
      <c r="K31" s="140">
        <v>0</v>
      </c>
      <c r="L31" s="140">
        <v>0</v>
      </c>
      <c r="M31" s="140">
        <v>0</v>
      </c>
      <c r="N31" s="140">
        <v>0</v>
      </c>
      <c r="O31" s="140">
        <v>0</v>
      </c>
      <c r="P31" s="140">
        <v>0</v>
      </c>
      <c r="Q31" s="140">
        <v>0</v>
      </c>
      <c r="R31" s="140">
        <v>0</v>
      </c>
      <c r="S31" s="140">
        <v>0.0113634</v>
      </c>
      <c r="T31" s="140">
        <v>0.0201588</v>
      </c>
      <c r="U31" s="140">
        <v>0.020865</v>
      </c>
      <c r="V31" s="140">
        <v>0.025310850000000003</v>
      </c>
      <c r="W31" s="140">
        <v>0.02452119</v>
      </c>
      <c r="X31" s="140">
        <v>0.01171025334</v>
      </c>
      <c r="Y31" s="140">
        <v>0.01066511907</v>
      </c>
      <c r="Z31" s="140">
        <v>0.014943201630000003</v>
      </c>
      <c r="AA31" s="140">
        <v>0.032063406</v>
      </c>
      <c r="AB31" s="140">
        <v>0.0415153152</v>
      </c>
      <c r="AC31" s="140">
        <v>0.0428856</v>
      </c>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row>
    <row r="32" spans="1:87" ht="12.75">
      <c r="A32" s="139" t="s">
        <v>46</v>
      </c>
      <c r="B32" s="140">
        <v>1.3601412000000002</v>
      </c>
      <c r="C32" s="140">
        <v>1.3601412000000002</v>
      </c>
      <c r="D32" s="140">
        <v>1.3601412000000002</v>
      </c>
      <c r="E32" s="140">
        <v>1.3601412000000002</v>
      </c>
      <c r="F32" s="140">
        <v>1.4468112</v>
      </c>
      <c r="G32" s="140">
        <v>1.4723307</v>
      </c>
      <c r="H32" s="140">
        <v>1.0084955880914357</v>
      </c>
      <c r="I32" s="140">
        <v>0.7768200000000002</v>
      </c>
      <c r="J32" s="140">
        <v>0.9125940120000001</v>
      </c>
      <c r="K32" s="140">
        <v>0.56180136</v>
      </c>
      <c r="L32" s="140">
        <v>0.401892</v>
      </c>
      <c r="M32" s="140">
        <v>0.43064076000000007</v>
      </c>
      <c r="N32" s="140">
        <v>0.70168983444</v>
      </c>
      <c r="O32" s="140">
        <v>0.84551384592</v>
      </c>
      <c r="P32" s="140">
        <v>0.8412034579200001</v>
      </c>
      <c r="Q32" s="140">
        <v>0.8244491068800001</v>
      </c>
      <c r="R32" s="140">
        <v>0.928647864</v>
      </c>
      <c r="S32" s="140">
        <v>0.840699321</v>
      </c>
      <c r="T32" s="140">
        <v>0.7885223439000001</v>
      </c>
      <c r="U32" s="140">
        <v>0.8536300356000001</v>
      </c>
      <c r="V32" s="140">
        <v>0.8177548155900001</v>
      </c>
      <c r="W32" s="140">
        <v>0.73986138573</v>
      </c>
      <c r="X32" s="140">
        <v>0.7324128767623432</v>
      </c>
      <c r="Y32" s="140">
        <v>0.773786396436786</v>
      </c>
      <c r="Z32" s="140">
        <v>0.7937654905831129</v>
      </c>
      <c r="AA32" s="140">
        <v>0.8470990338</v>
      </c>
      <c r="AB32" s="140">
        <v>0.9677179296000001</v>
      </c>
      <c r="AC32" s="140">
        <v>0.8400166441710165</v>
      </c>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row>
    <row r="33" spans="1:87" ht="12.75">
      <c r="A33" s="127" t="s">
        <v>42</v>
      </c>
      <c r="B33" s="134">
        <v>5.183867520000001</v>
      </c>
      <c r="C33" s="134">
        <v>5.183867520000001</v>
      </c>
      <c r="D33" s="134">
        <v>5.183867520000001</v>
      </c>
      <c r="E33" s="134">
        <v>5.183867520000001</v>
      </c>
      <c r="F33" s="134">
        <v>5.183867520000001</v>
      </c>
      <c r="G33" s="134">
        <v>5.183867520000001</v>
      </c>
      <c r="H33" s="134">
        <v>4.775923839310493</v>
      </c>
      <c r="I33" s="134">
        <v>4.80375216</v>
      </c>
      <c r="J33" s="134">
        <v>6.236899959296626</v>
      </c>
      <c r="K33" s="134">
        <v>5.790674657090301</v>
      </c>
      <c r="L33" s="134">
        <v>6.592891281082786</v>
      </c>
      <c r="M33" s="134">
        <v>5.070122058870467</v>
      </c>
      <c r="N33" s="134">
        <v>3.2469545201333334</v>
      </c>
      <c r="O33" s="134">
        <v>2.7495683456</v>
      </c>
      <c r="P33" s="134">
        <v>3.4349716456</v>
      </c>
      <c r="Q33" s="134">
        <v>3.8290264799999996</v>
      </c>
      <c r="R33" s="134">
        <v>4.1521823008</v>
      </c>
      <c r="S33" s="134">
        <v>4.376520586400001</v>
      </c>
      <c r="T33" s="134">
        <v>4.5282888864</v>
      </c>
      <c r="U33" s="134">
        <v>4.92657644264</v>
      </c>
      <c r="V33" s="134">
        <v>5.06424083194</v>
      </c>
      <c r="W33" s="134">
        <v>5.085845330280001</v>
      </c>
      <c r="X33" s="134">
        <v>5.0554428300200005</v>
      </c>
      <c r="Y33" s="134">
        <v>5.008300976726</v>
      </c>
      <c r="Z33" s="134">
        <v>5.028708483294</v>
      </c>
      <c r="AA33" s="134">
        <v>4.859667930212</v>
      </c>
      <c r="AB33" s="134">
        <v>4.64685082344</v>
      </c>
      <c r="AC33" s="134">
        <v>4.153033922532444</v>
      </c>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row>
    <row r="34" spans="1:87" s="133" customFormat="1" ht="17.25">
      <c r="A34" s="141" t="s">
        <v>54</v>
      </c>
      <c r="B34" s="137">
        <f aca="true" t="shared" si="3" ref="B34:R34">SUM(B35:B36)</f>
        <v>0</v>
      </c>
      <c r="C34" s="137">
        <f t="shared" si="3"/>
        <v>0</v>
      </c>
      <c r="D34" s="137">
        <f t="shared" si="3"/>
        <v>0</v>
      </c>
      <c r="E34" s="137">
        <f t="shared" si="3"/>
        <v>0</v>
      </c>
      <c r="F34" s="137">
        <f t="shared" si="3"/>
        <v>0</v>
      </c>
      <c r="G34" s="137">
        <f t="shared" si="3"/>
        <v>0</v>
      </c>
      <c r="H34" s="137">
        <f t="shared" si="3"/>
        <v>0</v>
      </c>
      <c r="I34" s="137">
        <f t="shared" si="3"/>
        <v>0</v>
      </c>
      <c r="J34" s="137">
        <f t="shared" si="3"/>
        <v>0</v>
      </c>
      <c r="K34" s="137">
        <f t="shared" si="3"/>
        <v>0</v>
      </c>
      <c r="L34" s="137">
        <f t="shared" si="3"/>
        <v>0</v>
      </c>
      <c r="M34" s="137">
        <f t="shared" si="3"/>
        <v>0</v>
      </c>
      <c r="N34" s="137">
        <f t="shared" si="3"/>
        <v>0</v>
      </c>
      <c r="O34" s="137">
        <f t="shared" si="3"/>
        <v>0</v>
      </c>
      <c r="P34" s="137">
        <f t="shared" si="3"/>
        <v>0</v>
      </c>
      <c r="Q34" s="137">
        <f t="shared" si="3"/>
        <v>0</v>
      </c>
      <c r="R34" s="137">
        <f t="shared" si="3"/>
        <v>0</v>
      </c>
      <c r="S34" s="137">
        <f>SUM(S35:S36)</f>
        <v>0.04902</v>
      </c>
      <c r="T34" s="137">
        <f aca="true" t="shared" si="4" ref="T34:AC34">SUM(T35:T36)</f>
        <v>0.0888</v>
      </c>
      <c r="U34" s="137">
        <f t="shared" si="4"/>
        <v>0.1268578284139</v>
      </c>
      <c r="V34" s="137">
        <f t="shared" si="4"/>
        <v>0.18452142036000002</v>
      </c>
      <c r="W34" s="137">
        <f t="shared" si="4"/>
        <v>0.24666082100000003</v>
      </c>
      <c r="X34" s="137">
        <f t="shared" si="4"/>
        <v>0.27592535</v>
      </c>
      <c r="Y34" s="137">
        <f t="shared" si="4"/>
        <v>0.156037668042</v>
      </c>
      <c r="Z34" s="137">
        <f t="shared" si="4"/>
        <v>0.14353192520000002</v>
      </c>
      <c r="AA34" s="137">
        <f t="shared" si="4"/>
        <v>0.1260369326</v>
      </c>
      <c r="AB34" s="137">
        <f t="shared" si="4"/>
        <v>0.1297618163</v>
      </c>
      <c r="AC34" s="137">
        <f t="shared" si="4"/>
        <v>0.10142262055000001</v>
      </c>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row>
    <row r="35" spans="1:87" ht="12.75">
      <c r="A35" s="139" t="s">
        <v>35</v>
      </c>
      <c r="B35" s="134">
        <v>0</v>
      </c>
      <c r="C35" s="134">
        <v>0</v>
      </c>
      <c r="D35" s="134">
        <v>0</v>
      </c>
      <c r="E35" s="134">
        <v>0</v>
      </c>
      <c r="F35" s="134">
        <v>0</v>
      </c>
      <c r="G35" s="134">
        <v>0</v>
      </c>
      <c r="H35" s="134">
        <v>0</v>
      </c>
      <c r="I35" s="134">
        <v>0</v>
      </c>
      <c r="J35" s="134">
        <v>0</v>
      </c>
      <c r="K35" s="134">
        <v>0</v>
      </c>
      <c r="L35" s="134">
        <v>0</v>
      </c>
      <c r="M35" s="134">
        <v>0</v>
      </c>
      <c r="N35" s="134">
        <v>0</v>
      </c>
      <c r="O35" s="134">
        <v>0</v>
      </c>
      <c r="P35" s="134">
        <v>0</v>
      </c>
      <c r="Q35" s="134">
        <v>0</v>
      </c>
      <c r="R35" s="134">
        <v>0</v>
      </c>
      <c r="S35" s="134">
        <v>0.00702</v>
      </c>
      <c r="T35" s="134">
        <v>0.0468</v>
      </c>
      <c r="U35" s="134">
        <v>0.0866607743664</v>
      </c>
      <c r="V35" s="134">
        <v>0.128168001</v>
      </c>
      <c r="W35" s="134">
        <v>0.16457266800000003</v>
      </c>
      <c r="X35" s="134">
        <v>0.22200176700000002</v>
      </c>
      <c r="Y35" s="134">
        <v>0.146983656222</v>
      </c>
      <c r="Z35" s="134">
        <v>0.1119239082</v>
      </c>
      <c r="AA35" s="134">
        <v>0.1065594816</v>
      </c>
      <c r="AB35" s="134">
        <v>0.1133229708</v>
      </c>
      <c r="AC35" s="134">
        <v>0.08517241980000001</v>
      </c>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row>
    <row r="36" spans="1:87" ht="12.75">
      <c r="A36" s="139" t="s">
        <v>36</v>
      </c>
      <c r="B36" s="134">
        <v>0</v>
      </c>
      <c r="C36" s="134">
        <v>0</v>
      </c>
      <c r="D36" s="134">
        <v>0</v>
      </c>
      <c r="E36" s="134">
        <v>0</v>
      </c>
      <c r="F36" s="134">
        <v>0</v>
      </c>
      <c r="G36" s="134">
        <v>0</v>
      </c>
      <c r="H36" s="134">
        <v>0</v>
      </c>
      <c r="I36" s="134">
        <v>0</v>
      </c>
      <c r="J36" s="134">
        <v>0</v>
      </c>
      <c r="K36" s="134">
        <v>0</v>
      </c>
      <c r="L36" s="134">
        <v>0</v>
      </c>
      <c r="M36" s="134">
        <v>0</v>
      </c>
      <c r="N36" s="134">
        <v>0</v>
      </c>
      <c r="O36" s="134">
        <v>0</v>
      </c>
      <c r="P36" s="134">
        <v>0</v>
      </c>
      <c r="Q36" s="134">
        <v>0</v>
      </c>
      <c r="R36" s="134">
        <v>0</v>
      </c>
      <c r="S36" s="134">
        <v>0.042</v>
      </c>
      <c r="T36" s="134">
        <v>0.042</v>
      </c>
      <c r="U36" s="134">
        <v>0.04019705404750001</v>
      </c>
      <c r="V36" s="134">
        <v>0.056353419360000004</v>
      </c>
      <c r="W36" s="134">
        <v>0.082088153</v>
      </c>
      <c r="X36" s="134">
        <v>0.05392358300000001</v>
      </c>
      <c r="Y36" s="134">
        <v>0.009054011820000001</v>
      </c>
      <c r="Z36" s="134">
        <v>0.03160801700000001</v>
      </c>
      <c r="AA36" s="134">
        <v>0.019477451</v>
      </c>
      <c r="AB36" s="134">
        <v>0.0164388455</v>
      </c>
      <c r="AC36" s="134">
        <v>0.016250200750000002</v>
      </c>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row>
    <row r="37" spans="1:87" ht="12.75">
      <c r="A37" s="142"/>
      <c r="B37" s="134"/>
      <c r="C37" s="134"/>
      <c r="D37" s="134"/>
      <c r="E37" s="134"/>
      <c r="F37" s="134"/>
      <c r="G37" s="134"/>
      <c r="H37" s="134"/>
      <c r="I37" s="134"/>
      <c r="J37" s="134"/>
      <c r="K37" s="134"/>
      <c r="L37" s="134"/>
      <c r="M37" s="134"/>
      <c r="N37" s="134"/>
      <c r="O37" s="134"/>
      <c r="P37" s="134"/>
      <c r="Q37" s="134"/>
      <c r="R37" s="134"/>
      <c r="S37" s="134"/>
      <c r="T37" s="134"/>
      <c r="U37" s="134"/>
      <c r="V37" s="134"/>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row>
    <row r="38" spans="1:87" s="119" customFormat="1" ht="17.25">
      <c r="A38" s="143" t="s">
        <v>47</v>
      </c>
      <c r="B38" s="144">
        <f aca="true" t="shared" si="5" ref="B38:AB38">SUM(B39:B42)</f>
        <v>41.01057173945813</v>
      </c>
      <c r="C38" s="144">
        <f t="shared" si="5"/>
        <v>41.727435680952375</v>
      </c>
      <c r="D38" s="144">
        <f t="shared" si="5"/>
        <v>41.81214414987138</v>
      </c>
      <c r="E38" s="144">
        <f t="shared" si="5"/>
        <v>44.18305970406019</v>
      </c>
      <c r="F38" s="144">
        <f t="shared" si="5"/>
        <v>46.372264690164464</v>
      </c>
      <c r="G38" s="144">
        <f t="shared" si="5"/>
        <v>47.56273788515972</v>
      </c>
      <c r="H38" s="144">
        <f t="shared" si="5"/>
        <v>46.29922224806602</v>
      </c>
      <c r="I38" s="144">
        <f t="shared" si="5"/>
        <v>48.55234410328401</v>
      </c>
      <c r="J38" s="144">
        <f t="shared" si="5"/>
        <v>49.9813067227994</v>
      </c>
      <c r="K38" s="144">
        <f t="shared" si="5"/>
        <v>56.11348849502786</v>
      </c>
      <c r="L38" s="144">
        <f t="shared" si="5"/>
        <v>60.54806008301069</v>
      </c>
      <c r="M38" s="144">
        <f t="shared" si="5"/>
        <v>61.55827554196241</v>
      </c>
      <c r="N38" s="144">
        <f t="shared" si="5"/>
        <v>68.42351512702808</v>
      </c>
      <c r="O38" s="144">
        <f t="shared" si="5"/>
        <v>69.27627499116483</v>
      </c>
      <c r="P38" s="144">
        <f t="shared" si="5"/>
        <v>73.46242501007859</v>
      </c>
      <c r="Q38" s="144">
        <f t="shared" si="5"/>
        <v>72.96824722537119</v>
      </c>
      <c r="R38" s="144">
        <f t="shared" si="5"/>
        <v>72.07016533471422</v>
      </c>
      <c r="S38" s="144">
        <f t="shared" si="5"/>
        <v>68.97757036063892</v>
      </c>
      <c r="T38" s="144">
        <f t="shared" si="5"/>
        <v>64.20635540578364</v>
      </c>
      <c r="U38" s="144">
        <f t="shared" si="5"/>
        <v>59.82280209801023</v>
      </c>
      <c r="V38" s="144">
        <f t="shared" si="5"/>
        <v>65.78631575558963</v>
      </c>
      <c r="W38" s="144">
        <f t="shared" si="5"/>
        <v>65.95664547797769</v>
      </c>
      <c r="X38" s="144">
        <f t="shared" si="5"/>
        <v>65.63922321427965</v>
      </c>
      <c r="Y38" s="144">
        <f t="shared" si="5"/>
        <v>61.623973327624654</v>
      </c>
      <c r="Z38" s="144">
        <f t="shared" si="5"/>
        <v>62.646003858309186</v>
      </c>
      <c r="AA38" s="144">
        <f t="shared" si="5"/>
        <v>63.46085525605408</v>
      </c>
      <c r="AB38" s="144">
        <f t="shared" si="5"/>
        <v>63.07235132530436</v>
      </c>
      <c r="AC38" s="144">
        <f>SUM(AC39:AC42)</f>
        <v>66.54842226725188</v>
      </c>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row>
    <row r="39" spans="1:87" s="133" customFormat="1" ht="12.75">
      <c r="A39" s="141" t="s">
        <v>8</v>
      </c>
      <c r="B39" s="137">
        <v>0.310012</v>
      </c>
      <c r="C39" s="137">
        <v>0.311528</v>
      </c>
      <c r="D39" s="137">
        <v>0.31304400000000004</v>
      </c>
      <c r="E39" s="137">
        <v>0.31456</v>
      </c>
      <c r="F39" s="137">
        <v>0.316076</v>
      </c>
      <c r="G39" s="137">
        <v>0.31759200000000004</v>
      </c>
      <c r="H39" s="137">
        <v>0.319108</v>
      </c>
      <c r="I39" s="137">
        <v>0.321024</v>
      </c>
      <c r="J39" s="137">
        <v>0.32253999999999994</v>
      </c>
      <c r="K39" s="137">
        <v>0.32405600000000007</v>
      </c>
      <c r="L39" s="137">
        <v>0.32557200000000003</v>
      </c>
      <c r="M39" s="137">
        <v>0.328888</v>
      </c>
      <c r="N39" s="137">
        <v>0.357404</v>
      </c>
      <c r="O39" s="137">
        <v>0.49892000000000003</v>
      </c>
      <c r="P39" s="137">
        <v>0.500436</v>
      </c>
      <c r="Q39" s="137">
        <v>0.4758</v>
      </c>
      <c r="R39" s="137">
        <v>0.4758</v>
      </c>
      <c r="S39" s="137">
        <v>0.6491520339999999</v>
      </c>
      <c r="T39" s="137">
        <v>0.8225040679999998</v>
      </c>
      <c r="U39" s="137">
        <v>0.9022034098172083</v>
      </c>
      <c r="V39" s="137">
        <v>0.8662316452344166</v>
      </c>
      <c r="W39" s="137">
        <v>0.7596025308344165</v>
      </c>
      <c r="X39" s="137">
        <v>0.7357692528344165</v>
      </c>
      <c r="Y39" s="137">
        <v>0.6665392548344167</v>
      </c>
      <c r="Z39" s="137">
        <v>0.7380390888344166</v>
      </c>
      <c r="AA39" s="137">
        <v>0.6977494998344166</v>
      </c>
      <c r="AB39" s="137">
        <v>0.6574599108344167</v>
      </c>
      <c r="AC39" s="137">
        <v>0.6812931888344166</v>
      </c>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row>
    <row r="40" spans="1:87" s="133" customFormat="1" ht="17.25">
      <c r="A40" s="141" t="s">
        <v>48</v>
      </c>
      <c r="B40" s="137">
        <v>29.789955599062317</v>
      </c>
      <c r="C40" s="137">
        <v>30.49174093586645</v>
      </c>
      <c r="D40" s="137">
        <v>30.573402835271214</v>
      </c>
      <c r="E40" s="137">
        <v>32.94430259884026</v>
      </c>
      <c r="F40" s="137">
        <v>35.13199158494453</v>
      </c>
      <c r="G40" s="137">
        <v>36.31873822717597</v>
      </c>
      <c r="H40" s="137">
        <v>34.96226548472049</v>
      </c>
      <c r="I40" s="137">
        <v>37.09486332116726</v>
      </c>
      <c r="J40" s="137">
        <v>38.39857505142243</v>
      </c>
      <c r="K40" s="137">
        <v>44.34737175167537</v>
      </c>
      <c r="L40" s="137">
        <v>48.64341020383726</v>
      </c>
      <c r="M40" s="137">
        <v>49.53271498198406</v>
      </c>
      <c r="N40" s="137">
        <v>55.412003788715666</v>
      </c>
      <c r="O40" s="137">
        <v>56.10494732554559</v>
      </c>
      <c r="P40" s="137">
        <v>60.3259083697357</v>
      </c>
      <c r="Q40" s="137">
        <v>59.70496314624762</v>
      </c>
      <c r="R40" s="137">
        <v>58.77553150681183</v>
      </c>
      <c r="S40" s="137">
        <v>55.91410189761408</v>
      </c>
      <c r="T40" s="137">
        <v>51.423996102161304</v>
      </c>
      <c r="U40" s="137">
        <v>46.83787960288615</v>
      </c>
      <c r="V40" s="137">
        <v>53.12449714750472</v>
      </c>
      <c r="W40" s="137">
        <v>53.25636192931409</v>
      </c>
      <c r="X40" s="137">
        <v>52.99243047199731</v>
      </c>
      <c r="Y40" s="137">
        <v>49.119033576790414</v>
      </c>
      <c r="Z40" s="137">
        <v>50.04309945281395</v>
      </c>
      <c r="AA40" s="137">
        <v>50.81794949637583</v>
      </c>
      <c r="AB40" s="137">
        <v>50.37924865726555</v>
      </c>
      <c r="AC40" s="137">
        <v>53.758759549292414</v>
      </c>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row>
    <row r="41" spans="1:87" s="133" customFormat="1" ht="12.75">
      <c r="A41" s="141" t="s">
        <v>2</v>
      </c>
      <c r="B41" s="137">
        <v>2.4259670351758795</v>
      </c>
      <c r="C41" s="137">
        <v>2.439529639865997</v>
      </c>
      <c r="D41" s="137">
        <v>2.4410602093802347</v>
      </c>
      <c r="E41" s="137">
        <v>2.43956</v>
      </c>
      <c r="F41" s="137">
        <v>2.43956</v>
      </c>
      <c r="G41" s="137">
        <v>2.441770552763819</v>
      </c>
      <c r="H41" s="137">
        <v>2.4408740703517586</v>
      </c>
      <c r="I41" s="137">
        <v>2.4449643394053506</v>
      </c>
      <c r="J41" s="137">
        <v>2.4450476491521873</v>
      </c>
      <c r="K41" s="137">
        <v>2.5180599999999997</v>
      </c>
      <c r="L41" s="137">
        <v>2.5280599999999995</v>
      </c>
      <c r="M41" s="137">
        <v>2.5380599999999998</v>
      </c>
      <c r="N41" s="137">
        <v>3.3672600000000004</v>
      </c>
      <c r="O41" s="137">
        <v>3.355353</v>
      </c>
      <c r="P41" s="137">
        <v>3.2821243025</v>
      </c>
      <c r="Q41" s="137">
        <v>3.3982215325000005</v>
      </c>
      <c r="R41" s="137">
        <v>3.4380999999999995</v>
      </c>
      <c r="S41" s="137">
        <v>3.0912649015277998</v>
      </c>
      <c r="T41" s="137">
        <v>2.7244298030555996</v>
      </c>
      <c r="U41" s="137">
        <v>2.863493660800769</v>
      </c>
      <c r="V41" s="137">
        <v>2.6115247768040826</v>
      </c>
      <c r="W41" s="137">
        <v>2.806073804159503</v>
      </c>
      <c r="X41" s="137">
        <v>2.8800655050244552</v>
      </c>
      <c r="Y41" s="137">
        <v>2.8757182911888552</v>
      </c>
      <c r="Z41" s="137">
        <v>2.8375547170171</v>
      </c>
      <c r="AA41" s="137">
        <v>2.826337414680599</v>
      </c>
      <c r="AB41" s="137">
        <v>2.8151201123440996</v>
      </c>
      <c r="AC41" s="137">
        <v>2.775821659350899</v>
      </c>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row>
    <row r="42" spans="1:87" s="133" customFormat="1" ht="12.75">
      <c r="A42" s="141" t="s">
        <v>0</v>
      </c>
      <c r="B42" s="137">
        <v>8.484637105219933</v>
      </c>
      <c r="C42" s="137">
        <v>8.484637105219933</v>
      </c>
      <c r="D42" s="137">
        <v>8.484637105219933</v>
      </c>
      <c r="E42" s="137">
        <v>8.484637105219933</v>
      </c>
      <c r="F42" s="137">
        <v>8.484637105219933</v>
      </c>
      <c r="G42" s="137">
        <v>8.484637105219933</v>
      </c>
      <c r="H42" s="137">
        <v>8.57697469299377</v>
      </c>
      <c r="I42" s="137">
        <v>8.691492442711395</v>
      </c>
      <c r="J42" s="137">
        <v>8.81514402222479</v>
      </c>
      <c r="K42" s="137">
        <v>8.924000743352494</v>
      </c>
      <c r="L42" s="137">
        <v>9.051017879173429</v>
      </c>
      <c r="M42" s="137">
        <v>9.158612559978353</v>
      </c>
      <c r="N42" s="137">
        <v>9.28684733831241</v>
      </c>
      <c r="O42" s="137">
        <v>9.317054665619235</v>
      </c>
      <c r="P42" s="137">
        <v>9.353956337842893</v>
      </c>
      <c r="Q42" s="137">
        <v>9.389262546623566</v>
      </c>
      <c r="R42" s="137">
        <v>9.38073382790239</v>
      </c>
      <c r="S42" s="137">
        <v>9.323051527497046</v>
      </c>
      <c r="T42" s="137">
        <v>9.23542543256673</v>
      </c>
      <c r="U42" s="137">
        <v>9.219225424506103</v>
      </c>
      <c r="V42" s="137">
        <v>9.184062186046415</v>
      </c>
      <c r="W42" s="137">
        <v>9.134607213669682</v>
      </c>
      <c r="X42" s="137">
        <v>9.030957984423472</v>
      </c>
      <c r="Y42" s="137">
        <v>8.962682204810964</v>
      </c>
      <c r="Z42" s="137">
        <v>9.02731059964372</v>
      </c>
      <c r="AA42" s="137">
        <v>9.118818845163233</v>
      </c>
      <c r="AB42" s="137">
        <v>9.220522644860297</v>
      </c>
      <c r="AC42" s="137">
        <v>9.332547869774146</v>
      </c>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row>
    <row r="43" spans="1:87" s="133" customFormat="1" ht="12.75">
      <c r="A43" s="141"/>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row>
    <row r="44" spans="1:87" ht="12.75">
      <c r="A44" s="146" t="s">
        <v>49</v>
      </c>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row>
    <row r="45" spans="1:87" ht="12.75">
      <c r="A45" s="146"/>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row>
    <row r="46" spans="1:87" ht="12.75">
      <c r="A46" s="147" t="s">
        <v>50</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row>
    <row r="47" spans="1:87" ht="75">
      <c r="A47" s="148" t="s">
        <v>69</v>
      </c>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row>
    <row r="48" spans="1:87" ht="60">
      <c r="A48" s="148" t="s">
        <v>51</v>
      </c>
      <c r="B48" s="148"/>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row>
    <row r="49" spans="1:87" ht="60">
      <c r="A49" s="148" t="s">
        <v>52</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row>
    <row r="50" spans="1:87" ht="105">
      <c r="A50" s="148" t="s">
        <v>53</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row>
    <row r="51" spans="1:87" ht="12.75">
      <c r="A51" s="149"/>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135"/>
      <c r="CD51" s="135"/>
      <c r="CE51" s="135"/>
      <c r="CF51" s="135"/>
      <c r="CG51" s="135"/>
      <c r="CH51" s="135"/>
      <c r="CI51" s="135"/>
    </row>
    <row r="52" spans="1:87" ht="12.75">
      <c r="A52" s="150"/>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c r="BZ52" s="135"/>
      <c r="CA52" s="135"/>
      <c r="CB52" s="135"/>
      <c r="CC52" s="135"/>
      <c r="CD52" s="135"/>
      <c r="CE52" s="135"/>
      <c r="CF52" s="135"/>
      <c r="CG52" s="135"/>
      <c r="CH52" s="135"/>
      <c r="CI52" s="135"/>
    </row>
    <row r="53" spans="1:87" ht="12.75">
      <c r="A53" s="150"/>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row>
    <row r="54" spans="1:87" ht="12.75">
      <c r="A54" s="133"/>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c r="BZ54" s="135"/>
      <c r="CA54" s="135"/>
      <c r="CB54" s="135"/>
      <c r="CC54" s="135"/>
      <c r="CD54" s="135"/>
      <c r="CE54" s="135"/>
      <c r="CF54" s="135"/>
      <c r="CG54" s="135"/>
      <c r="CH54" s="135"/>
      <c r="CI54" s="135"/>
    </row>
    <row r="55" spans="1:87" ht="12.75">
      <c r="A55" s="149"/>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row>
    <row r="56" spans="1:87" ht="15" customHeight="1">
      <c r="A56" s="149"/>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1"/>
      <c r="BY56" s="151"/>
      <c r="BZ56" s="151"/>
      <c r="CA56" s="151"/>
      <c r="CB56" s="151"/>
      <c r="CC56" s="151"/>
      <c r="CD56" s="151"/>
      <c r="CE56" s="151"/>
      <c r="CF56" s="151"/>
      <c r="CG56" s="151"/>
      <c r="CH56" s="151"/>
      <c r="CI56" s="151"/>
    </row>
    <row r="57" spans="1:87" ht="12.75">
      <c r="A57" s="149"/>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c r="BW57" s="151"/>
      <c r="BX57" s="151"/>
      <c r="BY57" s="151"/>
      <c r="BZ57" s="151"/>
      <c r="CA57" s="151"/>
      <c r="CB57" s="151"/>
      <c r="CC57" s="151"/>
      <c r="CD57" s="151"/>
      <c r="CE57" s="151"/>
      <c r="CF57" s="151"/>
      <c r="CG57" s="151"/>
      <c r="CH57" s="151"/>
      <c r="CI57" s="151"/>
    </row>
    <row r="58" spans="1:87" ht="12.75">
      <c r="A58" s="110"/>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c r="CB58" s="151"/>
      <c r="CC58" s="151"/>
      <c r="CD58" s="151"/>
      <c r="CE58" s="151"/>
      <c r="CF58" s="151"/>
      <c r="CG58" s="151"/>
      <c r="CH58" s="151"/>
      <c r="CI58" s="151"/>
    </row>
    <row r="59" spans="1:87" ht="12.75">
      <c r="A59" s="110"/>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52"/>
      <c r="BX59" s="152"/>
      <c r="BY59" s="152"/>
      <c r="BZ59" s="152"/>
      <c r="CA59" s="152"/>
      <c r="CB59" s="152"/>
      <c r="CC59" s="152"/>
      <c r="CD59" s="152"/>
      <c r="CE59" s="152"/>
      <c r="CF59" s="152"/>
      <c r="CG59" s="152"/>
      <c r="CH59" s="152"/>
      <c r="CI59" s="152"/>
    </row>
    <row r="60" ht="12.75">
      <c r="A60" s="110"/>
    </row>
    <row r="61" ht="12.75">
      <c r="A61" s="110"/>
    </row>
    <row r="62" ht="12.75">
      <c r="A62" s="110"/>
    </row>
    <row r="63" ht="12.75">
      <c r="A63" s="110"/>
    </row>
    <row r="64" ht="12.75">
      <c r="A64" s="110"/>
    </row>
    <row r="65" ht="12.75">
      <c r="A65" s="110"/>
    </row>
    <row r="66" ht="12.75">
      <c r="A66" s="153"/>
    </row>
    <row r="67" ht="12.75">
      <c r="A67" s="153"/>
    </row>
    <row r="68" ht="12.75">
      <c r="A68" s="153"/>
    </row>
    <row r="69" ht="12.75">
      <c r="A69" s="153"/>
    </row>
    <row r="70" ht="12.75">
      <c r="A70" s="153"/>
    </row>
    <row r="71" ht="12.75">
      <c r="A71" s="153"/>
    </row>
    <row r="72" ht="12.75">
      <c r="A72" s="153"/>
    </row>
    <row r="73" ht="12.75">
      <c r="A73" s="153"/>
    </row>
    <row r="74" ht="12.75">
      <c r="A74" s="153"/>
    </row>
    <row r="75" ht="12.75">
      <c r="A75" s="153"/>
    </row>
    <row r="76" ht="12.75">
      <c r="A76" s="153"/>
    </row>
    <row r="77" ht="12.75">
      <c r="A77" s="153"/>
    </row>
    <row r="78" ht="12.75">
      <c r="A78" s="153"/>
    </row>
    <row r="79" ht="12.75">
      <c r="A79" s="153"/>
    </row>
    <row r="80" ht="12.75">
      <c r="A80" s="153"/>
    </row>
    <row r="81" ht="12.75">
      <c r="A81" s="153"/>
    </row>
    <row r="82" ht="12.75">
      <c r="A82" s="153"/>
    </row>
    <row r="83" ht="12.75">
      <c r="A83" s="153"/>
    </row>
    <row r="84" ht="12.75">
      <c r="A84" s="153"/>
    </row>
    <row r="85" ht="12.75">
      <c r="A85" s="153"/>
    </row>
    <row r="86" ht="12.75">
      <c r="A86" s="153"/>
    </row>
  </sheetData>
  <hyperlinks>
    <hyperlink ref="A44" location="Contents!A1" display="Return to contents"/>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76"/>
  <sheetViews>
    <sheetView zoomScaleSheetLayoutView="100" workbookViewId="0" topLeftCell="A1">
      <selection activeCell="P38" sqref="P38"/>
    </sheetView>
  </sheetViews>
  <sheetFormatPr defaultColWidth="9.140625" defaultRowHeight="12.75"/>
  <cols>
    <col min="1" max="1" width="10.57421875" style="0" customWidth="1"/>
    <col min="2" max="2" width="1.28515625" style="0" customWidth="1"/>
    <col min="3" max="3" width="9.8515625" style="0" bestFit="1" customWidth="1"/>
    <col min="4" max="4" width="10.7109375" style="0" bestFit="1" customWidth="1"/>
    <col min="5" max="5" width="1.28515625" style="0" customWidth="1"/>
    <col min="6" max="6" width="9.8515625" style="0" bestFit="1" customWidth="1"/>
    <col min="7" max="7" width="11.28125" style="0" bestFit="1" customWidth="1"/>
    <col min="8" max="8" width="11.8515625" style="0" bestFit="1" customWidth="1"/>
    <col min="9" max="9" width="10.421875" style="0" bestFit="1" customWidth="1"/>
    <col min="10" max="10" width="1.28515625" style="0" customWidth="1"/>
    <col min="11" max="11" width="9.8515625" style="0" bestFit="1" customWidth="1"/>
    <col min="12" max="12" width="11.8515625" style="0" bestFit="1" customWidth="1"/>
    <col min="13" max="13" width="10.7109375" style="0" bestFit="1" customWidth="1"/>
    <col min="14" max="14" width="2.00390625" style="0" customWidth="1"/>
    <col min="15" max="16" width="13.28125" style="0" customWidth="1"/>
    <col min="17" max="17" width="2.421875" style="0" customWidth="1"/>
    <col min="18" max="21" width="13.28125" style="0" customWidth="1"/>
    <col min="22" max="22" width="2.28125" style="0" customWidth="1"/>
    <col min="26" max="26" width="1.8515625" style="0" customWidth="1"/>
    <col min="28" max="28" width="1.8515625" style="0" customWidth="1"/>
  </cols>
  <sheetData>
    <row r="1" spans="1:17" ht="15.75">
      <c r="A1" s="1" t="s">
        <v>20</v>
      </c>
      <c r="B1" s="1"/>
      <c r="C1" s="1"/>
      <c r="D1" s="2"/>
      <c r="E1" s="2"/>
      <c r="F1" s="2"/>
      <c r="G1" s="2"/>
      <c r="H1" s="2"/>
      <c r="I1" s="2"/>
      <c r="J1" s="2"/>
      <c r="K1" s="2"/>
      <c r="L1" s="2"/>
      <c r="M1" s="2"/>
      <c r="N1" s="2"/>
      <c r="O1" s="2"/>
      <c r="P1" s="2"/>
      <c r="Q1" s="2"/>
    </row>
    <row r="2" spans="1:28" ht="13.5" thickBot="1">
      <c r="A2" s="2"/>
      <c r="B2" s="2"/>
      <c r="C2" s="2"/>
      <c r="D2" s="2"/>
      <c r="E2" s="2"/>
      <c r="F2" s="2"/>
      <c r="G2" s="2"/>
      <c r="H2" s="2"/>
      <c r="I2" s="2"/>
      <c r="J2" s="2"/>
      <c r="K2" s="2"/>
      <c r="L2" s="2"/>
      <c r="M2" s="2"/>
      <c r="N2" s="2"/>
      <c r="O2" s="167"/>
      <c r="P2" s="167"/>
      <c r="Q2" s="167"/>
      <c r="R2" s="168"/>
      <c r="S2" s="168"/>
      <c r="T2" s="168"/>
      <c r="U2" s="168"/>
      <c r="V2" s="168"/>
      <c r="W2" s="168"/>
      <c r="X2" s="168"/>
      <c r="Y2" s="168"/>
      <c r="Z2" s="168"/>
      <c r="AA2" s="168"/>
      <c r="AB2" s="168"/>
    </row>
    <row r="3" spans="1:28" ht="15.75" customHeight="1">
      <c r="A3" s="215" t="s">
        <v>3</v>
      </c>
      <c r="B3" s="48"/>
      <c r="C3" s="219" t="s">
        <v>10</v>
      </c>
      <c r="D3" s="220"/>
      <c r="E3" s="49"/>
      <c r="F3" s="221" t="s">
        <v>13</v>
      </c>
      <c r="G3" s="219"/>
      <c r="H3" s="219"/>
      <c r="I3" s="219"/>
      <c r="J3" s="49"/>
      <c r="K3" s="219" t="s">
        <v>14</v>
      </c>
      <c r="L3" s="219"/>
      <c r="M3" s="229"/>
      <c r="N3" s="26"/>
      <c r="O3" s="222" t="s">
        <v>11</v>
      </c>
      <c r="P3" s="223"/>
      <c r="Q3" s="26"/>
      <c r="R3" s="232" t="s">
        <v>17</v>
      </c>
      <c r="S3" s="222"/>
      <c r="T3" s="222"/>
      <c r="U3" s="222"/>
      <c r="V3" s="26"/>
      <c r="W3" s="222" t="s">
        <v>18</v>
      </c>
      <c r="X3" s="222"/>
      <c r="Y3" s="230"/>
      <c r="Z3" s="26"/>
      <c r="AA3" s="176" t="s">
        <v>24</v>
      </c>
      <c r="AB3" s="26"/>
    </row>
    <row r="4" spans="1:28" ht="15.75" customHeight="1">
      <c r="A4" s="216"/>
      <c r="B4" s="23"/>
      <c r="C4" s="46" t="s">
        <v>19</v>
      </c>
      <c r="D4" s="46" t="s">
        <v>23</v>
      </c>
      <c r="E4" s="47"/>
      <c r="F4" s="46" t="s">
        <v>19</v>
      </c>
      <c r="G4" s="224" t="s">
        <v>23</v>
      </c>
      <c r="H4" s="224"/>
      <c r="I4" s="224"/>
      <c r="J4" s="47"/>
      <c r="K4" s="46" t="s">
        <v>19</v>
      </c>
      <c r="L4" s="224" t="s">
        <v>23</v>
      </c>
      <c r="M4" s="231"/>
      <c r="N4" s="26"/>
      <c r="O4" s="46" t="s">
        <v>19</v>
      </c>
      <c r="P4" s="46" t="s">
        <v>23</v>
      </c>
      <c r="Q4" s="47"/>
      <c r="R4" s="46" t="s">
        <v>19</v>
      </c>
      <c r="S4" s="224" t="s">
        <v>23</v>
      </c>
      <c r="T4" s="233"/>
      <c r="U4" s="233"/>
      <c r="V4" s="47"/>
      <c r="W4" s="46" t="s">
        <v>19</v>
      </c>
      <c r="X4" s="224" t="s">
        <v>23</v>
      </c>
      <c r="Y4" s="228"/>
      <c r="Z4" s="26"/>
      <c r="AB4" s="26"/>
    </row>
    <row r="5" spans="1:28" ht="15.75" customHeight="1">
      <c r="A5" s="217"/>
      <c r="B5" s="23"/>
      <c r="C5" s="40" t="s">
        <v>22</v>
      </c>
      <c r="D5" s="39" t="s">
        <v>16</v>
      </c>
      <c r="E5" s="24"/>
      <c r="F5" s="40" t="s">
        <v>22</v>
      </c>
      <c r="G5" s="41" t="s">
        <v>16</v>
      </c>
      <c r="H5" s="42" t="s">
        <v>4</v>
      </c>
      <c r="I5" s="43" t="s">
        <v>26</v>
      </c>
      <c r="J5" s="24"/>
      <c r="K5" s="40" t="s">
        <v>22</v>
      </c>
      <c r="L5" s="85" t="s">
        <v>37</v>
      </c>
      <c r="M5" s="50" t="s">
        <v>12</v>
      </c>
      <c r="N5" s="26"/>
      <c r="O5" s="40" t="s">
        <v>22</v>
      </c>
      <c r="P5" s="44" t="s">
        <v>16</v>
      </c>
      <c r="Q5" s="45"/>
      <c r="R5" s="40" t="s">
        <v>22</v>
      </c>
      <c r="S5" s="41" t="s">
        <v>16</v>
      </c>
      <c r="T5" s="42" t="s">
        <v>4</v>
      </c>
      <c r="U5" s="43" t="s">
        <v>12</v>
      </c>
      <c r="V5" s="45"/>
      <c r="W5" s="40" t="s">
        <v>22</v>
      </c>
      <c r="X5" s="41" t="s">
        <v>4</v>
      </c>
      <c r="Y5" s="43" t="s">
        <v>25</v>
      </c>
      <c r="Z5" s="26"/>
      <c r="AA5" s="175"/>
      <c r="AB5" s="26"/>
    </row>
    <row r="6" spans="1:28" ht="12.75" customHeight="1">
      <c r="A6" s="52">
        <v>1991</v>
      </c>
      <c r="B6" s="24"/>
      <c r="C6" s="28">
        <f>D6</f>
        <v>82.41182801986622</v>
      </c>
      <c r="D6" s="11">
        <v>82.41182801986622</v>
      </c>
      <c r="E6" s="25"/>
      <c r="F6" s="30">
        <f>SUM(G6:I6)</f>
        <v>65.60130590669583</v>
      </c>
      <c r="G6" s="11">
        <v>56.45106199999999</v>
      </c>
      <c r="H6" s="21">
        <v>1.37376000000001</v>
      </c>
      <c r="I6" s="20">
        <v>7.776483906695822</v>
      </c>
      <c r="J6" s="25"/>
      <c r="K6" s="31">
        <f>SUM(L6:M6)</f>
        <v>0</v>
      </c>
      <c r="L6" s="86">
        <v>0</v>
      </c>
      <c r="M6" s="51">
        <v>0</v>
      </c>
      <c r="N6" s="26"/>
      <c r="O6" s="33">
        <f aca="true" t="shared" si="0" ref="O6:O24">P6</f>
        <v>0</v>
      </c>
      <c r="P6" s="15">
        <v>0</v>
      </c>
      <c r="Q6" s="25"/>
      <c r="R6" s="35">
        <f aca="true" t="shared" si="1" ref="R6:R29">SUM(S6:U6)</f>
        <v>2.055106079865997</v>
      </c>
      <c r="S6" s="17">
        <v>0.5847336000000001</v>
      </c>
      <c r="T6" s="18">
        <v>1.3601412000000002</v>
      </c>
      <c r="U6" s="19">
        <v>0.11023127986599666</v>
      </c>
      <c r="V6" s="27"/>
      <c r="W6" s="31">
        <f aca="true" t="shared" si="2" ref="W6:W29">SUM(X6:Y6)</f>
        <v>39.02458801439055</v>
      </c>
      <c r="X6" s="17">
        <v>5.183867520000001</v>
      </c>
      <c r="Y6" s="19">
        <v>33.84072049439055</v>
      </c>
      <c r="Z6" s="26"/>
      <c r="AA6" s="75">
        <f>C6+F6+K6+O6+R6+W6</f>
        <v>189.0928280208186</v>
      </c>
      <c r="AB6" s="26"/>
    </row>
    <row r="7" spans="1:28" ht="12.75" customHeight="1">
      <c r="A7" s="52">
        <f>A6+1</f>
        <v>1992</v>
      </c>
      <c r="B7" s="24"/>
      <c r="C7" s="28">
        <f aca="true" t="shared" si="3" ref="C7:C25">D7</f>
        <v>75.92601929218537</v>
      </c>
      <c r="D7" s="11">
        <v>75.92601929218537</v>
      </c>
      <c r="E7" s="25"/>
      <c r="F7" s="30">
        <f aca="true" t="shared" si="4" ref="F7:F25">SUM(G7:I7)</f>
        <v>65.09926946458117</v>
      </c>
      <c r="G7" s="11">
        <v>55.838823000000005</v>
      </c>
      <c r="H7" s="21">
        <v>1.3737600000000245</v>
      </c>
      <c r="I7" s="22">
        <v>7.8866864645811345</v>
      </c>
      <c r="J7" s="25"/>
      <c r="K7" s="32">
        <f aca="true" t="shared" si="5" ref="K7:K25">SUM(L7:M7)</f>
        <v>0</v>
      </c>
      <c r="L7" s="86">
        <v>0</v>
      </c>
      <c r="M7" s="53">
        <v>0</v>
      </c>
      <c r="N7" s="26"/>
      <c r="O7" s="34">
        <f t="shared" si="0"/>
        <v>0.002487024</v>
      </c>
      <c r="P7" s="16">
        <v>0.002487024</v>
      </c>
      <c r="Q7" s="155"/>
      <c r="R7" s="36">
        <f t="shared" si="1"/>
        <v>2.1097942493802346</v>
      </c>
      <c r="S7" s="12">
        <v>0.6378912000000001</v>
      </c>
      <c r="T7" s="13">
        <v>1.3601412000000002</v>
      </c>
      <c r="U7" s="14">
        <v>0.11176184938023452</v>
      </c>
      <c r="V7" s="27"/>
      <c r="W7" s="32">
        <f t="shared" si="2"/>
        <v>38.99756335591001</v>
      </c>
      <c r="X7" s="12">
        <v>5.183867520000001</v>
      </c>
      <c r="Y7" s="14">
        <v>33.81369583591001</v>
      </c>
      <c r="Z7" s="26"/>
      <c r="AA7" s="75">
        <f aca="true" t="shared" si="6" ref="AA7:AA31">C7+F7+K7+O7+R7+W7</f>
        <v>182.1351333860568</v>
      </c>
      <c r="AB7" s="26"/>
    </row>
    <row r="8" spans="1:28" ht="12.75" customHeight="1">
      <c r="A8" s="52">
        <f aca="true" t="shared" si="7" ref="A8:A27">A7+1</f>
        <v>1993</v>
      </c>
      <c r="B8" s="24"/>
      <c r="C8" s="28">
        <f>D8</f>
        <v>84.5659568129042</v>
      </c>
      <c r="D8" s="11">
        <v>84.5659568129042</v>
      </c>
      <c r="E8" s="25"/>
      <c r="F8" s="30">
        <f t="shared" si="4"/>
        <v>68.4283506763211</v>
      </c>
      <c r="G8" s="11">
        <v>58.950861</v>
      </c>
      <c r="H8" s="21">
        <v>1.3737599999999883</v>
      </c>
      <c r="I8" s="22">
        <v>8.103729676321104</v>
      </c>
      <c r="J8" s="25"/>
      <c r="K8" s="32">
        <f t="shared" si="5"/>
        <v>0</v>
      </c>
      <c r="L8" s="86">
        <v>0</v>
      </c>
      <c r="M8" s="53">
        <v>0</v>
      </c>
      <c r="N8" s="26"/>
      <c r="O8" s="34">
        <f t="shared" si="0"/>
        <v>0.0035487360000000003</v>
      </c>
      <c r="P8" s="16">
        <v>0.0035487360000000003</v>
      </c>
      <c r="Q8" s="25"/>
      <c r="R8" s="36">
        <f t="shared" si="1"/>
        <v>2.10829404</v>
      </c>
      <c r="S8" s="12">
        <v>0.6378912000000001</v>
      </c>
      <c r="T8" s="13">
        <v>1.3601412000000002</v>
      </c>
      <c r="U8" s="14">
        <v>0.11026164000000002</v>
      </c>
      <c r="V8" s="27"/>
      <c r="W8" s="32">
        <f t="shared" si="2"/>
        <v>41.152935907739085</v>
      </c>
      <c r="X8" s="12">
        <v>5.183867520000001</v>
      </c>
      <c r="Y8" s="14">
        <v>35.969068387739085</v>
      </c>
      <c r="Z8" s="26"/>
      <c r="AA8" s="75">
        <f t="shared" si="6"/>
        <v>196.2590861729644</v>
      </c>
      <c r="AB8" s="26"/>
    </row>
    <row r="9" spans="1:28" ht="12.75" customHeight="1">
      <c r="A9" s="52">
        <f t="shared" si="7"/>
        <v>1994</v>
      </c>
      <c r="B9" s="24"/>
      <c r="C9" s="28">
        <f t="shared" si="3"/>
        <v>93.00418770069398</v>
      </c>
      <c r="D9" s="11">
        <v>93.00418770069398</v>
      </c>
      <c r="E9" s="25"/>
      <c r="F9" s="30">
        <f t="shared" si="4"/>
        <v>63.986717553165725</v>
      </c>
      <c r="G9" s="11">
        <v>54.377430000000004</v>
      </c>
      <c r="H9" s="21">
        <v>1.373759999999987</v>
      </c>
      <c r="I9" s="22">
        <v>8.235527553165733</v>
      </c>
      <c r="J9" s="25"/>
      <c r="K9" s="32">
        <f t="shared" si="5"/>
        <v>0</v>
      </c>
      <c r="L9" s="86">
        <v>0</v>
      </c>
      <c r="M9" s="53">
        <v>0</v>
      </c>
      <c r="N9" s="26"/>
      <c r="O9" s="34">
        <f t="shared" si="0"/>
        <v>0.0036360000000000003</v>
      </c>
      <c r="P9" s="16">
        <v>0.0036360000000000003</v>
      </c>
      <c r="Q9" s="25"/>
      <c r="R9" s="36">
        <f t="shared" si="1"/>
        <v>2.1949640400000003</v>
      </c>
      <c r="S9" s="12">
        <v>0.6378912000000001</v>
      </c>
      <c r="T9" s="13">
        <v>1.4468112</v>
      </c>
      <c r="U9" s="14">
        <v>0.11026164000000002</v>
      </c>
      <c r="V9" s="27"/>
      <c r="W9" s="32">
        <f t="shared" si="2"/>
        <v>43.210343016998735</v>
      </c>
      <c r="X9" s="12">
        <v>5.183867520000001</v>
      </c>
      <c r="Y9" s="14">
        <v>38.026475496998735</v>
      </c>
      <c r="Z9" s="26"/>
      <c r="AA9" s="75">
        <f t="shared" si="6"/>
        <v>202.39984831085843</v>
      </c>
      <c r="AB9" s="26"/>
    </row>
    <row r="10" spans="1:28" ht="12.75" customHeight="1">
      <c r="A10" s="52">
        <f t="shared" si="7"/>
        <v>1995</v>
      </c>
      <c r="B10" s="24"/>
      <c r="C10" s="28">
        <f t="shared" si="3"/>
        <v>99.11522092291756</v>
      </c>
      <c r="D10" s="11">
        <v>99.11522092291756</v>
      </c>
      <c r="E10" s="25"/>
      <c r="F10" s="30">
        <f t="shared" si="4"/>
        <v>63.07018105290956</v>
      </c>
      <c r="G10" s="11">
        <v>53.49982707497245</v>
      </c>
      <c r="H10" s="21">
        <v>1.3737599999999985</v>
      </c>
      <c r="I10" s="22">
        <v>8.196593977937114</v>
      </c>
      <c r="J10" s="25"/>
      <c r="K10" s="32">
        <f t="shared" si="5"/>
        <v>0</v>
      </c>
      <c r="L10" s="86">
        <v>0</v>
      </c>
      <c r="M10" s="53">
        <v>0</v>
      </c>
      <c r="N10" s="26"/>
      <c r="O10" s="34">
        <f t="shared" si="0"/>
        <v>0.0036360000000000003</v>
      </c>
      <c r="P10" s="16">
        <v>0.0036360000000000003</v>
      </c>
      <c r="Q10" s="25"/>
      <c r="R10" s="36">
        <f t="shared" si="1"/>
        <v>2.3236320527638195</v>
      </c>
      <c r="S10" s="12">
        <v>0.7389291600000001</v>
      </c>
      <c r="T10" s="13">
        <v>1.4723307</v>
      </c>
      <c r="U10" s="14">
        <v>0.11237219276381913</v>
      </c>
      <c r="V10" s="27"/>
      <c r="W10" s="32">
        <f t="shared" si="2"/>
        <v>44.43763923445879</v>
      </c>
      <c r="X10" s="12">
        <v>5.183867520000001</v>
      </c>
      <c r="Y10" s="14">
        <v>39.25377171445879</v>
      </c>
      <c r="Z10" s="26"/>
      <c r="AA10" s="75">
        <f t="shared" si="6"/>
        <v>208.95030926304975</v>
      </c>
      <c r="AB10" s="26"/>
    </row>
    <row r="11" spans="1:28" ht="12.75" customHeight="1">
      <c r="A11" s="52">
        <f t="shared" si="7"/>
        <v>1996</v>
      </c>
      <c r="B11" s="24"/>
      <c r="C11" s="28">
        <f t="shared" si="3"/>
        <v>94.2491195086524</v>
      </c>
      <c r="D11" s="11">
        <v>94.2491195086524</v>
      </c>
      <c r="E11" s="25"/>
      <c r="F11" s="30">
        <f t="shared" si="4"/>
        <v>64.13719224998341</v>
      </c>
      <c r="G11" s="11">
        <v>54.563159795027545</v>
      </c>
      <c r="H11" s="21">
        <v>1.3967323199999957</v>
      </c>
      <c r="I11" s="22">
        <v>8.177300134955875</v>
      </c>
      <c r="J11" s="25"/>
      <c r="K11" s="32">
        <f t="shared" si="5"/>
        <v>0</v>
      </c>
      <c r="L11" s="86">
        <v>0</v>
      </c>
      <c r="M11" s="53">
        <v>0</v>
      </c>
      <c r="N11" s="26"/>
      <c r="O11" s="34">
        <f t="shared" si="0"/>
        <v>0.029971548</v>
      </c>
      <c r="P11" s="16">
        <v>0.029971548</v>
      </c>
      <c r="Q11" s="25"/>
      <c r="R11" s="36">
        <f t="shared" si="1"/>
        <v>1.9855363784431945</v>
      </c>
      <c r="S11" s="12">
        <v>0.86396508</v>
      </c>
      <c r="T11" s="13">
        <v>1.0084955880914357</v>
      </c>
      <c r="U11" s="14">
        <v>0.11307571035175883</v>
      </c>
      <c r="V11" s="27"/>
      <c r="W11" s="32">
        <f t="shared" si="2"/>
        <v>42.78477024206888</v>
      </c>
      <c r="X11" s="12">
        <v>4.775923839310493</v>
      </c>
      <c r="Y11" s="14">
        <v>38.00884640275839</v>
      </c>
      <c r="Z11" s="26"/>
      <c r="AA11" s="75">
        <f t="shared" si="6"/>
        <v>203.18658992714788</v>
      </c>
      <c r="AB11" s="26"/>
    </row>
    <row r="12" spans="1:28" ht="12.75" customHeight="1">
      <c r="A12" s="52">
        <f t="shared" si="7"/>
        <v>1997</v>
      </c>
      <c r="B12" s="24"/>
      <c r="C12" s="28">
        <f t="shared" si="3"/>
        <v>83.721023424</v>
      </c>
      <c r="D12" s="11">
        <v>83.721023424</v>
      </c>
      <c r="E12" s="25"/>
      <c r="F12" s="30">
        <f t="shared" si="4"/>
        <v>66.61862812586554</v>
      </c>
      <c r="G12" s="11">
        <v>57.05375816</v>
      </c>
      <c r="H12" s="21">
        <v>1.3621084800000003</v>
      </c>
      <c r="I12" s="22">
        <v>8.202761485865532</v>
      </c>
      <c r="J12" s="25"/>
      <c r="K12" s="32">
        <f t="shared" si="5"/>
        <v>0</v>
      </c>
      <c r="L12" s="86">
        <v>0</v>
      </c>
      <c r="M12" s="53">
        <v>0</v>
      </c>
      <c r="N12" s="26"/>
      <c r="O12" s="34">
        <f t="shared" si="0"/>
        <v>0.048931906319999996</v>
      </c>
      <c r="P12" s="16">
        <v>0.048931906319999996</v>
      </c>
      <c r="Q12" s="25"/>
      <c r="R12" s="36">
        <f t="shared" si="1"/>
        <v>1.9069207394053511</v>
      </c>
      <c r="S12" s="12">
        <v>1.0129347599999998</v>
      </c>
      <c r="T12" s="13">
        <v>0.7768200000000002</v>
      </c>
      <c r="U12" s="14">
        <v>0.11716597940535094</v>
      </c>
      <c r="V12" s="27"/>
      <c r="W12" s="32">
        <f t="shared" si="2"/>
        <v>45.03616879801312</v>
      </c>
      <c r="X12" s="12">
        <v>4.80375216</v>
      </c>
      <c r="Y12" s="14">
        <v>40.23241663801312</v>
      </c>
      <c r="Z12" s="26"/>
      <c r="AA12" s="75">
        <f t="shared" si="6"/>
        <v>197.33167299360406</v>
      </c>
      <c r="AB12" s="26"/>
    </row>
    <row r="13" spans="1:28" ht="12.75" customHeight="1">
      <c r="A13" s="52">
        <f t="shared" si="7"/>
        <v>1998</v>
      </c>
      <c r="B13" s="24"/>
      <c r="C13" s="28">
        <f t="shared" si="3"/>
        <v>91.140459588</v>
      </c>
      <c r="D13" s="11">
        <v>91.140459588</v>
      </c>
      <c r="E13" s="25"/>
      <c r="F13" s="30">
        <f t="shared" si="4"/>
        <v>70.541130511211</v>
      </c>
      <c r="G13" s="11">
        <v>60.94392112</v>
      </c>
      <c r="H13" s="21">
        <v>1.3916443200000002</v>
      </c>
      <c r="I13" s="22">
        <v>8.205565071211</v>
      </c>
      <c r="J13" s="25"/>
      <c r="K13" s="32">
        <f t="shared" si="5"/>
        <v>0</v>
      </c>
      <c r="L13" s="86">
        <v>0</v>
      </c>
      <c r="M13" s="53">
        <v>0</v>
      </c>
      <c r="N13" s="26"/>
      <c r="O13" s="34">
        <f t="shared" si="0"/>
        <v>0.079442964</v>
      </c>
      <c r="P13" s="16">
        <v>0.079442964</v>
      </c>
      <c r="Q13" s="25"/>
      <c r="R13" s="36">
        <f t="shared" si="1"/>
        <v>1.872493981152188</v>
      </c>
      <c r="S13" s="12">
        <v>0.8426506800000001</v>
      </c>
      <c r="T13" s="13">
        <v>0.9125940120000001</v>
      </c>
      <c r="U13" s="14">
        <v>0.11724928915218757</v>
      </c>
      <c r="V13" s="27"/>
      <c r="W13" s="32">
        <f t="shared" si="2"/>
        <v>47.89539232173285</v>
      </c>
      <c r="X13" s="12">
        <v>6.236899959296626</v>
      </c>
      <c r="Y13" s="14">
        <v>41.65849236243622</v>
      </c>
      <c r="Z13" s="26"/>
      <c r="AA13" s="75">
        <f t="shared" si="6"/>
        <v>211.52891936609606</v>
      </c>
      <c r="AB13" s="26"/>
    </row>
    <row r="14" spans="1:28" ht="12.75" customHeight="1">
      <c r="A14" s="52">
        <f t="shared" si="7"/>
        <v>1999</v>
      </c>
      <c r="B14" s="24"/>
      <c r="C14" s="28">
        <f t="shared" si="3"/>
        <v>82.502047152</v>
      </c>
      <c r="D14" s="11">
        <v>82.502047152</v>
      </c>
      <c r="E14" s="25"/>
      <c r="F14" s="30">
        <f t="shared" si="4"/>
        <v>74.8384632755828</v>
      </c>
      <c r="G14" s="11">
        <v>65.15767840000001</v>
      </c>
      <c r="H14" s="21">
        <v>1.32992688</v>
      </c>
      <c r="I14" s="22">
        <v>8.350857995582793</v>
      </c>
      <c r="J14" s="25"/>
      <c r="K14" s="32">
        <f t="shared" si="5"/>
        <v>0</v>
      </c>
      <c r="L14" s="86">
        <v>0</v>
      </c>
      <c r="M14" s="53">
        <v>0</v>
      </c>
      <c r="N14" s="26"/>
      <c r="O14" s="34">
        <f t="shared" si="0"/>
        <v>0.140360508</v>
      </c>
      <c r="P14" s="16">
        <v>0.140360508</v>
      </c>
      <c r="Q14" s="25"/>
      <c r="R14" s="36">
        <f t="shared" si="1"/>
        <v>1.68051056</v>
      </c>
      <c r="S14" s="12">
        <v>0.9284475600000001</v>
      </c>
      <c r="T14" s="13">
        <v>0.56180136</v>
      </c>
      <c r="U14" s="14">
        <v>0.19026164</v>
      </c>
      <c r="V14" s="27"/>
      <c r="W14" s="32">
        <f t="shared" si="2"/>
        <v>53.363043516535356</v>
      </c>
      <c r="X14" s="12">
        <v>5.790674657090301</v>
      </c>
      <c r="Y14" s="14">
        <v>47.572368859445056</v>
      </c>
      <c r="Z14" s="26"/>
      <c r="AA14" s="75">
        <f t="shared" si="6"/>
        <v>212.52442501211812</v>
      </c>
      <c r="AB14" s="26"/>
    </row>
    <row r="15" spans="1:28" ht="12.75" customHeight="1">
      <c r="A15" s="52">
        <f t="shared" si="7"/>
        <v>2000</v>
      </c>
      <c r="B15" s="24"/>
      <c r="C15" s="28">
        <f t="shared" si="3"/>
        <v>87.957119772</v>
      </c>
      <c r="D15" s="11">
        <v>87.957119772</v>
      </c>
      <c r="E15" s="25"/>
      <c r="F15" s="30">
        <f t="shared" si="4"/>
        <v>82.01400492299103</v>
      </c>
      <c r="G15" s="11">
        <v>72.51211488000001</v>
      </c>
      <c r="H15" s="21">
        <v>1.0000464</v>
      </c>
      <c r="I15" s="22">
        <v>8.501843642991027</v>
      </c>
      <c r="J15" s="25"/>
      <c r="K15" s="32">
        <f t="shared" si="5"/>
        <v>0</v>
      </c>
      <c r="L15" s="86">
        <v>0</v>
      </c>
      <c r="M15" s="53">
        <v>0</v>
      </c>
      <c r="N15" s="26"/>
      <c r="O15" s="34">
        <f t="shared" si="0"/>
        <v>0.43270581599999997</v>
      </c>
      <c r="P15" s="16">
        <v>0.43270581599999997</v>
      </c>
      <c r="Q15" s="25"/>
      <c r="R15" s="36">
        <f t="shared" si="1"/>
        <v>1.52002104</v>
      </c>
      <c r="S15" s="12">
        <v>0.9178674</v>
      </c>
      <c r="T15" s="13">
        <v>0.401892</v>
      </c>
      <c r="U15" s="14">
        <v>0.20026164</v>
      </c>
      <c r="V15" s="27"/>
      <c r="W15" s="32">
        <f t="shared" si="2"/>
        <v>58.438846081102454</v>
      </c>
      <c r="X15" s="12">
        <v>6.592891281082786</v>
      </c>
      <c r="Y15" s="14">
        <v>51.84595480001967</v>
      </c>
      <c r="Z15" s="26"/>
      <c r="AA15" s="75">
        <f t="shared" si="6"/>
        <v>230.3626976320935</v>
      </c>
      <c r="AB15" s="26"/>
    </row>
    <row r="16" spans="1:28" ht="12.75" customHeight="1">
      <c r="A16" s="52">
        <f t="shared" si="7"/>
        <v>2001</v>
      </c>
      <c r="B16" s="24"/>
      <c r="C16" s="28">
        <f t="shared" si="3"/>
        <v>78.04440205200001</v>
      </c>
      <c r="D16" s="11">
        <v>78.04440205200001</v>
      </c>
      <c r="E16" s="25"/>
      <c r="F16" s="30">
        <f t="shared" si="4"/>
        <v>76.31217870170829</v>
      </c>
      <c r="G16" s="11">
        <v>66.46002607999999</v>
      </c>
      <c r="H16" s="21">
        <v>1.3024008</v>
      </c>
      <c r="I16" s="22">
        <v>8.5497518217083</v>
      </c>
      <c r="J16" s="25"/>
      <c r="K16" s="32">
        <f t="shared" si="5"/>
        <v>0</v>
      </c>
      <c r="L16" s="86">
        <v>0</v>
      </c>
      <c r="M16" s="53">
        <v>0</v>
      </c>
      <c r="N16" s="26"/>
      <c r="O16" s="34">
        <f t="shared" si="0"/>
        <v>0.500306328</v>
      </c>
      <c r="P16" s="16">
        <v>0.500306328</v>
      </c>
      <c r="Q16" s="25"/>
      <c r="R16" s="36">
        <f t="shared" si="1"/>
        <v>1.52556084</v>
      </c>
      <c r="S16" s="12">
        <v>0.86465844</v>
      </c>
      <c r="T16" s="13">
        <v>0.43064076000000007</v>
      </c>
      <c r="U16" s="14">
        <v>0.23026164000000002</v>
      </c>
      <c r="V16" s="27"/>
      <c r="W16" s="32">
        <f t="shared" si="2"/>
        <v>57.848384139124576</v>
      </c>
      <c r="X16" s="12">
        <v>5.070122058870467</v>
      </c>
      <c r="Y16" s="14">
        <v>52.77826208025411</v>
      </c>
      <c r="Z16" s="26"/>
      <c r="AA16" s="75">
        <f t="shared" si="6"/>
        <v>214.23083206083288</v>
      </c>
      <c r="AB16" s="26"/>
    </row>
    <row r="17" spans="1:28" ht="12.75" customHeight="1">
      <c r="A17" s="52">
        <f t="shared" si="7"/>
        <v>2002</v>
      </c>
      <c r="B17" s="24"/>
      <c r="C17" s="28">
        <f t="shared" si="3"/>
        <v>89.53393765536718</v>
      </c>
      <c r="D17" s="11">
        <v>89.53393765536718</v>
      </c>
      <c r="E17" s="25"/>
      <c r="F17" s="30">
        <f t="shared" si="4"/>
        <v>74.46502756562745</v>
      </c>
      <c r="G17" s="11">
        <v>63.95514170980917</v>
      </c>
      <c r="H17" s="21">
        <v>1.24798464</v>
      </c>
      <c r="I17" s="22">
        <v>9.261901215818288</v>
      </c>
      <c r="J17" s="25"/>
      <c r="K17" s="32">
        <f t="shared" si="5"/>
        <v>0.16</v>
      </c>
      <c r="L17" s="86">
        <v>0</v>
      </c>
      <c r="M17" s="53">
        <v>0.16</v>
      </c>
      <c r="N17" s="26"/>
      <c r="O17" s="34">
        <f t="shared" si="0"/>
        <v>0.5596834006080003</v>
      </c>
      <c r="P17" s="16">
        <v>0.5596834006080003</v>
      </c>
      <c r="Q17" s="25"/>
      <c r="R17" s="36">
        <f t="shared" si="1"/>
        <v>1.9212321065199993</v>
      </c>
      <c r="S17" s="12">
        <v>0.9792806320799994</v>
      </c>
      <c r="T17" s="13">
        <v>0.70168983444</v>
      </c>
      <c r="U17" s="14">
        <v>0.24026164000000003</v>
      </c>
      <c r="V17" s="27"/>
      <c r="W17" s="32">
        <f t="shared" si="2"/>
        <v>62.00830679134313</v>
      </c>
      <c r="X17" s="12">
        <v>3.2469545201333334</v>
      </c>
      <c r="Y17" s="14">
        <v>58.761352271209795</v>
      </c>
      <c r="Z17" s="26"/>
      <c r="AA17" s="75">
        <f t="shared" si="6"/>
        <v>228.64818751946578</v>
      </c>
      <c r="AB17" s="26"/>
    </row>
    <row r="18" spans="1:28" ht="12.75" customHeight="1">
      <c r="A18" s="52">
        <f t="shared" si="7"/>
        <v>2003</v>
      </c>
      <c r="B18" s="24"/>
      <c r="C18" s="28">
        <f t="shared" si="3"/>
        <v>85.03356397390921</v>
      </c>
      <c r="D18" s="11">
        <v>85.03356397390921</v>
      </c>
      <c r="E18" s="25"/>
      <c r="F18" s="30">
        <f t="shared" si="4"/>
        <v>74.03918189965977</v>
      </c>
      <c r="G18" s="11">
        <v>63.50047868004525</v>
      </c>
      <c r="H18" s="21">
        <v>1.1336972012307691</v>
      </c>
      <c r="I18" s="22">
        <v>9.40500601838374</v>
      </c>
      <c r="J18" s="25"/>
      <c r="K18" s="32">
        <f t="shared" si="5"/>
        <v>0.19</v>
      </c>
      <c r="L18" s="86">
        <v>0</v>
      </c>
      <c r="M18" s="53">
        <v>0.19</v>
      </c>
      <c r="N18" s="26"/>
      <c r="O18" s="34">
        <f t="shared" si="0"/>
        <v>0.5274946379880003</v>
      </c>
      <c r="P18" s="16">
        <v>0.5274946379880003</v>
      </c>
      <c r="Q18" s="25"/>
      <c r="R18" s="36">
        <f t="shared" si="1"/>
        <v>2.3788436948400005</v>
      </c>
      <c r="S18" s="12">
        <v>1.3030682089200005</v>
      </c>
      <c r="T18" s="13">
        <v>0.84551384592</v>
      </c>
      <c r="U18" s="14">
        <v>0.23026164000000002</v>
      </c>
      <c r="V18" s="27"/>
      <c r="W18" s="32">
        <f t="shared" si="2"/>
        <v>62.200575678381085</v>
      </c>
      <c r="X18" s="12">
        <v>2.7495683456</v>
      </c>
      <c r="Y18" s="14">
        <v>59.45100733278109</v>
      </c>
      <c r="Z18" s="26"/>
      <c r="AA18" s="75">
        <f t="shared" si="6"/>
        <v>224.36965988477806</v>
      </c>
      <c r="AB18" s="26"/>
    </row>
    <row r="19" spans="1:28" ht="12.75" customHeight="1">
      <c r="A19" s="52">
        <f t="shared" si="7"/>
        <v>2004</v>
      </c>
      <c r="B19" s="24"/>
      <c r="C19" s="28">
        <f t="shared" si="3"/>
        <v>98.05450607238599</v>
      </c>
      <c r="D19" s="11">
        <v>98.05450607238599</v>
      </c>
      <c r="E19" s="25"/>
      <c r="F19" s="30">
        <f t="shared" si="4"/>
        <v>75.68305874911651</v>
      </c>
      <c r="G19" s="11">
        <v>64.79691531934951</v>
      </c>
      <c r="H19" s="21">
        <v>1.2098888270769232</v>
      </c>
      <c r="I19" s="22">
        <v>9.676254602690083</v>
      </c>
      <c r="J19" s="25"/>
      <c r="K19" s="32">
        <f t="shared" si="5"/>
        <v>0.21000000000000002</v>
      </c>
      <c r="L19" s="86">
        <v>0</v>
      </c>
      <c r="M19" s="53">
        <v>0.21000000000000002</v>
      </c>
      <c r="N19" s="26"/>
      <c r="O19" s="34">
        <f t="shared" si="0"/>
        <v>1.3014014995619996</v>
      </c>
      <c r="P19" s="16">
        <v>1.3014014995619996</v>
      </c>
      <c r="Q19" s="25"/>
      <c r="R19" s="36">
        <f t="shared" si="1"/>
        <v>2.5467175733599996</v>
      </c>
      <c r="S19" s="12">
        <v>1.5452524754399999</v>
      </c>
      <c r="T19" s="13">
        <v>0.8412034579200001</v>
      </c>
      <c r="U19" s="14">
        <v>0.16026164000000004</v>
      </c>
      <c r="V19" s="27"/>
      <c r="W19" s="32">
        <f t="shared" si="2"/>
        <v>66.85088041298852</v>
      </c>
      <c r="X19" s="12">
        <v>3.4349716456</v>
      </c>
      <c r="Y19" s="14">
        <v>63.415908767388515</v>
      </c>
      <c r="Z19" s="26"/>
      <c r="AA19" s="75">
        <f t="shared" si="6"/>
        <v>244.64656430741303</v>
      </c>
      <c r="AB19" s="26"/>
    </row>
    <row r="20" spans="1:28" ht="12.75" customHeight="1">
      <c r="A20" s="52">
        <f t="shared" si="7"/>
        <v>2005</v>
      </c>
      <c r="B20" s="24"/>
      <c r="C20" s="28">
        <f t="shared" si="3"/>
        <v>83.97079729138797</v>
      </c>
      <c r="D20" s="11">
        <v>83.97079729138797</v>
      </c>
      <c r="E20" s="25"/>
      <c r="F20" s="30">
        <f t="shared" si="4"/>
        <v>83.34972874811108</v>
      </c>
      <c r="G20" s="11">
        <v>72.10094479979279</v>
      </c>
      <c r="H20" s="21">
        <v>1.4915980799999997</v>
      </c>
      <c r="I20" s="22">
        <v>9.757185868318286</v>
      </c>
      <c r="J20" s="25"/>
      <c r="K20" s="32">
        <f t="shared" si="5"/>
        <v>0.24</v>
      </c>
      <c r="L20" s="86">
        <v>0</v>
      </c>
      <c r="M20" s="53">
        <v>0.24</v>
      </c>
      <c r="N20" s="26"/>
      <c r="O20" s="34">
        <f t="shared" si="0"/>
        <v>2.2115682828719994</v>
      </c>
      <c r="P20" s="16">
        <v>2.2115682828719994</v>
      </c>
      <c r="Q20" s="25"/>
      <c r="R20" s="36">
        <f t="shared" si="1"/>
        <v>2.7116928294400005</v>
      </c>
      <c r="S20" s="12">
        <v>1.61698208256</v>
      </c>
      <c r="T20" s="13">
        <v>0.8244491068800001</v>
      </c>
      <c r="U20" s="14">
        <v>0.27026164</v>
      </c>
      <c r="V20" s="27"/>
      <c r="W20" s="32">
        <f t="shared" si="2"/>
        <v>66.5298261970529</v>
      </c>
      <c r="X20" s="12">
        <v>3.8290264799999996</v>
      </c>
      <c r="Y20" s="14">
        <v>62.7007997170529</v>
      </c>
      <c r="Z20" s="26"/>
      <c r="AA20" s="75">
        <f t="shared" si="6"/>
        <v>239.01361334886397</v>
      </c>
      <c r="AB20" s="26"/>
    </row>
    <row r="21" spans="1:28" ht="12.75" customHeight="1">
      <c r="A21" s="52">
        <f t="shared" si="7"/>
        <v>2006</v>
      </c>
      <c r="B21" s="24"/>
      <c r="C21" s="28">
        <f t="shared" si="3"/>
        <v>84.85510205570398</v>
      </c>
      <c r="D21" s="11">
        <v>84.85510205570398</v>
      </c>
      <c r="E21" s="25"/>
      <c r="F21" s="30">
        <f t="shared" si="4"/>
        <v>86.68069175572283</v>
      </c>
      <c r="G21" s="11">
        <v>75.6461663722082</v>
      </c>
      <c r="H21" s="21">
        <v>1.3291891200000001</v>
      </c>
      <c r="I21" s="22">
        <v>9.705336263514642</v>
      </c>
      <c r="J21" s="25"/>
      <c r="K21" s="32">
        <f t="shared" si="5"/>
        <v>0.26</v>
      </c>
      <c r="L21" s="86">
        <v>0</v>
      </c>
      <c r="M21" s="53">
        <v>0.26</v>
      </c>
      <c r="N21" s="26"/>
      <c r="O21" s="34">
        <f t="shared" si="0"/>
        <v>2.2397563357848</v>
      </c>
      <c r="P21" s="16">
        <v>2.2397563357848</v>
      </c>
      <c r="Q21" s="25"/>
      <c r="R21" s="36">
        <f t="shared" si="1"/>
        <v>3.11049034832</v>
      </c>
      <c r="S21" s="12">
        <v>1.8715808443200002</v>
      </c>
      <c r="T21" s="13">
        <v>0.928647864</v>
      </c>
      <c r="U21" s="14">
        <v>0.31026164</v>
      </c>
      <c r="V21" s="27"/>
      <c r="W21" s="32">
        <f t="shared" si="2"/>
        <v>65.94674973199957</v>
      </c>
      <c r="X21" s="12">
        <v>4.1521823008</v>
      </c>
      <c r="Y21" s="14">
        <v>61.794567431199575</v>
      </c>
      <c r="Z21" s="26"/>
      <c r="AA21" s="75">
        <f t="shared" si="6"/>
        <v>243.09279022753117</v>
      </c>
      <c r="AB21" s="26"/>
    </row>
    <row r="22" spans="1:28" ht="12.75" customHeight="1">
      <c r="A22" s="52">
        <f t="shared" si="7"/>
        <v>2007</v>
      </c>
      <c r="B22" s="24"/>
      <c r="C22" s="28">
        <f t="shared" si="3"/>
        <v>85.097286816624</v>
      </c>
      <c r="D22" s="11">
        <v>85.097286816624</v>
      </c>
      <c r="E22" s="25"/>
      <c r="F22" s="30">
        <f t="shared" si="4"/>
        <v>90.68402512002872</v>
      </c>
      <c r="G22" s="11">
        <v>79.83922101415902</v>
      </c>
      <c r="H22" s="21">
        <v>1.24798464</v>
      </c>
      <c r="I22" s="22">
        <v>9.596819465869704</v>
      </c>
      <c r="J22" s="25"/>
      <c r="K22" s="32">
        <f t="shared" si="5"/>
        <v>0.31213860800932325</v>
      </c>
      <c r="L22" s="86">
        <v>0.012138608009323187</v>
      </c>
      <c r="M22" s="53">
        <v>0.30000000000000004</v>
      </c>
      <c r="N22" s="26"/>
      <c r="O22" s="34">
        <f t="shared" si="0"/>
        <v>3.3472340322119996</v>
      </c>
      <c r="P22" s="16">
        <v>3.3472340322119996</v>
      </c>
      <c r="Q22" s="25"/>
      <c r="R22" s="36">
        <f t="shared" si="1"/>
        <v>3.03254257828</v>
      </c>
      <c r="S22" s="12">
        <v>1.8502182172800001</v>
      </c>
      <c r="T22" s="13">
        <v>0.852062721</v>
      </c>
      <c r="U22" s="14">
        <v>0.33026164</v>
      </c>
      <c r="V22" s="27"/>
      <c r="W22" s="32">
        <f t="shared" si="2"/>
        <v>63.127009841169226</v>
      </c>
      <c r="X22" s="12">
        <v>4.376520586400001</v>
      </c>
      <c r="Y22" s="14">
        <v>58.75048925476923</v>
      </c>
      <c r="Z22" s="26"/>
      <c r="AA22" s="75">
        <f t="shared" si="6"/>
        <v>245.60023699632325</v>
      </c>
      <c r="AB22" s="26"/>
    </row>
    <row r="23" spans="1:28" ht="12.75" customHeight="1">
      <c r="A23" s="52">
        <f t="shared" si="7"/>
        <v>2008</v>
      </c>
      <c r="B23" s="24"/>
      <c r="C23" s="28">
        <f t="shared" si="3"/>
        <v>80.4423710397519</v>
      </c>
      <c r="D23" s="11">
        <v>80.4423710397519</v>
      </c>
      <c r="E23" s="25"/>
      <c r="F23" s="30">
        <f t="shared" si="4"/>
        <v>106.85660511672637</v>
      </c>
      <c r="G23" s="11">
        <v>96.29596068134978</v>
      </c>
      <c r="H23" s="21">
        <v>1.24798464</v>
      </c>
      <c r="I23" s="22">
        <v>9.312659795376584</v>
      </c>
      <c r="J23" s="25"/>
      <c r="K23" s="32">
        <f t="shared" si="5"/>
        <v>0.3323158139656637</v>
      </c>
      <c r="L23" s="86">
        <v>0.012315813965663672</v>
      </c>
      <c r="M23" s="53">
        <v>0.32</v>
      </c>
      <c r="N23" s="26"/>
      <c r="O23" s="34">
        <f t="shared" si="0"/>
        <v>3.8100678647726705</v>
      </c>
      <c r="P23" s="16">
        <v>3.8100678647726705</v>
      </c>
      <c r="Q23" s="25"/>
      <c r="R23" s="36">
        <f t="shared" si="1"/>
        <v>2.93176712887</v>
      </c>
      <c r="S23" s="12">
        <v>1.7928243449699999</v>
      </c>
      <c r="T23" s="13">
        <v>0.8086811439000001</v>
      </c>
      <c r="U23" s="14">
        <v>0.33026164</v>
      </c>
      <c r="V23" s="27"/>
      <c r="W23" s="32">
        <f t="shared" si="2"/>
        <v>58.77172285680705</v>
      </c>
      <c r="X23" s="12">
        <v>4.5282888864</v>
      </c>
      <c r="Y23" s="14">
        <v>54.243433970407054</v>
      </c>
      <c r="Z23" s="26"/>
      <c r="AA23" s="75">
        <f t="shared" si="6"/>
        <v>253.14484982089365</v>
      </c>
      <c r="AB23" s="26"/>
    </row>
    <row r="24" spans="1:28" ht="12.75" customHeight="1">
      <c r="A24" s="52">
        <f t="shared" si="7"/>
        <v>2009</v>
      </c>
      <c r="B24" s="24"/>
      <c r="C24" s="28">
        <f t="shared" si="3"/>
        <v>87.1740771542627</v>
      </c>
      <c r="D24" s="11">
        <v>87.1740771542627</v>
      </c>
      <c r="E24" s="25"/>
      <c r="F24" s="30">
        <f t="shared" si="4"/>
        <v>124.10735312869296</v>
      </c>
      <c r="G24" s="11">
        <v>113.02054438207499</v>
      </c>
      <c r="H24" s="21">
        <v>1.2911245199999999</v>
      </c>
      <c r="I24" s="22">
        <v>9.795684226617977</v>
      </c>
      <c r="J24" s="25"/>
      <c r="K24" s="32">
        <f t="shared" si="5"/>
        <v>0.35279427004778297</v>
      </c>
      <c r="L24" s="86">
        <v>0.012794270047782979</v>
      </c>
      <c r="M24" s="53">
        <v>0.33999999999999997</v>
      </c>
      <c r="N24" s="26"/>
      <c r="O24" s="34">
        <f t="shared" si="0"/>
        <v>5.314728358265365</v>
      </c>
      <c r="P24" s="16">
        <v>5.314728358265365</v>
      </c>
      <c r="Q24" s="25"/>
      <c r="R24" s="36">
        <f t="shared" si="1"/>
        <v>3.0913567022499997</v>
      </c>
      <c r="S24" s="12">
        <v>1.88660002665</v>
      </c>
      <c r="T24" s="13">
        <v>0.8744950356000001</v>
      </c>
      <c r="U24" s="14">
        <v>0.33026164</v>
      </c>
      <c r="V24" s="27"/>
      <c r="W24" s="32">
        <f t="shared" si="2"/>
        <v>54.283432674032255</v>
      </c>
      <c r="X24" s="12">
        <v>4.92657644264</v>
      </c>
      <c r="Y24" s="14">
        <v>49.35685623139226</v>
      </c>
      <c r="Z24" s="26"/>
      <c r="AA24" s="75">
        <f t="shared" si="6"/>
        <v>274.3237422875511</v>
      </c>
      <c r="AB24" s="26"/>
    </row>
    <row r="25" spans="1:28" ht="12.75" customHeight="1">
      <c r="A25" s="52">
        <f t="shared" si="7"/>
        <v>2010</v>
      </c>
      <c r="B25" s="24"/>
      <c r="C25" s="28">
        <f t="shared" si="3"/>
        <v>89.04732235756828</v>
      </c>
      <c r="D25" s="11">
        <v>89.04732235756828</v>
      </c>
      <c r="E25" s="25"/>
      <c r="F25" s="30">
        <f t="shared" si="4"/>
        <v>152.18527949514288</v>
      </c>
      <c r="G25" s="11">
        <v>141.66549699510438</v>
      </c>
      <c r="H25" s="21">
        <v>1.30550448</v>
      </c>
      <c r="I25" s="22">
        <v>9.2142780200385</v>
      </c>
      <c r="J25" s="25"/>
      <c r="K25" s="32">
        <f t="shared" si="5"/>
        <v>0.3666448586382173</v>
      </c>
      <c r="L25" s="86">
        <v>0.013644858638217306</v>
      </c>
      <c r="M25" s="53">
        <v>0.353</v>
      </c>
      <c r="N25" s="26"/>
      <c r="O25" s="74">
        <f aca="true" t="shared" si="8" ref="O25:O29">P25</f>
        <v>5.893204804420674</v>
      </c>
      <c r="P25" s="16">
        <v>5.893204804420674</v>
      </c>
      <c r="Q25" s="72"/>
      <c r="R25" s="36">
        <f t="shared" si="1"/>
        <v>3.1230359646610006</v>
      </c>
      <c r="S25" s="12">
        <v>1.9497086590710002</v>
      </c>
      <c r="T25" s="13">
        <v>0.8430656655900001</v>
      </c>
      <c r="U25" s="14">
        <v>0.33026164</v>
      </c>
      <c r="V25" s="73"/>
      <c r="W25" s="32">
        <f t="shared" si="2"/>
        <v>60.953016927491134</v>
      </c>
      <c r="X25" s="13">
        <v>5.06424083194</v>
      </c>
      <c r="Y25" s="14">
        <v>55.88877609555114</v>
      </c>
      <c r="Z25" s="26"/>
      <c r="AA25" s="75">
        <f t="shared" si="6"/>
        <v>311.56850440792215</v>
      </c>
      <c r="AB25" s="26"/>
    </row>
    <row r="26" spans="1:28" ht="12.75">
      <c r="A26" s="52">
        <f t="shared" si="7"/>
        <v>2011</v>
      </c>
      <c r="B26" s="24"/>
      <c r="C26" s="28">
        <f>D26</f>
        <v>90.4260920636653</v>
      </c>
      <c r="D26" s="11">
        <v>90.4260920636653</v>
      </c>
      <c r="E26" s="25"/>
      <c r="F26" s="30">
        <f>SUM(G26:I26)</f>
        <v>158.67412778692577</v>
      </c>
      <c r="G26" s="11">
        <v>148.61770251700577</v>
      </c>
      <c r="H26" s="21">
        <v>1.35484084758</v>
      </c>
      <c r="I26" s="22">
        <v>8.70158442234</v>
      </c>
      <c r="J26" s="25"/>
      <c r="K26" s="32">
        <f>SUM(L26:M26)</f>
        <v>0.3787080943762602</v>
      </c>
      <c r="L26" s="86">
        <v>0.014708094376260215</v>
      </c>
      <c r="M26" s="53">
        <v>0.364</v>
      </c>
      <c r="N26" s="26"/>
      <c r="O26" s="74">
        <f t="shared" si="8"/>
        <v>7.045285570651343</v>
      </c>
      <c r="P26" s="16">
        <v>7.045285570651343</v>
      </c>
      <c r="Q26" s="72"/>
      <c r="R26" s="36">
        <f t="shared" si="1"/>
        <v>3.1325199372669994</v>
      </c>
      <c r="S26" s="12">
        <v>2.0378757215369996</v>
      </c>
      <c r="T26" s="13">
        <v>0.76438257573</v>
      </c>
      <c r="U26" s="14">
        <v>0.33026164</v>
      </c>
      <c r="V26" s="73"/>
      <c r="W26" s="32">
        <f t="shared" si="2"/>
        <v>61.646644745917676</v>
      </c>
      <c r="X26" s="13">
        <v>5.085845330280001</v>
      </c>
      <c r="Y26" s="14">
        <v>56.560799415637675</v>
      </c>
      <c r="Z26" s="26"/>
      <c r="AA26" s="75">
        <f t="shared" si="6"/>
        <v>321.30337819880333</v>
      </c>
      <c r="AB26" s="26"/>
    </row>
    <row r="27" spans="1:28" ht="12.75">
      <c r="A27" s="52">
        <f t="shared" si="7"/>
        <v>2012</v>
      </c>
      <c r="B27" s="24"/>
      <c r="C27" s="28">
        <f>D27</f>
        <v>82.45604387683062</v>
      </c>
      <c r="D27" s="11">
        <v>82.45604387683062</v>
      </c>
      <c r="E27" s="25"/>
      <c r="F27" s="30">
        <f>SUM(G27:I27)</f>
        <v>160.6804747449674</v>
      </c>
      <c r="G27" s="11">
        <v>150.62060087770965</v>
      </c>
      <c r="H27" s="21">
        <v>1.37128630344</v>
      </c>
      <c r="I27" s="22">
        <v>8.68858756381775</v>
      </c>
      <c r="J27" s="72"/>
      <c r="K27" s="32">
        <f>SUM(L27:M27)</f>
        <v>0.38118897776502697</v>
      </c>
      <c r="L27" s="86">
        <v>0.017188977765026994</v>
      </c>
      <c r="M27" s="53">
        <v>0.364</v>
      </c>
      <c r="N27" s="26"/>
      <c r="O27" s="74">
        <f t="shared" si="8"/>
        <v>7.484383326400005</v>
      </c>
      <c r="P27" s="16">
        <v>7.484383326400005</v>
      </c>
      <c r="Q27" s="72"/>
      <c r="R27" s="36">
        <f t="shared" si="1"/>
        <v>3.039365331272343</v>
      </c>
      <c r="S27" s="12">
        <v>1.96498056117</v>
      </c>
      <c r="T27" s="13">
        <v>0.7441231301023432</v>
      </c>
      <c r="U27" s="14">
        <v>0.33026164</v>
      </c>
      <c r="V27" s="73"/>
      <c r="W27" s="32">
        <f t="shared" si="2"/>
        <v>61.31181684048191</v>
      </c>
      <c r="X27" s="13">
        <v>5.0554428300200005</v>
      </c>
      <c r="Y27" s="14">
        <v>56.25637401046191</v>
      </c>
      <c r="Z27" s="26"/>
      <c r="AA27" s="75">
        <f t="shared" si="6"/>
        <v>315.3532730977173</v>
      </c>
      <c r="AB27" s="26"/>
    </row>
    <row r="28" spans="1:28" ht="12.75">
      <c r="A28" s="52">
        <f>A27+1</f>
        <v>2013</v>
      </c>
      <c r="B28" s="24"/>
      <c r="C28" s="28">
        <f>D28</f>
        <v>82.97969295674162</v>
      </c>
      <c r="D28" s="11">
        <v>82.97969295674162</v>
      </c>
      <c r="E28" s="25"/>
      <c r="F28" s="30">
        <f>SUM(G28:I28)</f>
        <v>175.17919260874217</v>
      </c>
      <c r="G28" s="11">
        <v>165.84944197828003</v>
      </c>
      <c r="H28" s="21">
        <v>1.6208265733800002</v>
      </c>
      <c r="I28" s="87">
        <v>7.708924057082153</v>
      </c>
      <c r="J28" s="72"/>
      <c r="K28" s="32">
        <f>SUM(L28:M28)</f>
        <v>0.38930750050525675</v>
      </c>
      <c r="L28" s="86">
        <v>0.025307500505256753</v>
      </c>
      <c r="M28" s="53">
        <v>0.364</v>
      </c>
      <c r="N28" s="26"/>
      <c r="O28" s="74">
        <f t="shared" si="8"/>
        <v>7.278003118465574</v>
      </c>
      <c r="P28" s="16">
        <v>7.278003118465574</v>
      </c>
      <c r="Q28" s="72"/>
      <c r="R28" s="36">
        <f t="shared" si="1"/>
        <v>2.932745919055786</v>
      </c>
      <c r="S28" s="12">
        <v>1.818032763549</v>
      </c>
      <c r="T28" s="13">
        <v>0.784451515506786</v>
      </c>
      <c r="U28" s="88">
        <v>0.33026164</v>
      </c>
      <c r="V28" s="73"/>
      <c r="W28" s="32">
        <f t="shared" si="2"/>
        <v>58.2290886072685</v>
      </c>
      <c r="X28" s="13">
        <v>5.008300976726</v>
      </c>
      <c r="Y28" s="14">
        <v>53.2207876305425</v>
      </c>
      <c r="Z28" s="26"/>
      <c r="AA28" s="75">
        <f t="shared" si="6"/>
        <v>326.9880307107789</v>
      </c>
      <c r="AB28" s="26"/>
    </row>
    <row r="29" spans="1:28" ht="15" customHeight="1">
      <c r="A29" s="52">
        <f>A28+1</f>
        <v>2014</v>
      </c>
      <c r="B29" s="24"/>
      <c r="C29" s="28">
        <f>D29</f>
        <v>87.58133733325445</v>
      </c>
      <c r="D29" s="11">
        <v>87.58133733325445</v>
      </c>
      <c r="E29" s="25"/>
      <c r="F29" s="30">
        <f>SUM(G29:I29)</f>
        <v>197.49437609422216</v>
      </c>
      <c r="G29" s="11">
        <v>187.48100383512798</v>
      </c>
      <c r="H29" s="21">
        <v>1.70747170584</v>
      </c>
      <c r="I29" s="22">
        <v>8.305900553254178</v>
      </c>
      <c r="J29" s="72"/>
      <c r="K29" s="32">
        <f>SUM(L29:M29)</f>
        <v>0.428622722752</v>
      </c>
      <c r="L29" s="89">
        <v>0.06462272275200001</v>
      </c>
      <c r="M29" s="53">
        <v>0.364</v>
      </c>
      <c r="N29" s="26"/>
      <c r="O29" s="74">
        <f t="shared" si="8"/>
        <v>7.959339080118589</v>
      </c>
      <c r="P29" s="16">
        <v>7.959339080118589</v>
      </c>
      <c r="Q29" s="72"/>
      <c r="R29" s="36">
        <f t="shared" si="1"/>
        <v>3.255219987771813</v>
      </c>
      <c r="S29" s="12">
        <v>2.1162496555587</v>
      </c>
      <c r="T29" s="13">
        <v>0.8087086922131128</v>
      </c>
      <c r="U29" s="14">
        <v>0.33026164</v>
      </c>
      <c r="V29" s="73"/>
      <c r="W29" s="32">
        <f t="shared" si="2"/>
        <v>58.674550148349</v>
      </c>
      <c r="X29" s="13">
        <v>5.028708483294</v>
      </c>
      <c r="Y29" s="14">
        <v>53.645841665055</v>
      </c>
      <c r="Z29" s="26"/>
      <c r="AA29" s="75">
        <f t="shared" si="6"/>
        <v>355.393445366468</v>
      </c>
      <c r="AB29" s="26"/>
    </row>
    <row r="30" spans="1:28" ht="15" customHeight="1">
      <c r="A30" s="52">
        <f aca="true" t="shared" si="9" ref="A30:A32">A29+1</f>
        <v>2015</v>
      </c>
      <c r="B30" s="24"/>
      <c r="C30" s="28">
        <f aca="true" t="shared" si="10" ref="C30:C31">D30</f>
        <v>88.3317056576367</v>
      </c>
      <c r="D30" s="11">
        <v>88.3317056576367</v>
      </c>
      <c r="E30" s="25"/>
      <c r="F30" s="30">
        <f aca="true" t="shared" si="11" ref="F30:F31">SUM(G30:I30)</f>
        <v>205.05591789245258</v>
      </c>
      <c r="G30" s="11">
        <v>194.76407130513599</v>
      </c>
      <c r="H30" s="21">
        <v>1.9248031199999998</v>
      </c>
      <c r="I30" s="22">
        <v>8.367043467316597</v>
      </c>
      <c r="J30" s="72"/>
      <c r="K30" s="32">
        <f aca="true" t="shared" si="12" ref="K30:K31">SUM(L30:M30)</f>
        <v>0.49065099865600004</v>
      </c>
      <c r="L30" s="89">
        <v>0.12665099865600002</v>
      </c>
      <c r="M30" s="53">
        <v>0.364</v>
      </c>
      <c r="N30" s="26"/>
      <c r="O30" s="74">
        <f aca="true" t="shared" si="13" ref="O30:O31">P30</f>
        <v>8.472384308051074</v>
      </c>
      <c r="P30" s="16">
        <v>8.472384308051074</v>
      </c>
      <c r="Q30" s="72"/>
      <c r="R30" s="36">
        <f aca="true" t="shared" si="14" ref="R30:R31">SUM(S30:U30)</f>
        <v>3.4629250590157</v>
      </c>
      <c r="S30" s="12">
        <v>2.2535009792157004</v>
      </c>
      <c r="T30" s="13">
        <v>0.8791624398</v>
      </c>
      <c r="U30" s="14">
        <v>0.33026164</v>
      </c>
      <c r="V30" s="73"/>
      <c r="W30" s="32">
        <f aca="true" t="shared" si="15" ref="W30:W31">SUM(X30:Y30)</f>
        <v>59.25921807894948</v>
      </c>
      <c r="X30" s="13">
        <v>4.859667930212</v>
      </c>
      <c r="Y30" s="14">
        <v>54.39955014873748</v>
      </c>
      <c r="Z30" s="26"/>
      <c r="AA30" s="75">
        <f t="shared" si="6"/>
        <v>365.0728019947615</v>
      </c>
      <c r="AB30" s="26"/>
    </row>
    <row r="31" spans="1:28" ht="15" customHeight="1">
      <c r="A31" s="52">
        <f t="shared" si="9"/>
        <v>2016</v>
      </c>
      <c r="B31" s="24"/>
      <c r="C31" s="28">
        <f t="shared" si="10"/>
        <v>93.31864178838399</v>
      </c>
      <c r="D31" s="11">
        <v>93.31864178838399</v>
      </c>
      <c r="E31" s="25"/>
      <c r="F31" s="30">
        <f t="shared" si="11"/>
        <v>202.77263032208927</v>
      </c>
      <c r="G31" s="11">
        <v>192.48757902980802</v>
      </c>
      <c r="H31" s="21">
        <v>1.99686192</v>
      </c>
      <c r="I31" s="22">
        <v>8.288189372281254</v>
      </c>
      <c r="J31" s="72"/>
      <c r="K31" s="32">
        <f t="shared" si="12"/>
        <v>0.561401494528</v>
      </c>
      <c r="L31" s="89">
        <v>0.19740149452800004</v>
      </c>
      <c r="M31" s="53">
        <v>0.364</v>
      </c>
      <c r="N31" s="26"/>
      <c r="O31" s="74">
        <f t="shared" si="13"/>
        <v>8.30238657978956</v>
      </c>
      <c r="P31" s="16">
        <v>8.30238657978956</v>
      </c>
      <c r="Q31" s="72"/>
      <c r="R31" s="36">
        <f t="shared" si="14"/>
        <v>3.66982944539955</v>
      </c>
      <c r="S31" s="12">
        <v>2.3303345605995505</v>
      </c>
      <c r="T31" s="13">
        <v>1.0092332448</v>
      </c>
      <c r="U31" s="14">
        <v>0.33026164</v>
      </c>
      <c r="V31" s="73"/>
      <c r="W31" s="32">
        <f t="shared" si="15"/>
        <v>58.736751136463106</v>
      </c>
      <c r="X31" s="13">
        <v>4.64685082344</v>
      </c>
      <c r="Y31" s="14">
        <v>54.08990031302311</v>
      </c>
      <c r="Z31" s="26"/>
      <c r="AA31" s="75">
        <f t="shared" si="6"/>
        <v>367.3616407666535</v>
      </c>
      <c r="AB31" s="26"/>
    </row>
    <row r="32" spans="1:28" ht="13.5" thickBot="1">
      <c r="A32" s="191">
        <f t="shared" si="9"/>
        <v>2017</v>
      </c>
      <c r="B32" s="192"/>
      <c r="C32" s="193">
        <f aca="true" t="shared" si="16" ref="C32">D32</f>
        <v>90.65900374557145</v>
      </c>
      <c r="D32" s="194">
        <v>90.65900374557145</v>
      </c>
      <c r="E32" s="195"/>
      <c r="F32" s="196">
        <f aca="true" t="shared" si="17" ref="F32">SUM(G32:I32)</f>
        <v>204.47931935029925</v>
      </c>
      <c r="G32" s="194">
        <v>194.29797921941122</v>
      </c>
      <c r="H32" s="197">
        <v>1.99686192</v>
      </c>
      <c r="I32" s="198">
        <v>8.184478210888052</v>
      </c>
      <c r="J32" s="199"/>
      <c r="K32" s="200">
        <f aca="true" t="shared" si="18" ref="K32">SUM(L32:M32)</f>
        <v>0.561401494528</v>
      </c>
      <c r="L32" s="201">
        <v>0.19740149452800004</v>
      </c>
      <c r="M32" s="202">
        <v>0.364</v>
      </c>
      <c r="N32" s="203"/>
      <c r="O32" s="204">
        <f aca="true" t="shared" si="19" ref="O32">P32</f>
        <v>7.707525842337606</v>
      </c>
      <c r="P32" s="205">
        <v>7.707525842337606</v>
      </c>
      <c r="Q32" s="199"/>
      <c r="R32" s="206">
        <f aca="true" t="shared" si="20" ref="R32">SUM(S32:U32)</f>
        <v>3.659867672983397</v>
      </c>
      <c r="S32" s="207">
        <v>2.446703788812381</v>
      </c>
      <c r="T32" s="208">
        <v>0.8829022441710165</v>
      </c>
      <c r="U32" s="209">
        <v>0.33026164</v>
      </c>
      <c r="V32" s="210"/>
      <c r="W32" s="200">
        <f aca="true" t="shared" si="21" ref="W32">SUM(X32:Y32)</f>
        <v>61.822716338896264</v>
      </c>
      <c r="X32" s="208">
        <v>4.153033922532444</v>
      </c>
      <c r="Y32" s="209">
        <v>57.66968241636382</v>
      </c>
      <c r="Z32" s="203"/>
      <c r="AA32" s="211">
        <f aca="true" t="shared" si="22" ref="AA32">C32+F32+K32+O32+R32+W32</f>
        <v>368.889834444616</v>
      </c>
      <c r="AB32" s="212"/>
    </row>
    <row r="33" spans="1:28" ht="15.75" customHeight="1">
      <c r="A33" s="218"/>
      <c r="B33" s="166"/>
      <c r="M33" s="77"/>
      <c r="N33" s="84"/>
      <c r="O33" s="225"/>
      <c r="P33" s="225"/>
      <c r="Q33" s="156"/>
      <c r="R33" s="225"/>
      <c r="S33" s="225"/>
      <c r="T33" s="225"/>
      <c r="U33" s="225"/>
      <c r="V33" s="156"/>
      <c r="W33" s="225"/>
      <c r="X33" s="225"/>
      <c r="Y33" s="225"/>
      <c r="Z33" s="77"/>
      <c r="AA33" s="77"/>
      <c r="AB33" s="77"/>
    </row>
    <row r="34" spans="1:25" ht="12.75" customHeight="1">
      <c r="A34" s="218"/>
      <c r="B34" s="166"/>
      <c r="N34" s="2"/>
      <c r="O34" s="157"/>
      <c r="P34" s="157"/>
      <c r="Q34" s="157"/>
      <c r="R34" s="157"/>
      <c r="S34" s="226"/>
      <c r="T34" s="227"/>
      <c r="U34" s="227"/>
      <c r="V34" s="157"/>
      <c r="W34" s="157"/>
      <c r="X34" s="226"/>
      <c r="Y34" s="227"/>
    </row>
    <row r="35" spans="1:25" ht="12.75" customHeight="1">
      <c r="A35" s="218"/>
      <c r="B35" s="166"/>
      <c r="N35" s="2"/>
      <c r="O35" s="158"/>
      <c r="P35" s="158"/>
      <c r="Q35" s="158"/>
      <c r="R35" s="158"/>
      <c r="S35" s="158"/>
      <c r="T35" s="158"/>
      <c r="U35" s="158"/>
      <c r="V35" s="158"/>
      <c r="W35" s="158"/>
      <c r="X35" s="158"/>
      <c r="Y35" s="158"/>
    </row>
    <row r="36" spans="1:25" ht="12.75" customHeight="1">
      <c r="A36" s="165"/>
      <c r="B36" s="165"/>
      <c r="N36" s="2"/>
      <c r="O36" s="159"/>
      <c r="P36" s="160"/>
      <c r="Q36" s="160"/>
      <c r="R36" s="161"/>
      <c r="S36" s="162"/>
      <c r="T36" s="162"/>
      <c r="U36" s="162"/>
      <c r="V36" s="162"/>
      <c r="W36" s="163"/>
      <c r="X36" s="162"/>
      <c r="Y36" s="162"/>
    </row>
    <row r="37" spans="1:25" ht="12.75" customHeight="1">
      <c r="A37" s="165"/>
      <c r="B37" s="165"/>
      <c r="N37" s="2"/>
      <c r="O37" s="159"/>
      <c r="P37" s="160"/>
      <c r="Q37" s="160"/>
      <c r="R37" s="161"/>
      <c r="S37" s="162"/>
      <c r="T37" s="162"/>
      <c r="U37" s="162"/>
      <c r="V37" s="162"/>
      <c r="W37" s="163"/>
      <c r="X37" s="162"/>
      <c r="Y37" s="162"/>
    </row>
    <row r="38" spans="1:25" ht="12.75" customHeight="1">
      <c r="A38" s="165"/>
      <c r="B38" s="165"/>
      <c r="N38" s="2"/>
      <c r="O38" s="159"/>
      <c r="P38" s="160"/>
      <c r="Q38" s="160"/>
      <c r="R38" s="161"/>
      <c r="S38" s="162"/>
      <c r="T38" s="162"/>
      <c r="U38" s="162"/>
      <c r="V38" s="162"/>
      <c r="W38" s="163"/>
      <c r="X38" s="162"/>
      <c r="Y38" s="162"/>
    </row>
    <row r="39" spans="1:25" ht="12.75" customHeight="1">
      <c r="A39" s="165"/>
      <c r="B39" s="165"/>
      <c r="N39" s="2"/>
      <c r="O39" s="159"/>
      <c r="P39" s="160"/>
      <c r="Q39" s="160"/>
      <c r="R39" s="161"/>
      <c r="S39" s="162"/>
      <c r="T39" s="162"/>
      <c r="U39" s="162"/>
      <c r="V39" s="162"/>
      <c r="W39" s="163"/>
      <c r="X39" s="162"/>
      <c r="Y39" s="162"/>
    </row>
    <row r="40" spans="1:25" ht="12.75" customHeight="1">
      <c r="A40" s="165"/>
      <c r="B40" s="165"/>
      <c r="N40" s="2"/>
      <c r="O40" s="159"/>
      <c r="P40" s="160"/>
      <c r="Q40" s="160"/>
      <c r="R40" s="161"/>
      <c r="S40" s="162"/>
      <c r="T40" s="162"/>
      <c r="U40" s="162"/>
      <c r="V40" s="162"/>
      <c r="W40" s="163"/>
      <c r="X40" s="162"/>
      <c r="Y40" s="162"/>
    </row>
    <row r="41" spans="1:25" ht="12.75" customHeight="1">
      <c r="A41" s="165"/>
      <c r="B41" s="165"/>
      <c r="N41" s="2"/>
      <c r="O41" s="159"/>
      <c r="P41" s="160"/>
      <c r="Q41" s="160"/>
      <c r="R41" s="161"/>
      <c r="S41" s="162"/>
      <c r="T41" s="162"/>
      <c r="U41" s="162"/>
      <c r="V41" s="162"/>
      <c r="W41" s="163"/>
      <c r="X41" s="162"/>
      <c r="Y41" s="162"/>
    </row>
    <row r="42" spans="1:25" ht="12.75" customHeight="1">
      <c r="A42" s="165"/>
      <c r="B42" s="165"/>
      <c r="N42" s="2"/>
      <c r="O42" s="159"/>
      <c r="P42" s="160"/>
      <c r="Q42" s="160"/>
      <c r="R42" s="161"/>
      <c r="S42" s="162"/>
      <c r="T42" s="162"/>
      <c r="U42" s="162"/>
      <c r="V42" s="162"/>
      <c r="W42" s="163"/>
      <c r="X42" s="162"/>
      <c r="Y42" s="162"/>
    </row>
    <row r="43" spans="1:25" ht="12.75" customHeight="1">
      <c r="A43" s="165"/>
      <c r="B43" s="165"/>
      <c r="N43" s="2"/>
      <c r="O43" s="159"/>
      <c r="P43" s="160"/>
      <c r="Q43" s="160"/>
      <c r="R43" s="161"/>
      <c r="S43" s="162"/>
      <c r="T43" s="162"/>
      <c r="U43" s="162"/>
      <c r="V43" s="162"/>
      <c r="W43" s="163"/>
      <c r="X43" s="162"/>
      <c r="Y43" s="162"/>
    </row>
    <row r="44" spans="1:25" ht="12.75" customHeight="1">
      <c r="A44" s="165"/>
      <c r="B44" s="165"/>
      <c r="N44" s="2"/>
      <c r="O44" s="159"/>
      <c r="P44" s="160"/>
      <c r="Q44" s="160"/>
      <c r="R44" s="161"/>
      <c r="S44" s="162"/>
      <c r="T44" s="162"/>
      <c r="U44" s="162"/>
      <c r="V44" s="162"/>
      <c r="W44" s="163"/>
      <c r="X44" s="162"/>
      <c r="Y44" s="162"/>
    </row>
    <row r="45" spans="1:25" ht="12.75" customHeight="1">
      <c r="A45" s="165"/>
      <c r="B45" s="165"/>
      <c r="N45" s="2"/>
      <c r="O45" s="159"/>
      <c r="P45" s="160"/>
      <c r="Q45" s="160"/>
      <c r="R45" s="161"/>
      <c r="S45" s="162"/>
      <c r="T45" s="162"/>
      <c r="U45" s="162"/>
      <c r="V45" s="162"/>
      <c r="W45" s="163"/>
      <c r="X45" s="162"/>
      <c r="Y45" s="162"/>
    </row>
    <row r="46" spans="1:25" ht="12.75" customHeight="1">
      <c r="A46" s="165"/>
      <c r="B46" s="165"/>
      <c r="N46" s="2"/>
      <c r="O46" s="159"/>
      <c r="P46" s="160"/>
      <c r="Q46" s="160"/>
      <c r="R46" s="161"/>
      <c r="S46" s="162"/>
      <c r="T46" s="162"/>
      <c r="U46" s="162"/>
      <c r="V46" s="162"/>
      <c r="W46" s="163"/>
      <c r="X46" s="162"/>
      <c r="Y46" s="162"/>
    </row>
    <row r="47" spans="1:25" ht="12.75" customHeight="1">
      <c r="A47" s="165"/>
      <c r="B47" s="165"/>
      <c r="N47" s="2"/>
      <c r="O47" s="159"/>
      <c r="P47" s="160"/>
      <c r="Q47" s="160"/>
      <c r="R47" s="161"/>
      <c r="S47" s="162"/>
      <c r="T47" s="162"/>
      <c r="U47" s="162"/>
      <c r="V47" s="162"/>
      <c r="W47" s="163"/>
      <c r="X47" s="162"/>
      <c r="Y47" s="162"/>
    </row>
    <row r="48" spans="1:25" ht="12.75" customHeight="1">
      <c r="A48" s="165"/>
      <c r="B48" s="165"/>
      <c r="N48" s="2"/>
      <c r="O48" s="159"/>
      <c r="P48" s="160"/>
      <c r="Q48" s="160"/>
      <c r="R48" s="161"/>
      <c r="S48" s="162"/>
      <c r="T48" s="162"/>
      <c r="U48" s="162"/>
      <c r="V48" s="162"/>
      <c r="W48" s="163"/>
      <c r="X48" s="162"/>
      <c r="Y48" s="162"/>
    </row>
    <row r="49" spans="1:25" ht="12.75" customHeight="1">
      <c r="A49" s="165"/>
      <c r="B49" s="165"/>
      <c r="N49" s="2"/>
      <c r="O49" s="159"/>
      <c r="P49" s="160"/>
      <c r="Q49" s="160"/>
      <c r="R49" s="161"/>
      <c r="S49" s="162"/>
      <c r="T49" s="162"/>
      <c r="U49" s="162"/>
      <c r="V49" s="162"/>
      <c r="W49" s="163"/>
      <c r="X49" s="162"/>
      <c r="Y49" s="162"/>
    </row>
    <row r="50" spans="1:25" ht="12.75" customHeight="1">
      <c r="A50" s="165"/>
      <c r="B50" s="165"/>
      <c r="N50" s="2"/>
      <c r="O50" s="159"/>
      <c r="P50" s="160"/>
      <c r="Q50" s="160"/>
      <c r="R50" s="161"/>
      <c r="S50" s="162"/>
      <c r="T50" s="162"/>
      <c r="U50" s="162"/>
      <c r="V50" s="162"/>
      <c r="W50" s="163"/>
      <c r="X50" s="162"/>
      <c r="Y50" s="162"/>
    </row>
    <row r="51" spans="1:25" ht="12.75" customHeight="1">
      <c r="A51" s="165"/>
      <c r="B51" s="165"/>
      <c r="N51" s="2"/>
      <c r="O51" s="159"/>
      <c r="P51" s="160"/>
      <c r="Q51" s="160"/>
      <c r="R51" s="161"/>
      <c r="S51" s="162"/>
      <c r="T51" s="162"/>
      <c r="U51" s="162"/>
      <c r="V51" s="162"/>
      <c r="W51" s="163"/>
      <c r="X51" s="162"/>
      <c r="Y51" s="162"/>
    </row>
    <row r="52" spans="1:25" ht="12.75" customHeight="1">
      <c r="A52" s="165"/>
      <c r="B52" s="165"/>
      <c r="N52" s="2"/>
      <c r="O52" s="159"/>
      <c r="P52" s="160"/>
      <c r="Q52" s="160"/>
      <c r="R52" s="161"/>
      <c r="S52" s="162"/>
      <c r="T52" s="162"/>
      <c r="U52" s="162"/>
      <c r="V52" s="162"/>
      <c r="W52" s="163"/>
      <c r="X52" s="162"/>
      <c r="Y52" s="162"/>
    </row>
    <row r="53" spans="1:25" ht="12.75" customHeight="1">
      <c r="A53" s="165"/>
      <c r="B53" s="165"/>
      <c r="N53" s="2"/>
      <c r="O53" s="159"/>
      <c r="P53" s="160"/>
      <c r="Q53" s="160"/>
      <c r="R53" s="161"/>
      <c r="S53" s="162"/>
      <c r="T53" s="162"/>
      <c r="U53" s="162"/>
      <c r="V53" s="162"/>
      <c r="W53" s="163"/>
      <c r="X53" s="162"/>
      <c r="Y53" s="162"/>
    </row>
    <row r="54" spans="1:25" ht="12.75">
      <c r="A54" s="165"/>
      <c r="B54" s="165"/>
      <c r="N54" s="2"/>
      <c r="O54" s="159"/>
      <c r="P54" s="160"/>
      <c r="Q54" s="160"/>
      <c r="R54" s="161"/>
      <c r="S54" s="162"/>
      <c r="T54" s="162"/>
      <c r="U54" s="162"/>
      <c r="V54" s="162"/>
      <c r="W54" s="163"/>
      <c r="X54" s="162"/>
      <c r="Y54" s="162"/>
    </row>
    <row r="55" spans="1:25" ht="12.75">
      <c r="A55" s="165"/>
      <c r="B55" s="165"/>
      <c r="N55" s="2"/>
      <c r="O55" s="159"/>
      <c r="P55" s="160"/>
      <c r="Q55" s="160"/>
      <c r="R55" s="161"/>
      <c r="S55" s="162"/>
      <c r="T55" s="162"/>
      <c r="U55" s="162"/>
      <c r="V55" s="162"/>
      <c r="W55" s="163"/>
      <c r="X55" s="162"/>
      <c r="Y55" s="162"/>
    </row>
    <row r="56" spans="1:25" ht="12.75">
      <c r="A56" s="165"/>
      <c r="B56" s="165"/>
      <c r="N56" s="2"/>
      <c r="O56" s="159"/>
      <c r="P56" s="160"/>
      <c r="Q56" s="160"/>
      <c r="R56" s="161"/>
      <c r="S56" s="162"/>
      <c r="T56" s="162"/>
      <c r="U56" s="162"/>
      <c r="V56" s="162"/>
      <c r="W56" s="163"/>
      <c r="X56" s="162"/>
      <c r="Y56" s="162"/>
    </row>
    <row r="57" spans="1:25" ht="12.75">
      <c r="A57" s="165"/>
      <c r="B57" s="165"/>
      <c r="N57" s="2"/>
      <c r="O57" s="159"/>
      <c r="P57" s="160"/>
      <c r="Q57" s="160"/>
      <c r="R57" s="161"/>
      <c r="S57" s="162"/>
      <c r="T57" s="162"/>
      <c r="U57" s="162"/>
      <c r="V57" s="162"/>
      <c r="W57" s="163"/>
      <c r="X57" s="162"/>
      <c r="Y57" s="162"/>
    </row>
    <row r="58" spans="1:25" ht="12.75">
      <c r="A58" s="165"/>
      <c r="B58" s="165"/>
      <c r="N58" s="2"/>
      <c r="O58" s="159"/>
      <c r="P58" s="160"/>
      <c r="Q58" s="160"/>
      <c r="R58" s="161"/>
      <c r="S58" s="162"/>
      <c r="T58" s="162"/>
      <c r="U58" s="164"/>
      <c r="V58" s="162"/>
      <c r="W58" s="163"/>
      <c r="X58" s="162"/>
      <c r="Y58" s="162"/>
    </row>
    <row r="59" spans="1:25" ht="12.75">
      <c r="A59" s="165"/>
      <c r="B59" s="165"/>
      <c r="C59" s="76"/>
      <c r="D59" s="76"/>
      <c r="E59" s="76"/>
      <c r="F59" s="76"/>
      <c r="G59" s="76"/>
      <c r="H59" s="76"/>
      <c r="I59" s="76"/>
      <c r="J59" s="76"/>
      <c r="K59" s="76"/>
      <c r="L59" s="76"/>
      <c r="M59" s="76"/>
      <c r="N59" s="76"/>
      <c r="O59" s="159"/>
      <c r="P59" s="160"/>
      <c r="Q59" s="160"/>
      <c r="R59" s="161"/>
      <c r="S59" s="162"/>
      <c r="T59" s="162"/>
      <c r="U59" s="162"/>
      <c r="V59" s="162"/>
      <c r="W59" s="163"/>
      <c r="X59" s="162"/>
      <c r="Y59" s="162"/>
    </row>
    <row r="60" spans="1:25" ht="12.75">
      <c r="A60" s="165"/>
      <c r="B60" s="165"/>
      <c r="C60" s="76"/>
      <c r="D60" s="76"/>
      <c r="E60" s="76"/>
      <c r="F60" s="76"/>
      <c r="G60" s="76"/>
      <c r="H60" s="76"/>
      <c r="I60" s="76"/>
      <c r="J60" s="76"/>
      <c r="K60" s="76"/>
      <c r="L60" s="76"/>
      <c r="M60" s="76"/>
      <c r="N60" s="76"/>
      <c r="O60" s="159"/>
      <c r="P60" s="160"/>
      <c r="Q60" s="160"/>
      <c r="R60" s="161"/>
      <c r="S60" s="162"/>
      <c r="T60" s="162"/>
      <c r="U60" s="162"/>
      <c r="V60" s="162"/>
      <c r="W60" s="163"/>
      <c r="X60" s="162"/>
      <c r="Y60" s="162"/>
    </row>
    <row r="61" spans="1:25" ht="12.75">
      <c r="A61" s="165"/>
      <c r="B61" s="165"/>
      <c r="C61" s="76"/>
      <c r="D61" s="76"/>
      <c r="E61" s="76"/>
      <c r="F61" s="76"/>
      <c r="G61" s="76"/>
      <c r="H61" s="76"/>
      <c r="I61" s="76"/>
      <c r="J61" s="76"/>
      <c r="K61" s="76"/>
      <c r="L61" s="76"/>
      <c r="M61" s="76"/>
      <c r="N61" s="76"/>
      <c r="O61" s="159"/>
      <c r="P61" s="160"/>
      <c r="Q61" s="160"/>
      <c r="R61" s="161"/>
      <c r="S61" s="162"/>
      <c r="T61" s="162"/>
      <c r="U61" s="162"/>
      <c r="V61" s="162"/>
      <c r="W61" s="163"/>
      <c r="X61" s="162"/>
      <c r="Y61" s="162"/>
    </row>
    <row r="62" spans="1:25" ht="12.75">
      <c r="A62" s="76"/>
      <c r="B62" s="76"/>
      <c r="C62" s="76"/>
      <c r="D62" s="76"/>
      <c r="E62" s="76"/>
      <c r="F62" s="76"/>
      <c r="G62" s="76"/>
      <c r="H62" s="76"/>
      <c r="I62" s="76"/>
      <c r="J62" s="76"/>
      <c r="K62" s="76"/>
      <c r="L62" s="76"/>
      <c r="M62" s="76"/>
      <c r="N62" s="76"/>
      <c r="O62" s="92"/>
      <c r="P62" s="92"/>
      <c r="Q62" s="92"/>
      <c r="R62" s="92"/>
      <c r="S62" s="92"/>
      <c r="T62" s="92"/>
      <c r="U62" s="92"/>
      <c r="V62" s="92"/>
      <c r="W62" s="92"/>
      <c r="X62" s="92"/>
      <c r="Y62" s="92"/>
    </row>
    <row r="63" spans="1:18" ht="12.75">
      <c r="A63" s="76"/>
      <c r="B63" s="76"/>
      <c r="C63" s="76"/>
      <c r="D63" s="76"/>
      <c r="E63" s="76"/>
      <c r="F63" s="76"/>
      <c r="G63" s="76"/>
      <c r="H63" s="76"/>
      <c r="I63" s="76"/>
      <c r="J63" s="76"/>
      <c r="K63" s="76"/>
      <c r="L63" s="76"/>
      <c r="M63" s="76"/>
      <c r="N63" s="76"/>
      <c r="O63" s="76"/>
      <c r="P63" s="76"/>
      <c r="Q63" s="76"/>
      <c r="R63" s="76"/>
    </row>
    <row r="64" spans="1:18" ht="12.75">
      <c r="A64" s="76"/>
      <c r="B64" s="76"/>
      <c r="C64" s="76"/>
      <c r="D64" s="76"/>
      <c r="E64" s="76"/>
      <c r="F64" s="76"/>
      <c r="G64" s="76"/>
      <c r="H64" s="76"/>
      <c r="I64" s="76"/>
      <c r="J64" s="76"/>
      <c r="K64" s="76"/>
      <c r="L64" s="76"/>
      <c r="M64" s="76"/>
      <c r="N64" s="76"/>
      <c r="O64" s="76"/>
      <c r="P64" s="76"/>
      <c r="Q64" s="76"/>
      <c r="R64" s="76"/>
    </row>
    <row r="65" spans="1:18" ht="12.75">
      <c r="A65" s="76"/>
      <c r="B65" s="76"/>
      <c r="C65" s="76"/>
      <c r="D65" s="76"/>
      <c r="E65" s="76"/>
      <c r="F65" s="76"/>
      <c r="G65" s="76"/>
      <c r="H65" s="76"/>
      <c r="I65" s="76"/>
      <c r="J65" s="76"/>
      <c r="K65" s="76"/>
      <c r="L65" s="76"/>
      <c r="M65" s="76"/>
      <c r="N65" s="76"/>
      <c r="O65" s="76"/>
      <c r="P65" s="76"/>
      <c r="Q65" s="76"/>
      <c r="R65" s="76"/>
    </row>
    <row r="66" spans="1:18" ht="12.75">
      <c r="A66" s="76"/>
      <c r="B66" s="76"/>
      <c r="C66" s="76"/>
      <c r="D66" s="76"/>
      <c r="E66" s="76"/>
      <c r="F66" s="76"/>
      <c r="G66" s="76"/>
      <c r="H66" s="76"/>
      <c r="I66" s="76"/>
      <c r="J66" s="76"/>
      <c r="K66" s="76"/>
      <c r="L66" s="76"/>
      <c r="M66" s="76"/>
      <c r="N66" s="76"/>
      <c r="O66" s="76"/>
      <c r="P66" s="76"/>
      <c r="Q66" s="76"/>
      <c r="R66" s="76"/>
    </row>
    <row r="67" spans="1:18" ht="12.75">
      <c r="A67" s="76"/>
      <c r="B67" s="76"/>
      <c r="C67" s="76"/>
      <c r="D67" s="76"/>
      <c r="E67" s="76"/>
      <c r="F67" s="76"/>
      <c r="G67" s="76"/>
      <c r="H67" s="76"/>
      <c r="I67" s="76"/>
      <c r="J67" s="76"/>
      <c r="K67" s="76"/>
      <c r="L67" s="76"/>
      <c r="M67" s="76"/>
      <c r="N67" s="76"/>
      <c r="O67" s="76"/>
      <c r="P67" s="76"/>
      <c r="Q67" s="76"/>
      <c r="R67" s="76"/>
    </row>
    <row r="68" spans="1:18" ht="12.75">
      <c r="A68" s="76"/>
      <c r="B68" s="76"/>
      <c r="C68" s="76"/>
      <c r="D68" s="76"/>
      <c r="E68" s="76"/>
      <c r="F68" s="76"/>
      <c r="G68" s="76"/>
      <c r="H68" s="76"/>
      <c r="I68" s="76"/>
      <c r="J68" s="76"/>
      <c r="K68" s="76"/>
      <c r="L68" s="76"/>
      <c r="M68" s="76"/>
      <c r="N68" s="76"/>
      <c r="O68" s="76"/>
      <c r="P68" s="76"/>
      <c r="Q68" s="76"/>
      <c r="R68" s="76"/>
    </row>
    <row r="69" spans="1:18" ht="12.75">
      <c r="A69" s="76"/>
      <c r="B69" s="76"/>
      <c r="C69" s="76"/>
      <c r="D69" s="76"/>
      <c r="E69" s="76"/>
      <c r="F69" s="76"/>
      <c r="G69" s="76"/>
      <c r="H69" s="76"/>
      <c r="I69" s="76"/>
      <c r="J69" s="76"/>
      <c r="K69" s="76"/>
      <c r="L69" s="76"/>
      <c r="M69" s="76"/>
      <c r="N69" s="76"/>
      <c r="O69" s="76"/>
      <c r="P69" s="76"/>
      <c r="Q69" s="76"/>
      <c r="R69" s="76"/>
    </row>
    <row r="70" spans="1:18" ht="12.75">
      <c r="A70" s="76"/>
      <c r="B70" s="76"/>
      <c r="C70" s="76"/>
      <c r="D70" s="76"/>
      <c r="E70" s="76"/>
      <c r="F70" s="76"/>
      <c r="G70" s="76"/>
      <c r="H70" s="76"/>
      <c r="I70" s="76"/>
      <c r="J70" s="76"/>
      <c r="K70" s="76"/>
      <c r="L70" s="76"/>
      <c r="M70" s="76"/>
      <c r="N70" s="76"/>
      <c r="O70" s="76"/>
      <c r="P70" s="76"/>
      <c r="Q70" s="76"/>
      <c r="R70" s="76"/>
    </row>
    <row r="71" spans="1:18" ht="12.75">
      <c r="A71" s="76"/>
      <c r="B71" s="76"/>
      <c r="C71" s="76"/>
      <c r="D71" s="76"/>
      <c r="E71" s="76"/>
      <c r="F71" s="76"/>
      <c r="G71" s="76"/>
      <c r="H71" s="76"/>
      <c r="I71" s="76"/>
      <c r="J71" s="76"/>
      <c r="K71" s="76"/>
      <c r="L71" s="76"/>
      <c r="M71" s="76"/>
      <c r="N71" s="76"/>
      <c r="O71" s="76"/>
      <c r="P71" s="76"/>
      <c r="Q71" s="76"/>
      <c r="R71" s="76"/>
    </row>
    <row r="72" spans="1:18" ht="12.75">
      <c r="A72" s="76"/>
      <c r="B72" s="76"/>
      <c r="C72" s="76"/>
      <c r="D72" s="76"/>
      <c r="E72" s="76"/>
      <c r="F72" s="76"/>
      <c r="G72" s="76"/>
      <c r="H72" s="76"/>
      <c r="I72" s="76"/>
      <c r="J72" s="76"/>
      <c r="K72" s="76"/>
      <c r="L72" s="76"/>
      <c r="M72" s="76"/>
      <c r="N72" s="76"/>
      <c r="O72" s="76"/>
      <c r="P72" s="76"/>
      <c r="Q72" s="76"/>
      <c r="R72" s="76"/>
    </row>
    <row r="73" spans="1:18" ht="12.75">
      <c r="A73" s="76"/>
      <c r="B73" s="76"/>
      <c r="C73" s="76"/>
      <c r="D73" s="76"/>
      <c r="E73" s="76"/>
      <c r="F73" s="76"/>
      <c r="G73" s="76"/>
      <c r="H73" s="76"/>
      <c r="I73" s="76"/>
      <c r="J73" s="76"/>
      <c r="K73" s="76"/>
      <c r="L73" s="76"/>
      <c r="M73" s="76"/>
      <c r="N73" s="76"/>
      <c r="O73" s="76"/>
      <c r="P73" s="76"/>
      <c r="Q73" s="76"/>
      <c r="R73" s="76"/>
    </row>
    <row r="74" spans="1:18" ht="12.75">
      <c r="A74" s="76"/>
      <c r="B74" s="76"/>
      <c r="C74" s="76"/>
      <c r="D74" s="76"/>
      <c r="E74" s="76"/>
      <c r="F74" s="76"/>
      <c r="G74" s="76"/>
      <c r="H74" s="76"/>
      <c r="I74" s="76"/>
      <c r="J74" s="76"/>
      <c r="K74" s="76"/>
      <c r="L74" s="76"/>
      <c r="M74" s="76"/>
      <c r="N74" s="76"/>
      <c r="O74" s="76"/>
      <c r="P74" s="76"/>
      <c r="Q74" s="76"/>
      <c r="R74" s="76"/>
    </row>
    <row r="75" spans="1:18" ht="12.75">
      <c r="A75" s="76"/>
      <c r="B75" s="76"/>
      <c r="C75" s="76"/>
      <c r="D75" s="76"/>
      <c r="E75" s="76"/>
      <c r="F75" s="76"/>
      <c r="G75" s="76"/>
      <c r="H75" s="76"/>
      <c r="I75" s="76"/>
      <c r="J75" s="76"/>
      <c r="K75" s="76"/>
      <c r="L75" s="76"/>
      <c r="M75" s="76"/>
      <c r="N75" s="76"/>
      <c r="O75" s="76"/>
      <c r="P75" s="76"/>
      <c r="Q75" s="76"/>
      <c r="R75" s="76"/>
    </row>
    <row r="76" spans="1:18" ht="12.75">
      <c r="A76" s="76"/>
      <c r="B76" s="76"/>
      <c r="C76" s="76"/>
      <c r="D76" s="76"/>
      <c r="E76" s="76"/>
      <c r="F76" s="76"/>
      <c r="G76" s="76"/>
      <c r="H76" s="76"/>
      <c r="I76" s="76"/>
      <c r="J76" s="76"/>
      <c r="K76" s="76"/>
      <c r="L76" s="76"/>
      <c r="M76" s="76"/>
      <c r="N76" s="76"/>
      <c r="O76" s="76"/>
      <c r="P76" s="76"/>
      <c r="Q76" s="76"/>
      <c r="R76" s="76"/>
    </row>
  </sheetData>
  <mergeCells count="17">
    <mergeCell ref="W33:Y33"/>
    <mergeCell ref="S34:U34"/>
    <mergeCell ref="X34:Y34"/>
    <mergeCell ref="X4:Y4"/>
    <mergeCell ref="K3:M3"/>
    <mergeCell ref="W3:Y3"/>
    <mergeCell ref="L4:M4"/>
    <mergeCell ref="R3:U3"/>
    <mergeCell ref="S4:U4"/>
    <mergeCell ref="R33:U33"/>
    <mergeCell ref="A3:A5"/>
    <mergeCell ref="A33:A35"/>
    <mergeCell ref="C3:D3"/>
    <mergeCell ref="F3:I3"/>
    <mergeCell ref="O3:P3"/>
    <mergeCell ref="G4:I4"/>
    <mergeCell ref="O33:P33"/>
  </mergeCells>
  <printOptions/>
  <pageMargins left="0.75" right="0.75" top="1" bottom="1" header="0.5" footer="0.5"/>
  <pageSetup horizontalDpi="600" verticalDpi="600" orientation="portrait" paperSize="9" scale="65" r:id="rId2"/>
  <ignoredErrors>
    <ignoredError sqref="F6:F25 K6:K25" 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61"/>
  <sheetViews>
    <sheetView workbookViewId="0" topLeftCell="A1">
      <selection activeCell="P32" sqref="P32"/>
    </sheetView>
  </sheetViews>
  <sheetFormatPr defaultColWidth="9.140625" defaultRowHeight="12.75"/>
  <cols>
    <col min="1" max="1" width="14.421875" style="0" customWidth="1"/>
    <col min="2" max="7" width="9.421875" style="0" customWidth="1"/>
  </cols>
  <sheetData>
    <row r="1" spans="1:7" ht="18.75">
      <c r="A1" s="1" t="s">
        <v>38</v>
      </c>
      <c r="B1" s="2"/>
      <c r="C1" s="2"/>
      <c r="D1" s="2"/>
      <c r="E1" s="2"/>
      <c r="F1" s="2"/>
      <c r="G1" s="2"/>
    </row>
    <row r="2" spans="1:7" ht="12.75">
      <c r="A2" s="71"/>
      <c r="B2" s="2"/>
      <c r="C2" s="2"/>
      <c r="D2" s="2"/>
      <c r="E2" s="2"/>
      <c r="F2" s="2"/>
      <c r="G2" s="2"/>
    </row>
    <row r="3" spans="1:7" ht="12.75">
      <c r="A3" s="2"/>
      <c r="B3" s="2"/>
      <c r="C3" s="2"/>
      <c r="D3" s="2"/>
      <c r="E3" s="2"/>
      <c r="F3" s="2"/>
      <c r="G3" s="2"/>
    </row>
    <row r="4" spans="1:7" ht="12.75">
      <c r="A4" s="234" t="s">
        <v>3</v>
      </c>
      <c r="B4" s="241" t="s">
        <v>27</v>
      </c>
      <c r="C4" s="242"/>
      <c r="D4" s="241" t="s">
        <v>29</v>
      </c>
      <c r="E4" s="242"/>
      <c r="F4" s="236" t="s">
        <v>28</v>
      </c>
      <c r="G4" s="237"/>
    </row>
    <row r="5" spans="1:7" ht="12.75" customHeight="1">
      <c r="A5" s="235"/>
      <c r="B5" s="64" t="s">
        <v>30</v>
      </c>
      <c r="C5" s="64" t="s">
        <v>6</v>
      </c>
      <c r="D5" s="64" t="s">
        <v>30</v>
      </c>
      <c r="E5" s="64" t="s">
        <v>6</v>
      </c>
      <c r="F5" s="64" t="s">
        <v>30</v>
      </c>
      <c r="G5" s="99" t="s">
        <v>6</v>
      </c>
    </row>
    <row r="6" spans="1:7" ht="12.75" customHeight="1">
      <c r="A6" s="61"/>
      <c r="B6" s="79"/>
      <c r="C6" s="80"/>
      <c r="D6" s="81"/>
      <c r="E6" s="81"/>
      <c r="F6" s="82"/>
      <c r="G6" s="83"/>
    </row>
    <row r="7" spans="1:7" ht="12.75">
      <c r="A7" s="62">
        <v>2007</v>
      </c>
      <c r="B7" s="68">
        <f aca="true" t="shared" si="0" ref="B7:B12">C7/$B$18</f>
        <v>1.2</v>
      </c>
      <c r="C7" s="69">
        <v>0.042</v>
      </c>
      <c r="D7" s="65">
        <f aca="true" t="shared" si="1" ref="D7:D12">E7/$D$18</f>
        <v>0.3</v>
      </c>
      <c r="E7" s="69">
        <v>0.00702</v>
      </c>
      <c r="F7" s="66">
        <f aca="true" t="shared" si="2" ref="F7:G9">SUM(B7,D7)</f>
        <v>1.5</v>
      </c>
      <c r="G7" s="67">
        <f t="shared" si="2"/>
        <v>0.04902</v>
      </c>
    </row>
    <row r="8" spans="1:7" ht="12.75">
      <c r="A8" s="62">
        <v>2008</v>
      </c>
      <c r="B8" s="68">
        <f t="shared" si="0"/>
        <v>1.2</v>
      </c>
      <c r="C8" s="69">
        <v>0.042</v>
      </c>
      <c r="D8" s="65">
        <f t="shared" si="1"/>
        <v>0.10773130544993657</v>
      </c>
      <c r="E8" s="69">
        <v>0.0025209125475285157</v>
      </c>
      <c r="F8" s="66">
        <f t="shared" si="2"/>
        <v>1.3077313054499364</v>
      </c>
      <c r="G8" s="67">
        <f t="shared" si="2"/>
        <v>0.04452091254752852</v>
      </c>
    </row>
    <row r="9" spans="1:7" ht="12.75">
      <c r="A9" s="62">
        <v>2009</v>
      </c>
      <c r="B9" s="68">
        <f t="shared" si="0"/>
        <v>1.1484872585</v>
      </c>
      <c r="C9" s="69">
        <v>0.04019705404750001</v>
      </c>
      <c r="D9" s="65">
        <f t="shared" si="1"/>
        <v>3.7034518960000002</v>
      </c>
      <c r="E9" s="69">
        <v>0.0866607743664</v>
      </c>
      <c r="F9" s="66">
        <f t="shared" si="2"/>
        <v>4.8519391545</v>
      </c>
      <c r="G9" s="67">
        <f t="shared" si="2"/>
        <v>0.1268578284139</v>
      </c>
    </row>
    <row r="10" spans="1:7" s="76" customFormat="1" ht="12.75">
      <c r="A10" s="93">
        <v>2010</v>
      </c>
      <c r="B10" s="94">
        <f>C10/$B$18</f>
        <v>1.610097696</v>
      </c>
      <c r="C10" s="69">
        <v>0.056353419360000004</v>
      </c>
      <c r="D10" s="95">
        <f t="shared" si="1"/>
        <v>3.0972649907170866</v>
      </c>
      <c r="E10" s="69">
        <v>0.07247600078277983</v>
      </c>
      <c r="F10" s="96">
        <f aca="true" t="shared" si="3" ref="F10:G12">SUM(B10,D10)</f>
        <v>4.707362686717087</v>
      </c>
      <c r="G10" s="97">
        <f t="shared" si="3"/>
        <v>0.12882942014277982</v>
      </c>
    </row>
    <row r="11" spans="1:7" ht="12.75">
      <c r="A11" s="62">
        <v>2011</v>
      </c>
      <c r="B11" s="68">
        <f>C11/$B$18</f>
        <v>2.3453758</v>
      </c>
      <c r="C11" s="69">
        <v>0.082088153</v>
      </c>
      <c r="D11" s="65">
        <f>E11/$D$18</f>
        <v>4.812196197124526</v>
      </c>
      <c r="E11" s="69">
        <v>0.11260539101271391</v>
      </c>
      <c r="F11" s="66">
        <f t="shared" si="3"/>
        <v>7.157571997124526</v>
      </c>
      <c r="G11" s="67">
        <f t="shared" si="3"/>
        <v>0.1946935440127139</v>
      </c>
    </row>
    <row r="12" spans="1:7" ht="12.75">
      <c r="A12" s="62">
        <v>2012</v>
      </c>
      <c r="B12" s="68">
        <f t="shared" si="0"/>
        <v>1.2669511722627738</v>
      </c>
      <c r="C12" s="69">
        <v>0.04434329102919709</v>
      </c>
      <c r="D12" s="65">
        <f t="shared" si="1"/>
        <v>5.665962224334601</v>
      </c>
      <c r="E12" s="69">
        <v>0.13258351604942967</v>
      </c>
      <c r="F12" s="66">
        <f>SUM(B12,D12)</f>
        <v>6.932913396597375</v>
      </c>
      <c r="G12" s="67">
        <f t="shared" si="3"/>
        <v>0.17692680707862676</v>
      </c>
    </row>
    <row r="13" spans="1:7" ht="12.75">
      <c r="A13" s="62">
        <v>2013</v>
      </c>
      <c r="B13" s="68">
        <f>C13/$B$18</f>
        <v>0.23557169676885648</v>
      </c>
      <c r="C13" s="69">
        <v>0.008245009386909977</v>
      </c>
      <c r="D13" s="65">
        <f>E13/$D$18</f>
        <v>4.969565757756653</v>
      </c>
      <c r="E13" s="69">
        <v>0.1162878387315057</v>
      </c>
      <c r="F13" s="66">
        <f>SUM(B13,D13)</f>
        <v>5.205137454525509</v>
      </c>
      <c r="G13" s="67">
        <f aca="true" t="shared" si="4" ref="G13">SUM(C13,E13)</f>
        <v>0.12453284811841567</v>
      </c>
    </row>
    <row r="14" spans="1:7" ht="12.75">
      <c r="A14" s="62">
        <v>2014</v>
      </c>
      <c r="B14" s="68">
        <f>C14/$B$18</f>
        <v>0.9030862000000002</v>
      </c>
      <c r="C14" s="69">
        <v>0.03160801700000001</v>
      </c>
      <c r="D14" s="65">
        <f>E14/$D$18</f>
        <v>3.2482187541191383</v>
      </c>
      <c r="E14" s="69">
        <v>0.07600831884638784</v>
      </c>
      <c r="F14" s="66">
        <f>SUM(B14,D14)</f>
        <v>4.151304954119139</v>
      </c>
      <c r="G14" s="67">
        <f aca="true" t="shared" si="5" ref="G14">SUM(C14,E14)</f>
        <v>0.10761633584638786</v>
      </c>
    </row>
    <row r="15" spans="1:7" ht="12.75">
      <c r="A15" s="62">
        <v>2015</v>
      </c>
      <c r="B15" s="68">
        <f aca="true" t="shared" si="6" ref="B15:B17">C15/$B$18</f>
        <v>0.5564986</v>
      </c>
      <c r="C15" s="69">
        <v>0.019477451</v>
      </c>
      <c r="D15" s="65">
        <f aca="true" t="shared" si="7" ref="D15:D17">E15/$D$18</f>
        <v>2.8706807807351074</v>
      </c>
      <c r="E15" s="69">
        <v>0.06717393026920151</v>
      </c>
      <c r="F15" s="66">
        <f aca="true" t="shared" si="8" ref="F15:F17">SUM(B15,D15)</f>
        <v>3.427179380735107</v>
      </c>
      <c r="G15" s="67">
        <f aca="true" t="shared" si="9" ref="G15:G17">SUM(C15,E15)</f>
        <v>0.08665138126920152</v>
      </c>
    </row>
    <row r="16" spans="1:7" ht="12.75">
      <c r="A16" s="62">
        <v>2016</v>
      </c>
      <c r="B16" s="68">
        <f t="shared" si="6"/>
        <v>0.46968129999999997</v>
      </c>
      <c r="C16" s="69">
        <v>0.0164388455</v>
      </c>
      <c r="D16" s="65">
        <f t="shared" si="7"/>
        <v>4.842862</v>
      </c>
      <c r="E16" s="69">
        <v>0.1133229708</v>
      </c>
      <c r="F16" s="66">
        <f t="shared" si="8"/>
        <v>5.3125433</v>
      </c>
      <c r="G16" s="67">
        <f t="shared" si="9"/>
        <v>0.1297618163</v>
      </c>
    </row>
    <row r="17" spans="1:7" ht="12.75">
      <c r="A17" s="169">
        <v>2017</v>
      </c>
      <c r="B17" s="170">
        <f t="shared" si="6"/>
        <v>0.46429145000000005</v>
      </c>
      <c r="C17" s="171">
        <v>0.016250200750000002</v>
      </c>
      <c r="D17" s="172">
        <f t="shared" si="7"/>
        <v>3.6398470000000005</v>
      </c>
      <c r="E17" s="171">
        <v>0.08517241980000001</v>
      </c>
      <c r="F17" s="173">
        <f t="shared" si="8"/>
        <v>4.104138450000001</v>
      </c>
      <c r="G17" s="174">
        <f t="shared" si="9"/>
        <v>0.10142262055000001</v>
      </c>
    </row>
    <row r="18" spans="1:7" ht="14.25">
      <c r="A18" s="78" t="s">
        <v>31</v>
      </c>
      <c r="B18" s="238">
        <v>0.035</v>
      </c>
      <c r="C18" s="239"/>
      <c r="D18" s="238">
        <v>0.0234</v>
      </c>
      <c r="E18" s="240"/>
      <c r="F18" s="70"/>
      <c r="G18" s="70"/>
    </row>
    <row r="19" spans="1:7" ht="12.75">
      <c r="A19" s="2"/>
      <c r="B19" s="2"/>
      <c r="C19" s="2"/>
      <c r="D19" s="2"/>
      <c r="E19" s="2"/>
      <c r="F19" s="2"/>
      <c r="G19" s="2"/>
    </row>
    <row r="20" spans="1:7" ht="12.75" customHeight="1">
      <c r="A20" s="63"/>
      <c r="B20" s="63"/>
      <c r="C20" s="63"/>
      <c r="D20" s="63"/>
      <c r="E20" s="63"/>
      <c r="F20" s="63"/>
      <c r="G20" s="63"/>
    </row>
    <row r="21" spans="1:7" ht="12.75">
      <c r="A21" s="63"/>
      <c r="B21" s="63"/>
      <c r="C21" s="63"/>
      <c r="D21" s="63"/>
      <c r="E21" s="63"/>
      <c r="F21" s="63"/>
      <c r="G21" s="63"/>
    </row>
    <row r="22" spans="1:7" ht="12.75">
      <c r="A22" s="63"/>
      <c r="B22" s="63"/>
      <c r="C22" s="63"/>
      <c r="D22" s="63"/>
      <c r="E22" s="63"/>
      <c r="F22" s="63"/>
      <c r="G22" s="63"/>
    </row>
    <row r="23" spans="1:7" ht="12.75">
      <c r="A23" s="63"/>
      <c r="B23" s="63"/>
      <c r="C23" s="63"/>
      <c r="D23" s="63"/>
      <c r="E23" s="63"/>
      <c r="F23" s="63"/>
      <c r="G23" s="63"/>
    </row>
    <row r="24" spans="1:7" ht="12.75">
      <c r="A24" s="63"/>
      <c r="B24" s="63"/>
      <c r="C24" s="63"/>
      <c r="D24" s="63"/>
      <c r="E24" s="63"/>
      <c r="F24" s="63"/>
      <c r="G24" s="63"/>
    </row>
    <row r="25" spans="1:7" ht="12.75">
      <c r="A25" s="63"/>
      <c r="B25" s="63"/>
      <c r="C25" s="63"/>
      <c r="D25" s="63"/>
      <c r="E25" s="63"/>
      <c r="F25" s="63"/>
      <c r="G25" s="63"/>
    </row>
    <row r="26" spans="1:7" ht="12.75">
      <c r="A26" s="63"/>
      <c r="B26" s="63"/>
      <c r="C26" s="90"/>
      <c r="D26" s="63"/>
      <c r="E26" s="63"/>
      <c r="F26" s="63"/>
      <c r="G26" s="63"/>
    </row>
    <row r="27" spans="1:7" ht="12.75">
      <c r="A27" s="63"/>
      <c r="B27" s="63"/>
      <c r="C27" s="63"/>
      <c r="D27" s="63"/>
      <c r="E27" s="63"/>
      <c r="F27" s="63"/>
      <c r="G27" s="63"/>
    </row>
    <row r="28" spans="1:7" ht="12.75">
      <c r="A28" s="63"/>
      <c r="B28" s="63"/>
      <c r="C28" s="63"/>
      <c r="D28" s="63"/>
      <c r="E28" s="63"/>
      <c r="F28" s="63"/>
      <c r="G28" s="63"/>
    </row>
    <row r="29" spans="1:7" ht="12.75">
      <c r="A29" s="63"/>
      <c r="B29" s="63"/>
      <c r="C29" s="63"/>
      <c r="D29" s="63"/>
      <c r="E29" s="63"/>
      <c r="F29" s="63"/>
      <c r="G29" s="63"/>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row r="35" spans="1:7" ht="12.75">
      <c r="A35" s="2"/>
      <c r="B35" s="2"/>
      <c r="C35" s="2"/>
      <c r="D35" s="2"/>
      <c r="E35" s="2"/>
      <c r="F35" s="2"/>
      <c r="G35" s="2"/>
    </row>
    <row r="36" spans="1:7" ht="12.75">
      <c r="A36" s="2"/>
      <c r="B36" s="2"/>
      <c r="C36" s="2"/>
      <c r="D36" s="2"/>
      <c r="E36" s="2"/>
      <c r="F36" s="2"/>
      <c r="G36" s="2"/>
    </row>
    <row r="37" spans="1:7" ht="12.75">
      <c r="A37" s="2"/>
      <c r="B37" s="2"/>
      <c r="C37" s="2"/>
      <c r="D37" s="2"/>
      <c r="E37" s="2"/>
      <c r="F37" s="2"/>
      <c r="G37" s="2"/>
    </row>
    <row r="38" spans="1:7" ht="12.75">
      <c r="A38" s="2"/>
      <c r="B38" s="2"/>
      <c r="C38" s="2"/>
      <c r="D38" s="2"/>
      <c r="E38" s="2"/>
      <c r="F38" s="2"/>
      <c r="G38" s="2"/>
    </row>
    <row r="39" spans="1:7" ht="12.75">
      <c r="A39" s="2"/>
      <c r="B39" s="2"/>
      <c r="C39" s="2"/>
      <c r="D39" s="2"/>
      <c r="E39" s="2"/>
      <c r="F39" s="2"/>
      <c r="G39" s="2"/>
    </row>
    <row r="40" spans="1:7" ht="12.75">
      <c r="A40" s="2"/>
      <c r="B40" s="2"/>
      <c r="C40" s="2"/>
      <c r="D40" s="2"/>
      <c r="E40" s="2"/>
      <c r="F40" s="2"/>
      <c r="G40" s="2"/>
    </row>
    <row r="41" spans="1:7" ht="12.75">
      <c r="A41" s="2"/>
      <c r="B41" s="2"/>
      <c r="C41" s="2"/>
      <c r="D41" s="2"/>
      <c r="E41" s="2"/>
      <c r="F41" s="2"/>
      <c r="G41" s="2"/>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row r="46" spans="1:7" ht="12.75">
      <c r="A46" s="2"/>
      <c r="B46" s="2"/>
      <c r="C46" s="2"/>
      <c r="D46" s="2"/>
      <c r="E46" s="2"/>
      <c r="F46" s="2"/>
      <c r="G46" s="2"/>
    </row>
    <row r="47" spans="1:7" ht="12.75">
      <c r="A47" s="2"/>
      <c r="B47" s="2"/>
      <c r="C47" s="2"/>
      <c r="D47" s="2"/>
      <c r="E47" s="2"/>
      <c r="F47" s="2"/>
      <c r="G47" s="2"/>
    </row>
    <row r="48" spans="1:7" ht="12.75">
      <c r="A48" s="2"/>
      <c r="B48" s="2"/>
      <c r="C48" s="2"/>
      <c r="D48" s="2"/>
      <c r="E48" s="2"/>
      <c r="F48" s="2"/>
      <c r="G48" s="2"/>
    </row>
    <row r="49" spans="1:7" ht="12.75">
      <c r="A49" s="2"/>
      <c r="B49" s="2"/>
      <c r="C49" s="2"/>
      <c r="D49" s="2"/>
      <c r="E49" s="2"/>
      <c r="F49" s="2"/>
      <c r="G49" s="2"/>
    </row>
    <row r="50" spans="1:7" ht="12.75">
      <c r="A50" s="2"/>
      <c r="B50" s="2"/>
      <c r="C50" s="2"/>
      <c r="D50" s="2"/>
      <c r="E50" s="2"/>
      <c r="F50" s="2"/>
      <c r="G50" s="2"/>
    </row>
    <row r="51" spans="1:7" ht="12.75">
      <c r="A51" s="2"/>
      <c r="B51" s="2"/>
      <c r="C51" s="2"/>
      <c r="D51" s="2"/>
      <c r="E51" s="2"/>
      <c r="F51" s="2"/>
      <c r="G51" s="2"/>
    </row>
    <row r="52" spans="1:7" ht="12.75">
      <c r="A52" s="2"/>
      <c r="B52" s="2"/>
      <c r="C52" s="2"/>
      <c r="D52" s="2"/>
      <c r="E52" s="2"/>
      <c r="F52" s="2"/>
      <c r="G52" s="2"/>
    </row>
    <row r="53" spans="1:7" ht="12.75">
      <c r="A53" s="2"/>
      <c r="B53" s="2"/>
      <c r="C53" s="2"/>
      <c r="D53" s="2"/>
      <c r="E53" s="2"/>
      <c r="F53" s="2"/>
      <c r="G53" s="2"/>
    </row>
    <row r="54" spans="1:7" ht="12.75">
      <c r="A54" s="2"/>
      <c r="B54" s="2"/>
      <c r="C54" s="2"/>
      <c r="D54" s="2"/>
      <c r="E54" s="2"/>
      <c r="F54" s="2"/>
      <c r="G54" s="2"/>
    </row>
    <row r="55" spans="1:7" ht="12.75">
      <c r="A55" s="2"/>
      <c r="B55" s="2"/>
      <c r="C55" s="2"/>
      <c r="D55" s="2"/>
      <c r="E55" s="2"/>
      <c r="F55" s="2"/>
      <c r="G55" s="2"/>
    </row>
    <row r="56" spans="1:7" ht="12.75">
      <c r="A56" s="2"/>
      <c r="B56" s="2"/>
      <c r="C56" s="2"/>
      <c r="D56" s="2"/>
      <c r="E56" s="2"/>
      <c r="F56" s="2"/>
      <c r="G56" s="2"/>
    </row>
    <row r="57" spans="1:7" ht="12.75">
      <c r="A57" s="2"/>
      <c r="B57" s="2"/>
      <c r="C57" s="2"/>
      <c r="D57" s="2"/>
      <c r="E57" s="2"/>
      <c r="F57" s="2"/>
      <c r="G57" s="2"/>
    </row>
    <row r="58" spans="1:7" ht="12.75">
      <c r="A58" s="2"/>
      <c r="B58" s="2"/>
      <c r="C58" s="2"/>
      <c r="D58" s="2"/>
      <c r="E58" s="2"/>
      <c r="F58" s="2"/>
      <c r="G58" s="2"/>
    </row>
    <row r="59" spans="1:7" ht="12.75">
      <c r="A59" s="2"/>
      <c r="B59" s="2"/>
      <c r="C59" s="2"/>
      <c r="D59" s="2"/>
      <c r="E59" s="2"/>
      <c r="F59" s="2"/>
      <c r="G59" s="2"/>
    </row>
    <row r="60" spans="1:7" ht="12.75">
      <c r="A60" s="2"/>
      <c r="B60" s="2"/>
      <c r="C60" s="2"/>
      <c r="D60" s="2"/>
      <c r="E60" s="2"/>
      <c r="F60" s="2"/>
      <c r="G60" s="2"/>
    </row>
    <row r="61" spans="1:7" ht="12.75">
      <c r="A61" s="2"/>
      <c r="B61" s="2"/>
      <c r="C61" s="2"/>
      <c r="D61" s="2"/>
      <c r="E61" s="2"/>
      <c r="F61" s="2"/>
      <c r="G61" s="2"/>
    </row>
  </sheetData>
  <mergeCells count="6">
    <mergeCell ref="A4:A5"/>
    <mergeCell ref="F4:G4"/>
    <mergeCell ref="B18:C18"/>
    <mergeCell ref="D18:E18"/>
    <mergeCell ref="B4:C4"/>
    <mergeCell ref="D4:E4"/>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3"/>
  <sheetViews>
    <sheetView view="pageBreakPreview" zoomScaleSheetLayoutView="100" workbookViewId="0" topLeftCell="A1">
      <selection activeCell="M13" sqref="M13"/>
    </sheetView>
  </sheetViews>
  <sheetFormatPr defaultColWidth="9.140625" defaultRowHeight="12.75"/>
  <cols>
    <col min="1" max="1" width="29.00390625" style="0" bestFit="1" customWidth="1"/>
    <col min="2" max="6" width="12.57421875" style="0" customWidth="1"/>
    <col min="10" max="10" width="29.140625" style="0" customWidth="1"/>
    <col min="15" max="15" width="10.7109375" style="0" customWidth="1"/>
  </cols>
  <sheetData>
    <row r="1" spans="1:15" ht="15.75">
      <c r="A1" s="1" t="s">
        <v>70</v>
      </c>
      <c r="B1" s="2"/>
      <c r="C1" s="2"/>
      <c r="D1" s="2"/>
      <c r="E1" s="2"/>
      <c r="F1" s="2"/>
      <c r="G1" s="2"/>
      <c r="H1" s="2"/>
      <c r="I1" s="2"/>
      <c r="J1" s="100"/>
      <c r="K1" s="84"/>
      <c r="L1" s="84"/>
      <c r="M1" s="84"/>
      <c r="N1" s="84"/>
      <c r="O1" s="84"/>
    </row>
    <row r="2" spans="1:15" ht="12.75">
      <c r="A2" s="2"/>
      <c r="B2" s="2"/>
      <c r="C2" s="2"/>
      <c r="D2" s="2"/>
      <c r="E2" s="2"/>
      <c r="F2" s="2"/>
      <c r="G2" s="2"/>
      <c r="H2" s="2"/>
      <c r="I2" s="2"/>
      <c r="J2" s="84"/>
      <c r="K2" s="84"/>
      <c r="L2" s="84"/>
      <c r="M2" s="84"/>
      <c r="N2" s="84"/>
      <c r="O2" s="84"/>
    </row>
    <row r="3" spans="1:15" ht="41.25" customHeight="1">
      <c r="A3" s="38"/>
      <c r="B3" s="56" t="s">
        <v>32</v>
      </c>
      <c r="C3" s="57" t="s">
        <v>14</v>
      </c>
      <c r="D3" s="58" t="s">
        <v>17</v>
      </c>
      <c r="E3" s="56" t="s">
        <v>33</v>
      </c>
      <c r="F3" s="59" t="s">
        <v>21</v>
      </c>
      <c r="G3" s="2"/>
      <c r="H3" s="2"/>
      <c r="I3" s="2"/>
      <c r="J3" s="98"/>
      <c r="K3" s="101"/>
      <c r="L3" s="101"/>
      <c r="M3" s="101"/>
      <c r="N3" s="101"/>
      <c r="O3" s="98"/>
    </row>
    <row r="4" spans="1:15" ht="12.75">
      <c r="A4" s="4"/>
      <c r="B4" s="54"/>
      <c r="C4" s="8"/>
      <c r="D4" s="6"/>
      <c r="E4" s="6"/>
      <c r="F4" s="29"/>
      <c r="G4" s="2"/>
      <c r="H4" s="2"/>
      <c r="I4" s="2"/>
      <c r="J4" s="102"/>
      <c r="K4" s="103"/>
      <c r="L4" s="104"/>
      <c r="M4" s="103"/>
      <c r="N4" s="103"/>
      <c r="O4" s="28"/>
    </row>
    <row r="5" spans="1:15" ht="12.75">
      <c r="A5" s="7" t="s">
        <v>15</v>
      </c>
      <c r="B5" s="9">
        <v>0.6812931888344166</v>
      </c>
      <c r="C5" s="9">
        <v>0</v>
      </c>
      <c r="D5" s="60">
        <v>0</v>
      </c>
      <c r="E5" s="60">
        <v>0</v>
      </c>
      <c r="F5" s="29">
        <f>SUM(B5:E5)</f>
        <v>0.6812931888344166</v>
      </c>
      <c r="G5" s="2"/>
      <c r="H5" s="2"/>
      <c r="I5" s="2"/>
      <c r="J5" s="105"/>
      <c r="K5" s="104"/>
      <c r="L5" s="104"/>
      <c r="M5" s="106"/>
      <c r="N5" s="106"/>
      <c r="O5" s="28"/>
    </row>
    <row r="6" spans="1:15" ht="12.75">
      <c r="A6" s="7" t="s">
        <v>1</v>
      </c>
      <c r="B6" s="9">
        <v>4.7324764304</v>
      </c>
      <c r="C6" s="9">
        <v>0</v>
      </c>
      <c r="D6" s="60">
        <v>0.05026164000000001</v>
      </c>
      <c r="E6" s="60">
        <v>48.97602147889241</v>
      </c>
      <c r="F6" s="29">
        <f>SUM(B6:E6)</f>
        <v>53.758759549292414</v>
      </c>
      <c r="G6" s="2"/>
      <c r="H6" s="2"/>
      <c r="I6" s="37"/>
      <c r="J6" s="105"/>
      <c r="K6" s="104"/>
      <c r="L6" s="104"/>
      <c r="M6" s="106"/>
      <c r="N6" s="106"/>
      <c r="O6" s="28"/>
    </row>
    <row r="7" spans="1:15" ht="12.75">
      <c r="A7" s="7" t="s">
        <v>7</v>
      </c>
      <c r="B7" s="9">
        <v>2.495821659350899</v>
      </c>
      <c r="C7" s="9">
        <v>0</v>
      </c>
      <c r="D7" s="60">
        <v>0.28</v>
      </c>
      <c r="E7" s="60">
        <v>0</v>
      </c>
      <c r="F7" s="29">
        <f>SUM(B7:E7)</f>
        <v>2.775821659350899</v>
      </c>
      <c r="G7" s="2"/>
      <c r="H7" s="2"/>
      <c r="I7" s="2"/>
      <c r="J7" s="105"/>
      <c r="K7" s="104"/>
      <c r="L7" s="104"/>
      <c r="M7" s="106"/>
      <c r="N7" s="106"/>
      <c r="O7" s="28"/>
    </row>
    <row r="8" spans="1:15" ht="12.75">
      <c r="A8" s="7" t="s">
        <v>0</v>
      </c>
      <c r="B8" s="9">
        <v>0.274886932302736</v>
      </c>
      <c r="C8" s="9">
        <v>0.364</v>
      </c>
      <c r="D8" s="60">
        <v>0</v>
      </c>
      <c r="E8" s="60">
        <v>8.693660937471408</v>
      </c>
      <c r="F8" s="29">
        <f>SUM(B8:E8)</f>
        <v>9.332547869774144</v>
      </c>
      <c r="G8" s="2"/>
      <c r="H8" s="2"/>
      <c r="I8" s="2"/>
      <c r="J8" s="105"/>
      <c r="K8" s="104"/>
      <c r="L8" s="104"/>
      <c r="M8" s="106"/>
      <c r="N8" s="106"/>
      <c r="O8" s="28"/>
    </row>
    <row r="9" spans="1:15" ht="12.75">
      <c r="A9" s="5"/>
      <c r="B9" s="55"/>
      <c r="C9" s="10"/>
      <c r="D9" s="3"/>
      <c r="E9" s="3"/>
      <c r="F9" s="91">
        <f>SUM(F5:F8)</f>
        <v>66.54842226725187</v>
      </c>
      <c r="G9" s="2"/>
      <c r="H9" s="2"/>
      <c r="I9" s="2"/>
      <c r="J9" s="107"/>
      <c r="K9" s="108"/>
      <c r="L9" s="104"/>
      <c r="M9" s="108"/>
      <c r="N9" s="108"/>
      <c r="O9" s="109"/>
    </row>
    <row r="10" spans="1:15" ht="12.75">
      <c r="A10" s="2"/>
      <c r="B10" s="2"/>
      <c r="C10" s="2"/>
      <c r="D10" s="2"/>
      <c r="E10" s="2"/>
      <c r="F10" s="2"/>
      <c r="G10" s="2"/>
      <c r="H10" s="2"/>
      <c r="I10" s="2"/>
      <c r="J10" s="84"/>
      <c r="K10" s="84"/>
      <c r="L10" s="84"/>
      <c r="M10" s="84"/>
      <c r="N10" s="77"/>
      <c r="O10" s="77"/>
    </row>
    <row r="11" spans="1:15" ht="12.75">
      <c r="A11" s="2"/>
      <c r="B11" s="2"/>
      <c r="C11" s="2"/>
      <c r="D11" s="2"/>
      <c r="E11" s="2"/>
      <c r="F11" s="2"/>
      <c r="G11" s="2"/>
      <c r="H11" s="2"/>
      <c r="I11" s="2"/>
      <c r="J11" s="84"/>
      <c r="K11" s="84"/>
      <c r="L11" s="84"/>
      <c r="M11" s="84"/>
      <c r="N11" s="77"/>
      <c r="O11" s="77"/>
    </row>
    <row r="12" spans="1:15" ht="12.75">
      <c r="A12" s="2"/>
      <c r="B12" s="2"/>
      <c r="C12" s="2"/>
      <c r="D12" s="2"/>
      <c r="E12" s="2"/>
      <c r="F12" s="2"/>
      <c r="G12" s="2"/>
      <c r="H12" s="2"/>
      <c r="I12" s="2"/>
      <c r="J12" s="84"/>
      <c r="K12" s="84"/>
      <c r="L12" s="84"/>
      <c r="M12" s="84"/>
      <c r="N12" s="77"/>
      <c r="O12" s="77"/>
    </row>
    <row r="13" spans="1:15" ht="12.75">
      <c r="A13" s="2"/>
      <c r="B13" s="2"/>
      <c r="C13" s="2"/>
      <c r="D13" s="2"/>
      <c r="E13" s="2"/>
      <c r="F13" s="2"/>
      <c r="G13" s="2"/>
      <c r="H13" s="2"/>
      <c r="I13" s="2"/>
      <c r="J13" s="84"/>
      <c r="K13" s="84"/>
      <c r="L13" s="84"/>
      <c r="M13" s="84"/>
      <c r="N13" s="77"/>
      <c r="O13" s="77"/>
    </row>
    <row r="14" spans="1:13" ht="12.75">
      <c r="A14" s="2"/>
      <c r="B14" s="2"/>
      <c r="C14" s="2"/>
      <c r="D14" s="2"/>
      <c r="E14" s="2"/>
      <c r="F14" s="2"/>
      <c r="G14" s="2"/>
      <c r="H14" s="2"/>
      <c r="I14" s="2"/>
      <c r="J14" s="2"/>
      <c r="K14" s="2"/>
      <c r="L14" s="2"/>
      <c r="M14" s="2"/>
    </row>
    <row r="15" spans="1:13" ht="12.75">
      <c r="A15" s="2"/>
      <c r="B15" s="2"/>
      <c r="C15" s="2"/>
      <c r="D15" s="2"/>
      <c r="E15" s="2"/>
      <c r="F15" s="2"/>
      <c r="G15" s="2"/>
      <c r="H15" s="2"/>
      <c r="I15" s="2"/>
      <c r="J15" s="2"/>
      <c r="K15" s="2"/>
      <c r="L15" s="2"/>
      <c r="M15" s="2"/>
    </row>
    <row r="16" spans="1:13" ht="12.75">
      <c r="A16" s="2"/>
      <c r="B16" s="2"/>
      <c r="C16" s="2"/>
      <c r="D16" s="2"/>
      <c r="E16" s="2"/>
      <c r="F16" s="2"/>
      <c r="G16" s="2"/>
      <c r="H16" s="2"/>
      <c r="I16" s="2"/>
      <c r="J16" s="2"/>
      <c r="K16" s="2"/>
      <c r="L16" s="2"/>
      <c r="M16" s="2"/>
    </row>
    <row r="17" spans="1:13" ht="12.75">
      <c r="A17" s="2"/>
      <c r="B17" s="2"/>
      <c r="C17" s="2"/>
      <c r="D17" s="2"/>
      <c r="E17" s="2"/>
      <c r="F17" s="2"/>
      <c r="G17" s="2"/>
      <c r="H17" s="2"/>
      <c r="I17" s="2"/>
      <c r="J17" s="2"/>
      <c r="K17" s="2"/>
      <c r="L17" s="2"/>
      <c r="M17" s="2"/>
    </row>
    <row r="18" spans="1:13" ht="12.75">
      <c r="A18" s="2"/>
      <c r="B18" s="2"/>
      <c r="C18" s="2"/>
      <c r="D18" s="2"/>
      <c r="E18" s="2"/>
      <c r="F18" s="2"/>
      <c r="G18" s="2"/>
      <c r="H18" s="2"/>
      <c r="I18" s="2"/>
      <c r="J18" s="2"/>
      <c r="K18" s="2"/>
      <c r="L18" s="2"/>
      <c r="M18" s="2"/>
    </row>
    <row r="19" spans="1:13" ht="12.75">
      <c r="A19" s="2"/>
      <c r="B19" s="2"/>
      <c r="C19" s="2"/>
      <c r="D19" s="2"/>
      <c r="E19" s="2"/>
      <c r="F19" s="2"/>
      <c r="G19" s="2"/>
      <c r="H19" s="2"/>
      <c r="I19" s="2"/>
      <c r="J19" s="2"/>
      <c r="K19" s="2"/>
      <c r="L19" s="2"/>
      <c r="M19" s="2"/>
    </row>
    <row r="20" spans="1:13" ht="12.75">
      <c r="A20" s="2"/>
      <c r="B20" s="2"/>
      <c r="C20" s="2"/>
      <c r="D20" s="2"/>
      <c r="E20" s="2"/>
      <c r="F20" s="2"/>
      <c r="G20" s="2"/>
      <c r="H20" s="2"/>
      <c r="I20" s="2"/>
      <c r="J20" s="2"/>
      <c r="K20" s="2"/>
      <c r="L20" s="2"/>
      <c r="M20" s="2"/>
    </row>
    <row r="21" spans="1:13" ht="12.75">
      <c r="A21" s="2"/>
      <c r="B21" s="2"/>
      <c r="C21" s="2"/>
      <c r="D21" s="2"/>
      <c r="E21" s="2"/>
      <c r="F21" s="2"/>
      <c r="G21" s="2"/>
      <c r="H21" s="2"/>
      <c r="I21" s="2"/>
      <c r="J21" s="2"/>
      <c r="K21" s="2"/>
      <c r="L21" s="2"/>
      <c r="M21" s="2"/>
    </row>
    <row r="22" spans="1:13" ht="12.75">
      <c r="A22" s="2"/>
      <c r="B22" s="2"/>
      <c r="C22" s="2"/>
      <c r="D22" s="2"/>
      <c r="E22" s="2"/>
      <c r="F22" s="2"/>
      <c r="G22" s="2"/>
      <c r="H22" s="2"/>
      <c r="I22" s="2"/>
      <c r="J22" s="2"/>
      <c r="K22" s="2"/>
      <c r="L22" s="2"/>
      <c r="M22" s="2"/>
    </row>
    <row r="23" spans="1:13" ht="12.75">
      <c r="A23" s="2"/>
      <c r="B23" s="2"/>
      <c r="C23" s="2"/>
      <c r="D23" s="2"/>
      <c r="E23" s="2"/>
      <c r="F23" s="2"/>
      <c r="G23" s="2"/>
      <c r="H23" s="2"/>
      <c r="I23" s="2"/>
      <c r="J23" s="2"/>
      <c r="K23" s="2"/>
      <c r="L23" s="2"/>
      <c r="M23" s="2"/>
    </row>
    <row r="24" spans="1:13" ht="12.75">
      <c r="A24" s="2"/>
      <c r="B24" s="2"/>
      <c r="C24" s="2"/>
      <c r="D24" s="2"/>
      <c r="E24" s="2"/>
      <c r="F24" s="2"/>
      <c r="G24" s="2"/>
      <c r="H24" s="2"/>
      <c r="I24" s="2"/>
      <c r="J24" s="2"/>
      <c r="K24" s="2"/>
      <c r="L24" s="2"/>
      <c r="M24" s="2"/>
    </row>
    <row r="25" spans="1:13" ht="12.75">
      <c r="A25" s="2"/>
      <c r="B25" s="2"/>
      <c r="C25" s="2"/>
      <c r="D25" s="2"/>
      <c r="E25" s="2"/>
      <c r="F25" s="2"/>
      <c r="G25" s="2"/>
      <c r="H25" s="2"/>
      <c r="I25" s="2"/>
      <c r="J25" s="2"/>
      <c r="K25" s="2"/>
      <c r="L25" s="2"/>
      <c r="M25" s="2"/>
    </row>
    <row r="26" spans="1:13" ht="12.75">
      <c r="A26" s="2"/>
      <c r="B26" s="2"/>
      <c r="C26" s="2"/>
      <c r="D26" s="2"/>
      <c r="E26" s="2"/>
      <c r="F26" s="2"/>
      <c r="G26" s="2"/>
      <c r="H26" s="2"/>
      <c r="I26" s="2"/>
      <c r="J26" s="2"/>
      <c r="K26" s="2"/>
      <c r="L26" s="2"/>
      <c r="M26" s="2"/>
    </row>
    <row r="27" spans="1:13" ht="12.75">
      <c r="A27" s="2"/>
      <c r="B27" s="2"/>
      <c r="C27" s="2"/>
      <c r="D27" s="2"/>
      <c r="E27" s="2"/>
      <c r="F27" s="2"/>
      <c r="G27" s="2"/>
      <c r="H27" s="2"/>
      <c r="I27" s="2"/>
      <c r="J27" s="2"/>
      <c r="K27" s="2"/>
      <c r="L27" s="2"/>
      <c r="M27" s="2"/>
    </row>
    <row r="28" spans="1:13" ht="12.75">
      <c r="A28" s="2"/>
      <c r="B28" s="2"/>
      <c r="C28" s="2"/>
      <c r="D28" s="2"/>
      <c r="E28" s="2"/>
      <c r="F28" s="2"/>
      <c r="G28" s="2"/>
      <c r="H28" s="2"/>
      <c r="I28" s="2"/>
      <c r="J28" s="2"/>
      <c r="K28" s="2"/>
      <c r="L28" s="2"/>
      <c r="M28" s="2"/>
    </row>
    <row r="29" spans="1:13" ht="12.75">
      <c r="A29" s="2"/>
      <c r="B29" s="2"/>
      <c r="C29" s="2"/>
      <c r="D29" s="2"/>
      <c r="E29" s="2"/>
      <c r="F29" s="2"/>
      <c r="G29" s="2"/>
      <c r="H29" s="2"/>
      <c r="I29" s="2"/>
      <c r="J29" s="2"/>
      <c r="K29" s="2"/>
      <c r="L29" s="2"/>
      <c r="M29" s="2"/>
    </row>
    <row r="30" spans="1:13" ht="12.75">
      <c r="A30" s="2"/>
      <c r="B30" s="2"/>
      <c r="C30" s="2"/>
      <c r="D30" s="2"/>
      <c r="E30" s="2"/>
      <c r="F30" s="2"/>
      <c r="G30" s="2"/>
      <c r="H30" s="2"/>
      <c r="I30" s="2"/>
      <c r="J30" s="2"/>
      <c r="K30" s="2"/>
      <c r="L30" s="2"/>
      <c r="M30" s="2"/>
    </row>
    <row r="31" spans="1:13" ht="12.75">
      <c r="A31" s="2"/>
      <c r="B31" s="2"/>
      <c r="C31" s="2"/>
      <c r="D31" s="2"/>
      <c r="E31" s="2"/>
      <c r="F31" s="2"/>
      <c r="G31" s="2"/>
      <c r="H31" s="2"/>
      <c r="I31" s="2"/>
      <c r="J31" s="2"/>
      <c r="K31" s="2"/>
      <c r="L31" s="2"/>
      <c r="M31" s="2"/>
    </row>
    <row r="32" spans="1:13" ht="12.75">
      <c r="A32" s="2"/>
      <c r="B32" s="2"/>
      <c r="C32" s="2"/>
      <c r="D32" s="2"/>
      <c r="E32" s="2"/>
      <c r="F32" s="2"/>
      <c r="G32" s="2"/>
      <c r="H32" s="2"/>
      <c r="I32" s="2"/>
      <c r="J32" s="2"/>
      <c r="K32" s="2"/>
      <c r="L32" s="2"/>
      <c r="M32" s="2"/>
    </row>
    <row r="33" spans="1:13" ht="12.75">
      <c r="A33" s="2"/>
      <c r="B33" s="2"/>
      <c r="C33" s="2"/>
      <c r="D33" s="2"/>
      <c r="E33" s="2"/>
      <c r="F33" s="2"/>
      <c r="G33" s="2"/>
      <c r="H33" s="2"/>
      <c r="I33" s="2"/>
      <c r="J33" s="2"/>
      <c r="K33" s="2"/>
      <c r="L33" s="2"/>
      <c r="M33" s="2"/>
    </row>
    <row r="34" spans="1:13" ht="12.75">
      <c r="A34" s="2"/>
      <c r="B34" s="2"/>
      <c r="C34" s="2"/>
      <c r="D34" s="2"/>
      <c r="E34" s="2"/>
      <c r="F34" s="2"/>
      <c r="G34" s="2"/>
      <c r="H34" s="2"/>
      <c r="I34" s="2"/>
      <c r="J34" s="2"/>
      <c r="K34" s="2"/>
      <c r="L34" s="2"/>
      <c r="M34" s="2"/>
    </row>
    <row r="35" spans="1:13" ht="12.75">
      <c r="A35" s="2"/>
      <c r="B35" s="2"/>
      <c r="C35" s="2"/>
      <c r="D35" s="2"/>
      <c r="E35" s="2"/>
      <c r="F35" s="2"/>
      <c r="G35" s="2"/>
      <c r="H35" s="2"/>
      <c r="I35" s="2"/>
      <c r="J35" s="2"/>
      <c r="K35" s="2"/>
      <c r="L35" s="2"/>
      <c r="M35" s="2"/>
    </row>
    <row r="36" spans="1:13" ht="12.75">
      <c r="A36" s="2"/>
      <c r="B36" s="2"/>
      <c r="C36" s="2"/>
      <c r="D36" s="2"/>
      <c r="E36" s="2"/>
      <c r="F36" s="2"/>
      <c r="G36" s="2"/>
      <c r="H36" s="2"/>
      <c r="I36" s="2"/>
      <c r="J36" s="2"/>
      <c r="K36" s="2"/>
      <c r="L36" s="2"/>
      <c r="M36" s="2"/>
    </row>
    <row r="37" spans="1:13" ht="12.75">
      <c r="A37" s="2"/>
      <c r="B37" s="2"/>
      <c r="C37" s="2"/>
      <c r="D37" s="2"/>
      <c r="E37" s="2"/>
      <c r="F37" s="2"/>
      <c r="G37" s="2"/>
      <c r="H37" s="2"/>
      <c r="I37" s="2"/>
      <c r="J37" s="2"/>
      <c r="K37" s="2"/>
      <c r="L37" s="2"/>
      <c r="M37" s="2"/>
    </row>
    <row r="38" spans="1:13" ht="12.75">
      <c r="A38" s="2"/>
      <c r="B38" s="2"/>
      <c r="C38" s="2"/>
      <c r="D38" s="2"/>
      <c r="E38" s="2"/>
      <c r="F38" s="2"/>
      <c r="G38" s="2"/>
      <c r="H38" s="2"/>
      <c r="I38" s="2"/>
      <c r="J38" s="2"/>
      <c r="K38" s="2"/>
      <c r="L38" s="2"/>
      <c r="M38" s="2"/>
    </row>
    <row r="39" spans="1:13" ht="12.75">
      <c r="A39" s="2"/>
      <c r="B39" s="2"/>
      <c r="C39" s="2"/>
      <c r="D39" s="2"/>
      <c r="E39" s="2"/>
      <c r="F39" s="2"/>
      <c r="G39" s="2"/>
      <c r="H39" s="2"/>
      <c r="I39" s="2"/>
      <c r="J39" s="2"/>
      <c r="K39" s="2"/>
      <c r="L39" s="2"/>
      <c r="M39" s="2"/>
    </row>
    <row r="40" spans="1:13" ht="12.75">
      <c r="A40" s="2"/>
      <c r="B40" s="2"/>
      <c r="C40" s="2"/>
      <c r="D40" s="2"/>
      <c r="E40" s="2"/>
      <c r="F40" s="2"/>
      <c r="G40" s="2"/>
      <c r="H40" s="2"/>
      <c r="I40" s="2"/>
      <c r="J40" s="2"/>
      <c r="K40" s="2"/>
      <c r="L40" s="2"/>
      <c r="M40" s="2"/>
    </row>
    <row r="41" spans="1:13" ht="12.75">
      <c r="A41" s="2"/>
      <c r="B41" s="2"/>
      <c r="C41" s="2"/>
      <c r="D41" s="2"/>
      <c r="E41" s="2"/>
      <c r="F41" s="2"/>
      <c r="G41" s="2"/>
      <c r="H41" s="2"/>
      <c r="I41" s="2"/>
      <c r="J41" s="2"/>
      <c r="K41" s="2"/>
      <c r="L41" s="2"/>
      <c r="M41" s="2"/>
    </row>
    <row r="42" spans="1:13" ht="12.75">
      <c r="A42" s="2"/>
      <c r="B42" s="2"/>
      <c r="C42" s="2"/>
      <c r="D42" s="2"/>
      <c r="E42" s="2"/>
      <c r="F42" s="2"/>
      <c r="G42" s="2"/>
      <c r="H42" s="2"/>
      <c r="I42" s="2"/>
      <c r="J42" s="2"/>
      <c r="K42" s="2"/>
      <c r="L42" s="2"/>
      <c r="M42" s="2"/>
    </row>
    <row r="43" spans="1:13" ht="12.75">
      <c r="A43" s="2"/>
      <c r="B43" s="2"/>
      <c r="C43" s="2"/>
      <c r="D43" s="2"/>
      <c r="E43" s="2"/>
      <c r="F43" s="2"/>
      <c r="G43" s="2"/>
      <c r="H43" s="2"/>
      <c r="I43" s="2"/>
      <c r="J43" s="2"/>
      <c r="K43" s="2"/>
      <c r="L43" s="2"/>
      <c r="M43" s="2"/>
    </row>
    <row r="44" spans="1:13" ht="12.75">
      <c r="A44" s="2"/>
      <c r="B44" s="2"/>
      <c r="C44" s="2"/>
      <c r="D44" s="2"/>
      <c r="E44" s="2"/>
      <c r="F44" s="2"/>
      <c r="G44" s="2"/>
      <c r="H44" s="2"/>
      <c r="I44" s="2"/>
      <c r="J44" s="2"/>
      <c r="K44" s="2"/>
      <c r="L44" s="2"/>
      <c r="M44" s="2"/>
    </row>
    <row r="45" spans="1:13" ht="12.75">
      <c r="A45" s="2"/>
      <c r="B45" s="2"/>
      <c r="C45" s="2"/>
      <c r="D45" s="2"/>
      <c r="E45" s="2"/>
      <c r="F45" s="2"/>
      <c r="G45" s="2"/>
      <c r="H45" s="2"/>
      <c r="I45" s="2"/>
      <c r="J45" s="2"/>
      <c r="K45" s="2"/>
      <c r="L45" s="2"/>
      <c r="M45" s="2"/>
    </row>
    <row r="46" spans="1:13" ht="12.75">
      <c r="A46" s="2"/>
      <c r="B46" s="2"/>
      <c r="C46" s="2"/>
      <c r="D46" s="2"/>
      <c r="E46" s="2"/>
      <c r="F46" s="2"/>
      <c r="G46" s="2"/>
      <c r="H46" s="2"/>
      <c r="I46" s="2"/>
      <c r="J46" s="2"/>
      <c r="K46" s="2"/>
      <c r="L46" s="2"/>
      <c r="M46" s="2"/>
    </row>
    <row r="47" spans="1:13" ht="12.75">
      <c r="A47" s="2"/>
      <c r="B47" s="2"/>
      <c r="C47" s="2"/>
      <c r="D47" s="2"/>
      <c r="E47" s="2"/>
      <c r="F47" s="2"/>
      <c r="G47" s="2"/>
      <c r="H47" s="2"/>
      <c r="I47" s="2"/>
      <c r="J47" s="2"/>
      <c r="K47" s="2"/>
      <c r="L47" s="2"/>
      <c r="M47" s="2"/>
    </row>
    <row r="48" spans="1:13" ht="12.75">
      <c r="A48" s="2"/>
      <c r="B48" s="2"/>
      <c r="C48" s="2"/>
      <c r="D48" s="2"/>
      <c r="E48" s="2"/>
      <c r="F48" s="2"/>
      <c r="G48" s="2"/>
      <c r="H48" s="2"/>
      <c r="I48" s="2"/>
      <c r="J48" s="2"/>
      <c r="K48" s="2"/>
      <c r="L48" s="2"/>
      <c r="M48" s="2"/>
    </row>
    <row r="49" spans="1:13" ht="12.75">
      <c r="A49" s="2"/>
      <c r="B49" s="2"/>
      <c r="C49" s="2"/>
      <c r="D49" s="2"/>
      <c r="E49" s="2"/>
      <c r="F49" s="2"/>
      <c r="G49" s="2"/>
      <c r="H49" s="2"/>
      <c r="I49" s="2"/>
      <c r="J49" s="2"/>
      <c r="K49" s="2"/>
      <c r="L49" s="2"/>
      <c r="M49" s="2"/>
    </row>
    <row r="50" spans="1:13" ht="12.75">
      <c r="A50" s="2"/>
      <c r="B50" s="2"/>
      <c r="C50" s="2"/>
      <c r="D50" s="2"/>
      <c r="E50" s="2"/>
      <c r="F50" s="2"/>
      <c r="G50" s="2"/>
      <c r="H50" s="2"/>
      <c r="I50" s="2"/>
      <c r="J50" s="2"/>
      <c r="K50" s="2"/>
      <c r="L50" s="2"/>
      <c r="M50" s="2"/>
    </row>
    <row r="51" spans="1:13" ht="12.75">
      <c r="A51" s="2"/>
      <c r="B51" s="2"/>
      <c r="C51" s="2"/>
      <c r="D51" s="2"/>
      <c r="E51" s="2"/>
      <c r="F51" s="2"/>
      <c r="G51" s="2"/>
      <c r="H51" s="2"/>
      <c r="I51" s="2"/>
      <c r="J51" s="2"/>
      <c r="K51" s="2"/>
      <c r="L51" s="2"/>
      <c r="M51" s="2"/>
    </row>
    <row r="52" spans="1:13" ht="12.75">
      <c r="A52" s="2"/>
      <c r="B52" s="2"/>
      <c r="C52" s="2"/>
      <c r="D52" s="2"/>
      <c r="E52" s="2"/>
      <c r="F52" s="2"/>
      <c r="G52" s="2"/>
      <c r="H52" s="2"/>
      <c r="I52" s="2"/>
      <c r="J52" s="2"/>
      <c r="K52" s="2"/>
      <c r="L52" s="2"/>
      <c r="M52" s="2"/>
    </row>
    <row r="53" spans="1:13" ht="12.75">
      <c r="A53" s="2"/>
      <c r="B53" s="2"/>
      <c r="C53" s="2"/>
      <c r="D53" s="2"/>
      <c r="E53" s="2"/>
      <c r="F53" s="2"/>
      <c r="G53" s="2"/>
      <c r="H53" s="2"/>
      <c r="I53" s="2"/>
      <c r="J53" s="2"/>
      <c r="K53" s="2"/>
      <c r="L53" s="2"/>
      <c r="M53" s="2"/>
    </row>
  </sheetData>
  <printOptions/>
  <pageMargins left="0.75" right="0.75" top="1" bottom="1" header="0.5" footer="0.5"/>
  <pageSetup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Economic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Thornton</dc:creator>
  <cp:keywords/>
  <dc:description/>
  <cp:lastModifiedBy>James Hogan</cp:lastModifiedBy>
  <cp:lastPrinted>2012-05-01T03:59:06Z</cp:lastPrinted>
  <dcterms:created xsi:type="dcterms:W3CDTF">2010-03-30T20:17:21Z</dcterms:created>
  <dcterms:modified xsi:type="dcterms:W3CDTF">2018-08-30T00:55:05Z</dcterms:modified>
  <cp:category/>
  <cp:version/>
  <cp:contentType/>
  <cp:contentStatus/>
</cp:coreProperties>
</file>