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65428" yWindow="65428" windowWidth="23256" windowHeight="12576" tabRatio="880" firstSheet="48" activeTab="53"/>
  </bookViews>
  <sheets>
    <sheet name="Contents" sheetId="1" r:id="rId1"/>
    <sheet name="Table 1" sheetId="65" r:id="rId2"/>
    <sheet name="Table 2" sheetId="5" r:id="rId3"/>
    <sheet name="Table 3" sheetId="69" r:id="rId4"/>
    <sheet name="Table 4" sheetId="7" r:id="rId5"/>
    <sheet name="Table 5" sheetId="8" r:id="rId6"/>
    <sheet name="Table 6" sheetId="9" r:id="rId7"/>
    <sheet name="Table 7" sheetId="10" r:id="rId8"/>
    <sheet name="Table 8" sheetId="11" r:id="rId9"/>
    <sheet name="Table 9" sheetId="12" r:id="rId10"/>
    <sheet name="Table 10" sheetId="64" r:id="rId11"/>
    <sheet name="Table 11" sheetId="14" r:id="rId12"/>
    <sheet name="Table 12" sheetId="15" r:id="rId13"/>
    <sheet name="Table 13" sheetId="17" r:id="rId14"/>
    <sheet name="Table 14" sheetId="70" r:id="rId15"/>
    <sheet name="Table 15" sheetId="19" r:id="rId16"/>
    <sheet name="Table 16" sheetId="20" r:id="rId17"/>
    <sheet name="Table 17" sheetId="21" r:id="rId18"/>
    <sheet name="Table 18" sheetId="22" r:id="rId19"/>
    <sheet name="Table 19" sheetId="23" r:id="rId20"/>
    <sheet name="Table 20" sheetId="24" r:id="rId21"/>
    <sheet name="Table 21" sheetId="25" r:id="rId22"/>
    <sheet name="Table 22" sheetId="66" r:id="rId23"/>
    <sheet name="Table 23" sheetId="27" r:id="rId24"/>
    <sheet name="Table 24" sheetId="28" r:id="rId25"/>
    <sheet name="Table 25" sheetId="67" r:id="rId26"/>
    <sheet name="Table 26" sheetId="71" r:id="rId27"/>
    <sheet name="Table 27" sheetId="31" r:id="rId28"/>
    <sheet name="Table 28" sheetId="32" r:id="rId29"/>
    <sheet name="Table 29" sheetId="33" r:id="rId30"/>
    <sheet name="Table 30" sheetId="34" r:id="rId31"/>
    <sheet name="Table 31" sheetId="35" r:id="rId32"/>
    <sheet name="Table 32" sheetId="36" r:id="rId33"/>
    <sheet name="Table 33" sheetId="37" r:id="rId34"/>
    <sheet name="Table 34" sheetId="40" r:id="rId35"/>
    <sheet name="Table 35" sheetId="41" r:id="rId36"/>
    <sheet name="Table 36" sheetId="42" r:id="rId37"/>
    <sheet name="Table 37" sheetId="43" r:id="rId38"/>
    <sheet name="Table 38" sheetId="44" r:id="rId39"/>
    <sheet name="Table 39" sheetId="45" r:id="rId40"/>
    <sheet name="Table 40" sheetId="46" r:id="rId41"/>
    <sheet name="Table 41" sheetId="47" r:id="rId42"/>
    <sheet name="Table 42" sheetId="48" r:id="rId43"/>
    <sheet name="Table 43" sheetId="49" r:id="rId44"/>
    <sheet name="Table 44" sheetId="50" r:id="rId45"/>
    <sheet name="Table 45" sheetId="52" r:id="rId46"/>
    <sheet name="Table 46" sheetId="54" r:id="rId47"/>
    <sheet name="Table 47" sheetId="55" r:id="rId48"/>
    <sheet name="Table 48" sheetId="57" r:id="rId49"/>
    <sheet name="Table 49" sheetId="58" r:id="rId50"/>
    <sheet name="Table 50" sheetId="59" r:id="rId51"/>
    <sheet name="Table 51" sheetId="60" r:id="rId52"/>
    <sheet name="Table 52" sheetId="61" r:id="rId53"/>
    <sheet name="Table 53" sheetId="63" r:id="rId54"/>
  </sheets>
  <definedNames>
    <definedName name="_xlnm.Print_Titles" localSheetId="2">'Table 2'!$1:$7</definedName>
    <definedName name="_xlnm.Print_Titles" localSheetId="3">'Table 3'!$1:$7</definedName>
    <definedName name="_xlnm.Print_Titles" localSheetId="5">'Table 5'!$1:$7</definedName>
    <definedName name="_xlnm.Print_Titles" localSheetId="8">'Table 8'!$1:$7</definedName>
    <definedName name="_xlnm.Print_Titles" localSheetId="9">'Table 9'!$1:$7</definedName>
    <definedName name="_xlnm.Print_Titles" localSheetId="10">'Table 10'!$1:$7</definedName>
    <definedName name="_xlnm.Print_Titles" localSheetId="12">'Table 12'!$1:$7</definedName>
    <definedName name="_xlnm.Print_Titles" localSheetId="14">'Table 14'!$1:$7</definedName>
    <definedName name="_xlnm.Print_Titles" localSheetId="20">'Table 20'!$1:$7</definedName>
    <definedName name="_xlnm.Print_Titles" localSheetId="23">'Table 23'!$1:$7</definedName>
    <definedName name="_xlnm.Print_Titles" localSheetId="26">'Table 26'!$1:$7</definedName>
    <definedName name="_xlnm.Print_Titles" localSheetId="37">'Table 37'!$1:$7</definedName>
    <definedName name="_xlnm.Print_Titles" localSheetId="38">'Table 38'!$1:$7</definedName>
    <definedName name="_xlnm.Print_Titles" localSheetId="44">'Table 44'!$1:$7</definedName>
    <definedName name="_xlnm.Print_Titles" localSheetId="48">'Table 48'!$1:$7</definedName>
  </definedNames>
  <calcPr calcId="181029"/>
  <extLst/>
</workbook>
</file>

<file path=xl/sharedStrings.xml><?xml version="1.0" encoding="utf-8"?>
<sst xmlns="http://schemas.openxmlformats.org/spreadsheetml/2006/main" count="9333" uniqueCount="7052">
  <si>
    <t>New Zealand's population and dwellings. They refer to the 2018 Census of Population and Dwellings.</t>
  </si>
  <si>
    <t>The category codes that identify details within the variables are shown in the tables.</t>
  </si>
  <si>
    <t>Populations counted in the census</t>
  </si>
  <si>
    <t>Most of these tables are about the 2018 Census usually resident population count. Some tables include</t>
  </si>
  <si>
    <t xml:space="preserve">data for both the 2018 Census usually resident population count and the census night population count. </t>
  </si>
  <si>
    <t xml:space="preserve">See definitions for: </t>
  </si>
  <si>
    <t>census usually resident population count</t>
  </si>
  <si>
    <t>census night population count</t>
  </si>
  <si>
    <t>About people</t>
  </si>
  <si>
    <t>Machine-readable zipped CSV file</t>
  </si>
  <si>
    <t>Customised data</t>
  </si>
  <si>
    <t>Contact us for information and quotes for customised data.</t>
  </si>
  <si>
    <t xml:space="preserve">Email: </t>
  </si>
  <si>
    <t>info@stats.govt.nz</t>
  </si>
  <si>
    <t xml:space="preserve">Phone: </t>
  </si>
  <si>
    <t>Published by Stats NZ</t>
  </si>
  <si>
    <t>23 September 2019</t>
  </si>
  <si>
    <t>www.stats.govt.nz</t>
  </si>
  <si>
    <t>Table 1</t>
  </si>
  <si>
    <t>2018 Census</t>
  </si>
  <si>
    <t>Table 2</t>
  </si>
  <si>
    <t>Table 3</t>
  </si>
  <si>
    <t>Activity limitations (total responses)</t>
  </si>
  <si>
    <t>For the census usually resident population count aged 5 years and over</t>
  </si>
  <si>
    <t>Code</t>
  </si>
  <si>
    <t>Activity limitations</t>
  </si>
  <si>
    <t>Seeing</t>
  </si>
  <si>
    <t>Hearing</t>
  </si>
  <si>
    <t>Walking or climbing steps</t>
  </si>
  <si>
    <t>Remembering or concentrating</t>
  </si>
  <si>
    <t>Washing all over or dressing</t>
  </si>
  <si>
    <t>Communicating</t>
  </si>
  <si>
    <t>1</t>
  </si>
  <si>
    <t>No difficulty</t>
  </si>
  <si>
    <t>2</t>
  </si>
  <si>
    <t>Some difficulty</t>
  </si>
  <si>
    <t>3</t>
  </si>
  <si>
    <t>A lot of difficulty</t>
  </si>
  <si>
    <t>4</t>
  </si>
  <si>
    <t>Cannot do at all</t>
  </si>
  <si>
    <t>Total people stated</t>
  </si>
  <si>
    <t>7</t>
  </si>
  <si>
    <t>Response unidentifiable</t>
  </si>
  <si>
    <t>9</t>
  </si>
  <si>
    <t>Not stated</t>
  </si>
  <si>
    <t>Total people</t>
  </si>
  <si>
    <r>
      <t xml:space="preserve">Source: </t>
    </r>
    <r>
      <rPr>
        <sz val="8"/>
        <rFont val="Arial Mäori"/>
        <family val="2"/>
      </rPr>
      <t>Stats NZ</t>
    </r>
  </si>
  <si>
    <t>Table 4</t>
  </si>
  <si>
    <t>Age (single years)</t>
  </si>
  <si>
    <t>For the census night population count and census usually resident population count</t>
  </si>
  <si>
    <t>Census night population count</t>
  </si>
  <si>
    <t xml:space="preserve">Census usually resident population count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</si>
  <si>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</si>
  <si>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</si>
  <si>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</si>
  <si>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</si>
  <si>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</si>
  <si>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</si>
  <si>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</si>
  <si>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</si>
  <si>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</si>
  <si>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</si>
  <si>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</si>
  <si>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</si>
  <si>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</si>
  <si>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</si>
  <si>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</si>
  <si>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</si>
  <si>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</si>
  <si>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</si>
  <si>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</si>
  <si>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</si>
  <si>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</si>
  <si>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</si>
  <si>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</si>
  <si>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</si>
  <si>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</si>
  <si>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</si>
  <si>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</si>
  <si>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</si>
  <si>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</si>
  <si>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</si>
  <si>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</si>
  <si>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</si>
  <si>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</si>
  <si>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</si>
  <si>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</si>
  <si>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</si>
  <si>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</si>
  <si>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</si>
  <si>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</si>
  <si>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</si>
  <si>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</si>
  <si>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</si>
  <si>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</si>
  <si>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</si>
  <si>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</si>
  <si>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</si>
  <si>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</si>
  <si>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</si>
  <si>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</si>
  <si>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</si>
  <si>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</si>
  <si>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</si>
  <si>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</si>
  <si>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</si>
  <si>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</si>
  <si>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</si>
  <si>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</si>
  <si>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</si>
  <si>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</si>
  <si>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</si>
  <si>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</si>
  <si>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</si>
  <si>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</si>
  <si>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</si>
  <si>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</si>
  <si>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</si>
  <si>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</si>
  <si>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</si>
  <si>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</si>
  <si>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</si>
  <si>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</si>
  <si>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</si>
  <si>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</si>
  <si>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</si>
  <si>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</si>
  <si>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</si>
  <si>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</si>
  <si>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</si>
  <si>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</si>
  <si>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</si>
  <si>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</si>
  <si>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</si>
  <si>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</si>
  <si>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</si>
  <si>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</si>
  <si>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</si>
  <si>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</si>
  <si>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</si>
  <si>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</si>
  <si>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</si>
  <si>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</si>
  <si>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</si>
  <si>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</si>
  <si>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</si>
  <si>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</si>
  <si>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</si>
  <si>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</si>
  <si>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</si>
  <si>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</si>
  <si>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</si>
  <si>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</si>
  <si>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</si>
  <si>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</si>
  <si>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</si>
  <si>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</si>
  <si>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</si>
  <si>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</si>
  <si>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</si>
  <si>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</si>
  <si>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</si>
  <si>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</si>
  <si>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</si>
  <si>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</si>
  <si>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</si>
  <si>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</si>
  <si>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</si>
  <si>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</si>
  <si>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</si>
  <si>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</si>
  <si>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</si>
  <si>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Table 5</t>
  </si>
  <si>
    <t>Birthplace</t>
  </si>
  <si>
    <t>1000</t>
  </si>
  <si>
    <t>Oceania and Antarctica (not further defined)</t>
  </si>
  <si>
    <t>1101</t>
  </si>
  <si>
    <t>Australia</t>
  </si>
  <si>
    <t>1102</t>
  </si>
  <si>
    <t>Norfolk Island</t>
  </si>
  <si>
    <t>1199</t>
  </si>
  <si>
    <t>Australian External Territories nec</t>
  </si>
  <si>
    <t>1201</t>
  </si>
  <si>
    <t>New Zealand</t>
  </si>
  <si>
    <t>1300</t>
  </si>
  <si>
    <t>Melanesia (not further defined)</t>
  </si>
  <si>
    <t>1301</t>
  </si>
  <si>
    <t>New Caledonia</t>
  </si>
  <si>
    <t>1302</t>
  </si>
  <si>
    <t>Papua New Guinea</t>
  </si>
  <si>
    <t>1303</t>
  </si>
  <si>
    <t>Solomon Islands</t>
  </si>
  <si>
    <t>1304</t>
  </si>
  <si>
    <t>Vanuatu</t>
  </si>
  <si>
    <t>1401</t>
  </si>
  <si>
    <t>Guam</t>
  </si>
  <si>
    <t>1402</t>
  </si>
  <si>
    <t>Kiribati</t>
  </si>
  <si>
    <t>1403</t>
  </si>
  <si>
    <t>Marshall Islands</t>
  </si>
  <si>
    <t>1404</t>
  </si>
  <si>
    <t>Micronesia, Federated States of</t>
  </si>
  <si>
    <t>1405</t>
  </si>
  <si>
    <t>Nauru</t>
  </si>
  <si>
    <t>1406</t>
  </si>
  <si>
    <t>Northern Mariana Islands</t>
  </si>
  <si>
    <t>1407</t>
  </si>
  <si>
    <t>Palau</t>
  </si>
  <si>
    <t>1500</t>
  </si>
  <si>
    <t>Polynesia (excludes Hawaii) (not further defined)</t>
  </si>
  <si>
    <t>1501</t>
  </si>
  <si>
    <t>Cook Islands</t>
  </si>
  <si>
    <t>1502</t>
  </si>
  <si>
    <t>Fiji</t>
  </si>
  <si>
    <t>1503</t>
  </si>
  <si>
    <t>French Polynesia</t>
  </si>
  <si>
    <t>1504</t>
  </si>
  <si>
    <t>Niue</t>
  </si>
  <si>
    <t>1505</t>
  </si>
  <si>
    <t>Samoa</t>
  </si>
  <si>
    <t>1506</t>
  </si>
  <si>
    <t>Samoa, American</t>
  </si>
  <si>
    <t>1507</t>
  </si>
  <si>
    <t>Tokelau</t>
  </si>
  <si>
    <t>1508</t>
  </si>
  <si>
    <t>Tonga</t>
  </si>
  <si>
    <t>1511</t>
  </si>
  <si>
    <t>Tuvalu</t>
  </si>
  <si>
    <t>1512</t>
  </si>
  <si>
    <t>Wallis and Futuna</t>
  </si>
  <si>
    <t>1513</t>
  </si>
  <si>
    <t>Pitcairn Island</t>
  </si>
  <si>
    <t>1599</t>
  </si>
  <si>
    <t>Polynesia (excludes Hawaii) nec</t>
  </si>
  <si>
    <t>1601</t>
  </si>
  <si>
    <t>Antarctica</t>
  </si>
  <si>
    <t>2000</t>
  </si>
  <si>
    <t>North-West Europe (not further defined)</t>
  </si>
  <si>
    <t>2100</t>
  </si>
  <si>
    <t>United Kingdom (not further defined)</t>
  </si>
  <si>
    <t>2101</t>
  </si>
  <si>
    <t>Channel Islands</t>
  </si>
  <si>
    <t>2102</t>
  </si>
  <si>
    <t>England</t>
  </si>
  <si>
    <t>2103</t>
  </si>
  <si>
    <t>Isle of Man</t>
  </si>
  <si>
    <t>2104</t>
  </si>
  <si>
    <t>Northern Ireland</t>
  </si>
  <si>
    <t>2105</t>
  </si>
  <si>
    <t>Scotland</t>
  </si>
  <si>
    <t>2106</t>
  </si>
  <si>
    <t>Wales</t>
  </si>
  <si>
    <t>2201</t>
  </si>
  <si>
    <t>Ireland</t>
  </si>
  <si>
    <t>2300</t>
  </si>
  <si>
    <t>Western Europe (not further defined)</t>
  </si>
  <si>
    <t>2301</t>
  </si>
  <si>
    <t>Austria</t>
  </si>
  <si>
    <t>2302</t>
  </si>
  <si>
    <t>Belgium</t>
  </si>
  <si>
    <t>2303</t>
  </si>
  <si>
    <t>France</t>
  </si>
  <si>
    <t>2304</t>
  </si>
  <si>
    <t>Germany</t>
  </si>
  <si>
    <t>2305</t>
  </si>
  <si>
    <t>Liechtenstein</t>
  </si>
  <si>
    <t>2306</t>
  </si>
  <si>
    <t>Luxembourg</t>
  </si>
  <si>
    <t>2307</t>
  </si>
  <si>
    <t>Monaco</t>
  </si>
  <si>
    <t>2308</t>
  </si>
  <si>
    <t>Netherlands</t>
  </si>
  <si>
    <t>2311</t>
  </si>
  <si>
    <t>Switzerland</t>
  </si>
  <si>
    <t>2400</t>
  </si>
  <si>
    <t>Northern Europe (not further defined)</t>
  </si>
  <si>
    <t>2401</t>
  </si>
  <si>
    <t>Denmark</t>
  </si>
  <si>
    <t>2402</t>
  </si>
  <si>
    <t>Faeroe Islands</t>
  </si>
  <si>
    <t>2403</t>
  </si>
  <si>
    <t>Finland</t>
  </si>
  <si>
    <t>2404</t>
  </si>
  <si>
    <t>Greenland</t>
  </si>
  <si>
    <t>2405</t>
  </si>
  <si>
    <t>Iceland</t>
  </si>
  <si>
    <t>2406</t>
  </si>
  <si>
    <t>Norway</t>
  </si>
  <si>
    <t>2407</t>
  </si>
  <si>
    <t>Sweden</t>
  </si>
  <si>
    <t>3000</t>
  </si>
  <si>
    <t>Southern and Eastern Europe (not further defined)</t>
  </si>
  <si>
    <t>3100</t>
  </si>
  <si>
    <t>Southern Europe (not further defined)</t>
  </si>
  <si>
    <t>3101</t>
  </si>
  <si>
    <t>Andorra</t>
  </si>
  <si>
    <t>3102</t>
  </si>
  <si>
    <t>Gibraltar</t>
  </si>
  <si>
    <t>3103</t>
  </si>
  <si>
    <t>Vatican City State</t>
  </si>
  <si>
    <t>3104</t>
  </si>
  <si>
    <t>Italy</t>
  </si>
  <si>
    <t>3105</t>
  </si>
  <si>
    <t>Malta</t>
  </si>
  <si>
    <t>3106</t>
  </si>
  <si>
    <t>Portugal</t>
  </si>
  <si>
    <t>3107</t>
  </si>
  <si>
    <t>San Marino</t>
  </si>
  <si>
    <t>3108</t>
  </si>
  <si>
    <t>Spain</t>
  </si>
  <si>
    <t>3200</t>
  </si>
  <si>
    <t>South Eastern Europe (not further defined)</t>
  </si>
  <si>
    <t>3201</t>
  </si>
  <si>
    <t>Albania</t>
  </si>
  <si>
    <t>3202</t>
  </si>
  <si>
    <t>Bosnia and Herzegovina</t>
  </si>
  <si>
    <t>3203</t>
  </si>
  <si>
    <t>Bulgaria</t>
  </si>
  <si>
    <t>3204</t>
  </si>
  <si>
    <t>Croatia</t>
  </si>
  <si>
    <t>3205</t>
  </si>
  <si>
    <t>Cyprus</t>
  </si>
  <si>
    <t>3206</t>
  </si>
  <si>
    <t>North Macedonia</t>
  </si>
  <si>
    <t>3207</t>
  </si>
  <si>
    <t>Greece</t>
  </si>
  <si>
    <t>3208</t>
  </si>
  <si>
    <t>Moldova</t>
  </si>
  <si>
    <t>3211</t>
  </si>
  <si>
    <t>Romania</t>
  </si>
  <si>
    <t>3212</t>
  </si>
  <si>
    <t>Slovenia</t>
  </si>
  <si>
    <t>3214</t>
  </si>
  <si>
    <t>Montenegro</t>
  </si>
  <si>
    <t>3215</t>
  </si>
  <si>
    <t>Serbia</t>
  </si>
  <si>
    <t>3216</t>
  </si>
  <si>
    <t>Kosovo</t>
  </si>
  <si>
    <t>3300</t>
  </si>
  <si>
    <t>Eastern Europe (not further defined)</t>
  </si>
  <si>
    <t>3301</t>
  </si>
  <si>
    <t>Belarus</t>
  </si>
  <si>
    <t>3302</t>
  </si>
  <si>
    <t>Czechia</t>
  </si>
  <si>
    <t>3303</t>
  </si>
  <si>
    <t>Estonia</t>
  </si>
  <si>
    <t>3304</t>
  </si>
  <si>
    <t>Hungary</t>
  </si>
  <si>
    <t>3305</t>
  </si>
  <si>
    <t>Latvia</t>
  </si>
  <si>
    <t>3306</t>
  </si>
  <si>
    <t>Lithuania</t>
  </si>
  <si>
    <t>3307</t>
  </si>
  <si>
    <t>Poland</t>
  </si>
  <si>
    <t>3308</t>
  </si>
  <si>
    <t>Russia</t>
  </si>
  <si>
    <t>3311</t>
  </si>
  <si>
    <t>Slovakia</t>
  </si>
  <si>
    <t>3312</t>
  </si>
  <si>
    <t>Ukraine</t>
  </si>
  <si>
    <t>4000</t>
  </si>
  <si>
    <t>North Africa and the Middle East (not further defined)</t>
  </si>
  <si>
    <t>4100</t>
  </si>
  <si>
    <t>North Africa (not further defined)</t>
  </si>
  <si>
    <t>4101</t>
  </si>
  <si>
    <t>Algeria</t>
  </si>
  <si>
    <t>4102</t>
  </si>
  <si>
    <t>Egypt</t>
  </si>
  <si>
    <t>4103</t>
  </si>
  <si>
    <t>Libya</t>
  </si>
  <si>
    <t>4104</t>
  </si>
  <si>
    <t>Morocco</t>
  </si>
  <si>
    <t>4105</t>
  </si>
  <si>
    <t>Sudan</t>
  </si>
  <si>
    <t>4106</t>
  </si>
  <si>
    <t>Tunisia</t>
  </si>
  <si>
    <t>4107</t>
  </si>
  <si>
    <t>Western Sahara</t>
  </si>
  <si>
    <t>4108</t>
  </si>
  <si>
    <t>Spanish North Africa</t>
  </si>
  <si>
    <t>4111</t>
  </si>
  <si>
    <t>South Sudan</t>
  </si>
  <si>
    <t>4200</t>
  </si>
  <si>
    <t>Middle East (not further defined)</t>
  </si>
  <si>
    <t>4201</t>
  </si>
  <si>
    <t>Bahrain</t>
  </si>
  <si>
    <t>4202</t>
  </si>
  <si>
    <t>Gaza Strip/Palestine/West Bank</t>
  </si>
  <si>
    <t>4203</t>
  </si>
  <si>
    <t>Iran</t>
  </si>
  <si>
    <t>4204</t>
  </si>
  <si>
    <t>Iraq</t>
  </si>
  <si>
    <t>4205</t>
  </si>
  <si>
    <t>Israel</t>
  </si>
  <si>
    <t>4206</t>
  </si>
  <si>
    <t>Jordan</t>
  </si>
  <si>
    <t>4207</t>
  </si>
  <si>
    <t>Kuwait</t>
  </si>
  <si>
    <t>4208</t>
  </si>
  <si>
    <t>Lebanon</t>
  </si>
  <si>
    <t>4211</t>
  </si>
  <si>
    <t>Oman</t>
  </si>
  <si>
    <t>4212</t>
  </si>
  <si>
    <t>Qatar</t>
  </si>
  <si>
    <t>4213</t>
  </si>
  <si>
    <t>Saudi Arabia</t>
  </si>
  <si>
    <t>4214</t>
  </si>
  <si>
    <t>Syria</t>
  </si>
  <si>
    <t>4215</t>
  </si>
  <si>
    <t>Turkey</t>
  </si>
  <si>
    <t>4216</t>
  </si>
  <si>
    <t>United Arab Emirates</t>
  </si>
  <si>
    <t>4217</t>
  </si>
  <si>
    <t>Yemen</t>
  </si>
  <si>
    <t>5000</t>
  </si>
  <si>
    <t>South-East Asia (not further defined)</t>
  </si>
  <si>
    <t>5100</t>
  </si>
  <si>
    <t>Mainland South-East Asia (not further defined)</t>
  </si>
  <si>
    <t>5101</t>
  </si>
  <si>
    <t>Myanmar</t>
  </si>
  <si>
    <t>5102</t>
  </si>
  <si>
    <t>Cambodia</t>
  </si>
  <si>
    <t>5103</t>
  </si>
  <si>
    <t>Laos</t>
  </si>
  <si>
    <t>5104</t>
  </si>
  <si>
    <t>Thailand</t>
  </si>
  <si>
    <t>5105</t>
  </si>
  <si>
    <t>Viet Nam</t>
  </si>
  <si>
    <t>5200</t>
  </si>
  <si>
    <t>Maritime South-East Asia (not further defined)</t>
  </si>
  <si>
    <t>5201</t>
  </si>
  <si>
    <t>Brunei Darussalam</t>
  </si>
  <si>
    <t>5202</t>
  </si>
  <si>
    <t>Indonesia</t>
  </si>
  <si>
    <t>5203</t>
  </si>
  <si>
    <t>Malaysia</t>
  </si>
  <si>
    <t>5204</t>
  </si>
  <si>
    <t>Philippines</t>
  </si>
  <si>
    <t>5205</t>
  </si>
  <si>
    <t>Singapore</t>
  </si>
  <si>
    <t>5206</t>
  </si>
  <si>
    <t>Timor-Leste</t>
  </si>
  <si>
    <t>6100</t>
  </si>
  <si>
    <t>North-East Asia (not further defined)</t>
  </si>
  <si>
    <t>6101</t>
  </si>
  <si>
    <t>China, People's Republic of</t>
  </si>
  <si>
    <t>6102</t>
  </si>
  <si>
    <t>Hong Kong (Special Administrative Region)</t>
  </si>
  <si>
    <t>6103</t>
  </si>
  <si>
    <t>Japan</t>
  </si>
  <si>
    <t>6104</t>
  </si>
  <si>
    <t>Korea, Democratic People's Republic of</t>
  </si>
  <si>
    <t>6105</t>
  </si>
  <si>
    <t>Korea, Republic of</t>
  </si>
  <si>
    <t>6106</t>
  </si>
  <si>
    <t>Macau (Special Administrative Region)</t>
  </si>
  <si>
    <t>6107</t>
  </si>
  <si>
    <t>Mongolia</t>
  </si>
  <si>
    <t>6108</t>
  </si>
  <si>
    <t>Taiwan</t>
  </si>
  <si>
    <t>7000</t>
  </si>
  <si>
    <t>Southern and Central Asia (not further defined)</t>
  </si>
  <si>
    <t>7100</t>
  </si>
  <si>
    <t>Southern Asia (not further defined)</t>
  </si>
  <si>
    <t>7101</t>
  </si>
  <si>
    <t>Bangladesh</t>
  </si>
  <si>
    <t>7102</t>
  </si>
  <si>
    <t>Bhutan</t>
  </si>
  <si>
    <t>7103</t>
  </si>
  <si>
    <t>India</t>
  </si>
  <si>
    <t>7104</t>
  </si>
  <si>
    <t>Maldives</t>
  </si>
  <si>
    <t>7105</t>
  </si>
  <si>
    <t>Nepal</t>
  </si>
  <si>
    <t>7106</t>
  </si>
  <si>
    <t>Pakistan</t>
  </si>
  <si>
    <t>7107</t>
  </si>
  <si>
    <t>Sri Lanka</t>
  </si>
  <si>
    <t>7200</t>
  </si>
  <si>
    <t>Central Asia (not further defined)</t>
  </si>
  <si>
    <t>7201</t>
  </si>
  <si>
    <t>Afghanistan</t>
  </si>
  <si>
    <t>7202</t>
  </si>
  <si>
    <t>Armenia</t>
  </si>
  <si>
    <t>7203</t>
  </si>
  <si>
    <t>Azerbaijan</t>
  </si>
  <si>
    <t>7204</t>
  </si>
  <si>
    <t>Georgia</t>
  </si>
  <si>
    <t>7205</t>
  </si>
  <si>
    <t>Kazakhstan</t>
  </si>
  <si>
    <t>7206</t>
  </si>
  <si>
    <t>Kyrgyzstan</t>
  </si>
  <si>
    <t>7207</t>
  </si>
  <si>
    <t>Tajikistan</t>
  </si>
  <si>
    <t>7208</t>
  </si>
  <si>
    <t>Turkmenistan</t>
  </si>
  <si>
    <t>7211</t>
  </si>
  <si>
    <t>Uzbekistan</t>
  </si>
  <si>
    <t>8000</t>
  </si>
  <si>
    <t>The Americas (not further defined)</t>
  </si>
  <si>
    <t>8100</t>
  </si>
  <si>
    <t>Northern America (not further defined)</t>
  </si>
  <si>
    <t>8101</t>
  </si>
  <si>
    <t>Bermuda</t>
  </si>
  <si>
    <t>8102</t>
  </si>
  <si>
    <t>Canada</t>
  </si>
  <si>
    <t>8103</t>
  </si>
  <si>
    <t>St Pierre and Miquelon</t>
  </si>
  <si>
    <t>8104</t>
  </si>
  <si>
    <t>United States of America</t>
  </si>
  <si>
    <t>8200</t>
  </si>
  <si>
    <t>South America (not further defined)</t>
  </si>
  <si>
    <t>8201</t>
  </si>
  <si>
    <t>Argentina</t>
  </si>
  <si>
    <t>8202</t>
  </si>
  <si>
    <t>Bolivia</t>
  </si>
  <si>
    <t>8203</t>
  </si>
  <si>
    <t>Brazil</t>
  </si>
  <si>
    <t>8204</t>
  </si>
  <si>
    <t>Chile</t>
  </si>
  <si>
    <t>8205</t>
  </si>
  <si>
    <t>Colombia</t>
  </si>
  <si>
    <t>8206</t>
  </si>
  <si>
    <t>Ecuador</t>
  </si>
  <si>
    <t>8207</t>
  </si>
  <si>
    <t>Falkland Islands</t>
  </si>
  <si>
    <t>8208</t>
  </si>
  <si>
    <t>French Guiana</t>
  </si>
  <si>
    <t>8211</t>
  </si>
  <si>
    <t>Guyana</t>
  </si>
  <si>
    <t>8212</t>
  </si>
  <si>
    <t>Paraguay</t>
  </si>
  <si>
    <t>8213</t>
  </si>
  <si>
    <t>Peru</t>
  </si>
  <si>
    <t>8214</t>
  </si>
  <si>
    <t>Suriname</t>
  </si>
  <si>
    <t>8215</t>
  </si>
  <si>
    <t>Uruguay</t>
  </si>
  <si>
    <t>8216</t>
  </si>
  <si>
    <t>Venezuela</t>
  </si>
  <si>
    <t>8299</t>
  </si>
  <si>
    <t>South America nec</t>
  </si>
  <si>
    <t>8300</t>
  </si>
  <si>
    <t>Central America (not further defined)</t>
  </si>
  <si>
    <t>8301</t>
  </si>
  <si>
    <t>Belize</t>
  </si>
  <si>
    <t>8302</t>
  </si>
  <si>
    <t>Costa Rica</t>
  </si>
  <si>
    <t>8303</t>
  </si>
  <si>
    <t>El Salvador</t>
  </si>
  <si>
    <t>8304</t>
  </si>
  <si>
    <t>Guatemala</t>
  </si>
  <si>
    <t>8305</t>
  </si>
  <si>
    <t>Honduras</t>
  </si>
  <si>
    <t>8306</t>
  </si>
  <si>
    <t>Mexico</t>
  </si>
  <si>
    <t>8307</t>
  </si>
  <si>
    <t>Nicaragua</t>
  </si>
  <si>
    <t>8308</t>
  </si>
  <si>
    <t>Panama</t>
  </si>
  <si>
    <t>8400</t>
  </si>
  <si>
    <t>Caribbean (not further defined)</t>
  </si>
  <si>
    <t>8401</t>
  </si>
  <si>
    <t>Anguilla</t>
  </si>
  <si>
    <t>8402</t>
  </si>
  <si>
    <t>Antigua and Barbuda</t>
  </si>
  <si>
    <t>8403</t>
  </si>
  <si>
    <t>Aruba</t>
  </si>
  <si>
    <t>8404</t>
  </si>
  <si>
    <t>Bahamas</t>
  </si>
  <si>
    <t>8405</t>
  </si>
  <si>
    <t>Barbados</t>
  </si>
  <si>
    <t>8406</t>
  </si>
  <si>
    <t>Cayman Islands</t>
  </si>
  <si>
    <t>8407</t>
  </si>
  <si>
    <t>Cuba</t>
  </si>
  <si>
    <t>8408</t>
  </si>
  <si>
    <t>Dominica</t>
  </si>
  <si>
    <t>8411</t>
  </si>
  <si>
    <t>Dominican Republic</t>
  </si>
  <si>
    <t>8412</t>
  </si>
  <si>
    <t>Grenada</t>
  </si>
  <si>
    <t>8413</t>
  </si>
  <si>
    <t>Guadeloupe</t>
  </si>
  <si>
    <t>8414</t>
  </si>
  <si>
    <t>Haiti</t>
  </si>
  <si>
    <t>8415</t>
  </si>
  <si>
    <t>Jamaica</t>
  </si>
  <si>
    <t>8416</t>
  </si>
  <si>
    <t>Martinique</t>
  </si>
  <si>
    <t>8417</t>
  </si>
  <si>
    <t>Montserrat</t>
  </si>
  <si>
    <t>8421</t>
  </si>
  <si>
    <t>Puerto Rico</t>
  </si>
  <si>
    <t>8422</t>
  </si>
  <si>
    <t>St Kitts and Nevis</t>
  </si>
  <si>
    <t>8423</t>
  </si>
  <si>
    <t>St Lucia</t>
  </si>
  <si>
    <t>8424</t>
  </si>
  <si>
    <t>St Vincent and the Grenadines</t>
  </si>
  <si>
    <t>8425</t>
  </si>
  <si>
    <t>Trinidad and Tobago</t>
  </si>
  <si>
    <t>8426</t>
  </si>
  <si>
    <t>Turks and Caicos Islands</t>
  </si>
  <si>
    <t>8427</t>
  </si>
  <si>
    <t>Virgin Islands, British</t>
  </si>
  <si>
    <t>8428</t>
  </si>
  <si>
    <t>Virgin Islands, United States</t>
  </si>
  <si>
    <t>8433</t>
  </si>
  <si>
    <t>Curacao</t>
  </si>
  <si>
    <t>8434</t>
  </si>
  <si>
    <t>St Maarten (Dutch Part)</t>
  </si>
  <si>
    <t>9000</t>
  </si>
  <si>
    <t>Sub-Saharan Africa (not further defined)</t>
  </si>
  <si>
    <t>9100</t>
  </si>
  <si>
    <t>Central and West Africa (not further defined)</t>
  </si>
  <si>
    <t>9101</t>
  </si>
  <si>
    <t>Benin</t>
  </si>
  <si>
    <t>9102</t>
  </si>
  <si>
    <t>Burkina Faso</t>
  </si>
  <si>
    <t>9103</t>
  </si>
  <si>
    <t>Cameroon</t>
  </si>
  <si>
    <t>9104</t>
  </si>
  <si>
    <t>Cabo Verde</t>
  </si>
  <si>
    <t>9105</t>
  </si>
  <si>
    <t>Central African Republic</t>
  </si>
  <si>
    <t>9106</t>
  </si>
  <si>
    <t>Chad</t>
  </si>
  <si>
    <t>9107</t>
  </si>
  <si>
    <t>Congo</t>
  </si>
  <si>
    <t>9108</t>
  </si>
  <si>
    <t>Congo, the Democratic Republic of the</t>
  </si>
  <si>
    <t>9111</t>
  </si>
  <si>
    <t>9112</t>
  </si>
  <si>
    <t>Equatorial Guinea</t>
  </si>
  <si>
    <t>9113</t>
  </si>
  <si>
    <t>Gabon</t>
  </si>
  <si>
    <t>9114</t>
  </si>
  <si>
    <t>Gambia</t>
  </si>
  <si>
    <t>9115</t>
  </si>
  <si>
    <t>Ghana</t>
  </si>
  <si>
    <t>9116</t>
  </si>
  <si>
    <t>Guinea</t>
  </si>
  <si>
    <t>9117</t>
  </si>
  <si>
    <t>Guinea-Bissau</t>
  </si>
  <si>
    <t>9118</t>
  </si>
  <si>
    <t>Liberia</t>
  </si>
  <si>
    <t>9121</t>
  </si>
  <si>
    <t>Mali</t>
  </si>
  <si>
    <t>9122</t>
  </si>
  <si>
    <t>Mauritania</t>
  </si>
  <si>
    <t>9123</t>
  </si>
  <si>
    <t>Niger</t>
  </si>
  <si>
    <t>9124</t>
  </si>
  <si>
    <t>Nigeria</t>
  </si>
  <si>
    <t>9125</t>
  </si>
  <si>
    <t>Sao Tome and Principe</t>
  </si>
  <si>
    <t>9126</t>
  </si>
  <si>
    <t>Senegal</t>
  </si>
  <si>
    <t>9127</t>
  </si>
  <si>
    <t>Sierra Leone</t>
  </si>
  <si>
    <t>9128</t>
  </si>
  <si>
    <t>Togo</t>
  </si>
  <si>
    <t>9200</t>
  </si>
  <si>
    <t>Southern and East Africa (not further defined)</t>
  </si>
  <si>
    <t>9201</t>
  </si>
  <si>
    <t>Angola</t>
  </si>
  <si>
    <t>9202</t>
  </si>
  <si>
    <t>Botswana</t>
  </si>
  <si>
    <t>9203</t>
  </si>
  <si>
    <t>Burundi</t>
  </si>
  <si>
    <t>9204</t>
  </si>
  <si>
    <t>Comoros</t>
  </si>
  <si>
    <t>9205</t>
  </si>
  <si>
    <t>Djibouti</t>
  </si>
  <si>
    <t>9206</t>
  </si>
  <si>
    <t>Eritrea</t>
  </si>
  <si>
    <t>9207</t>
  </si>
  <si>
    <t>Ethiopia</t>
  </si>
  <si>
    <t>9208</t>
  </si>
  <si>
    <t>Kenya</t>
  </si>
  <si>
    <t>9211</t>
  </si>
  <si>
    <t>Lesotho</t>
  </si>
  <si>
    <t>9212</t>
  </si>
  <si>
    <t>Madagascar</t>
  </si>
  <si>
    <t>9213</t>
  </si>
  <si>
    <t>Malawi</t>
  </si>
  <si>
    <t>9214</t>
  </si>
  <si>
    <t>Mauritius</t>
  </si>
  <si>
    <t>9215</t>
  </si>
  <si>
    <t>Mayotte</t>
  </si>
  <si>
    <t>9216</t>
  </si>
  <si>
    <t>Mozambique</t>
  </si>
  <si>
    <t>9217</t>
  </si>
  <si>
    <t>Namibia</t>
  </si>
  <si>
    <t>9218</t>
  </si>
  <si>
    <t>Reunion</t>
  </si>
  <si>
    <t>9221</t>
  </si>
  <si>
    <t>Rwanda</t>
  </si>
  <si>
    <t>9222</t>
  </si>
  <si>
    <t>St Helena</t>
  </si>
  <si>
    <t>9223</t>
  </si>
  <si>
    <t>Seychelles</t>
  </si>
  <si>
    <t>9224</t>
  </si>
  <si>
    <t>Somalia</t>
  </si>
  <si>
    <t>9225</t>
  </si>
  <si>
    <t>South Africa</t>
  </si>
  <si>
    <t>9226</t>
  </si>
  <si>
    <t>Eswatini</t>
  </si>
  <si>
    <t>9227</t>
  </si>
  <si>
    <t>Tanzania</t>
  </si>
  <si>
    <t>9228</t>
  </si>
  <si>
    <t>Uganda</t>
  </si>
  <si>
    <t>9231</t>
  </si>
  <si>
    <t>Zambia</t>
  </si>
  <si>
    <t>9232</t>
  </si>
  <si>
    <t>Zimbabwe</t>
  </si>
  <si>
    <t>9299</t>
  </si>
  <si>
    <t>Southern and East Africa nec</t>
  </si>
  <si>
    <t>0000</t>
  </si>
  <si>
    <t>Inadequately described</t>
  </si>
  <si>
    <t>0001</t>
  </si>
  <si>
    <t>At sea</t>
  </si>
  <si>
    <t>9999</t>
  </si>
  <si>
    <t>Table 6</t>
  </si>
  <si>
    <t>Cigarette smoking behaviour</t>
  </si>
  <si>
    <t>For the census usually resident population count aged 15 years and over</t>
  </si>
  <si>
    <t>Census usually resident population count aged 15 years and over</t>
  </si>
  <si>
    <t>Regular smoker</t>
  </si>
  <si>
    <t>Ex-smoker</t>
  </si>
  <si>
    <t>Never smoked regularly</t>
  </si>
  <si>
    <t>Table 7</t>
  </si>
  <si>
    <t>Ethnic group (total responses)</t>
  </si>
  <si>
    <t>Ethnic group</t>
  </si>
  <si>
    <t>10000</t>
  </si>
  <si>
    <t>European nfd</t>
  </si>
  <si>
    <t>11111</t>
  </si>
  <si>
    <t>New Zealand European</t>
  </si>
  <si>
    <t>12100</t>
  </si>
  <si>
    <t>British nfd</t>
  </si>
  <si>
    <t>12111</t>
  </si>
  <si>
    <t>Celtic nfd</t>
  </si>
  <si>
    <t>12112</t>
  </si>
  <si>
    <t>Channel Islander</t>
  </si>
  <si>
    <t>12113</t>
  </si>
  <si>
    <t>Cornish</t>
  </si>
  <si>
    <t>12114</t>
  </si>
  <si>
    <t>English</t>
  </si>
  <si>
    <t>12116</t>
  </si>
  <si>
    <t>Irish</t>
  </si>
  <si>
    <t>12117</t>
  </si>
  <si>
    <t>Manx</t>
  </si>
  <si>
    <t>12119</t>
  </si>
  <si>
    <t>Scottish</t>
  </si>
  <si>
    <t>12121</t>
  </si>
  <si>
    <t>Welsh</t>
  </si>
  <si>
    <t>12199</t>
  </si>
  <si>
    <t>British nec</t>
  </si>
  <si>
    <t>12211</t>
  </si>
  <si>
    <t>Dutch</t>
  </si>
  <si>
    <t>12311</t>
  </si>
  <si>
    <t>Greek</t>
  </si>
  <si>
    <t>12411</t>
  </si>
  <si>
    <t>Polish</t>
  </si>
  <si>
    <t>12500</t>
  </si>
  <si>
    <t>South Slav nfd</t>
  </si>
  <si>
    <t>12511</t>
  </si>
  <si>
    <t>Croatian</t>
  </si>
  <si>
    <t>12512</t>
  </si>
  <si>
    <t>Dalmatian</t>
  </si>
  <si>
    <t>12513</t>
  </si>
  <si>
    <t>Macedonian</t>
  </si>
  <si>
    <t>12514</t>
  </si>
  <si>
    <t>Serbian</t>
  </si>
  <si>
    <t>12515</t>
  </si>
  <si>
    <t>Slovenian</t>
  </si>
  <si>
    <t>12516</t>
  </si>
  <si>
    <t>Bosnian</t>
  </si>
  <si>
    <t>12599</t>
  </si>
  <si>
    <t>South Slav nec</t>
  </si>
  <si>
    <t>12611</t>
  </si>
  <si>
    <t>Italian</t>
  </si>
  <si>
    <t>12711</t>
  </si>
  <si>
    <t>German</t>
  </si>
  <si>
    <t>12811</t>
  </si>
  <si>
    <t>Australian</t>
  </si>
  <si>
    <t>12911</t>
  </si>
  <si>
    <t>Albanian</t>
  </si>
  <si>
    <t>12912</t>
  </si>
  <si>
    <t>Armenian</t>
  </si>
  <si>
    <t>12913</t>
  </si>
  <si>
    <t>Austrian</t>
  </si>
  <si>
    <t>12914</t>
  </si>
  <si>
    <t>Belgian</t>
  </si>
  <si>
    <t>12915</t>
  </si>
  <si>
    <t>Bulgarian</t>
  </si>
  <si>
    <t>12916</t>
  </si>
  <si>
    <t>Belorussian</t>
  </si>
  <si>
    <t>12918</t>
  </si>
  <si>
    <t>Cypriot nfd</t>
  </si>
  <si>
    <t>12919</t>
  </si>
  <si>
    <t>Czech</t>
  </si>
  <si>
    <t>12920</t>
  </si>
  <si>
    <t>Danish</t>
  </si>
  <si>
    <t>12921</t>
  </si>
  <si>
    <t>Estonian</t>
  </si>
  <si>
    <t>12922</t>
  </si>
  <si>
    <t>Finnish</t>
  </si>
  <si>
    <t>12923</t>
  </si>
  <si>
    <t>Flemish</t>
  </si>
  <si>
    <t>12924</t>
  </si>
  <si>
    <t>French</t>
  </si>
  <si>
    <t>12926</t>
  </si>
  <si>
    <t>Hungarian</t>
  </si>
  <si>
    <t>12927</t>
  </si>
  <si>
    <t>Icelandic</t>
  </si>
  <si>
    <t>12928</t>
  </si>
  <si>
    <t>Latvian</t>
  </si>
  <si>
    <t>12929</t>
  </si>
  <si>
    <t>Lithuanian</t>
  </si>
  <si>
    <t>12930</t>
  </si>
  <si>
    <t>Maltese</t>
  </si>
  <si>
    <t>12931</t>
  </si>
  <si>
    <t>Norwegian</t>
  </si>
  <si>
    <t>12932</t>
  </si>
  <si>
    <t>Portuguese</t>
  </si>
  <si>
    <t>12933</t>
  </si>
  <si>
    <t>Romanian</t>
  </si>
  <si>
    <t>12934</t>
  </si>
  <si>
    <t>Gypsy</t>
  </si>
  <si>
    <t>12935</t>
  </si>
  <si>
    <t>Russian</t>
  </si>
  <si>
    <t>12937</t>
  </si>
  <si>
    <t>Slavic</t>
  </si>
  <si>
    <t>12938</t>
  </si>
  <si>
    <t>Slovak</t>
  </si>
  <si>
    <t>12939</t>
  </si>
  <si>
    <t>Spanish</t>
  </si>
  <si>
    <t>12940</t>
  </si>
  <si>
    <t>Swedish</t>
  </si>
  <si>
    <t>12941</t>
  </si>
  <si>
    <t>Swiss</t>
  </si>
  <si>
    <t>12942</t>
  </si>
  <si>
    <t>Ukrainian</t>
  </si>
  <si>
    <t>12943</t>
  </si>
  <si>
    <t>American</t>
  </si>
  <si>
    <t>12945</t>
  </si>
  <si>
    <t>Canadian</t>
  </si>
  <si>
    <t>12947</t>
  </si>
  <si>
    <t>New Caledonian</t>
  </si>
  <si>
    <t>12948</t>
  </si>
  <si>
    <t>South African European</t>
  </si>
  <si>
    <t>12949</t>
  </si>
  <si>
    <t>Afrikaner</t>
  </si>
  <si>
    <t>12950</t>
  </si>
  <si>
    <t>Zimbabwean European</t>
  </si>
  <si>
    <t>12999</t>
  </si>
  <si>
    <t>European nec</t>
  </si>
  <si>
    <t>21111</t>
  </si>
  <si>
    <t>Māori</t>
  </si>
  <si>
    <t>30000</t>
  </si>
  <si>
    <t>Pacific Peoples nfd</t>
  </si>
  <si>
    <t>31111</t>
  </si>
  <si>
    <t>Samoan</t>
  </si>
  <si>
    <t>32100</t>
  </si>
  <si>
    <t>Cook Islands Maori</t>
  </si>
  <si>
    <t>33111</t>
  </si>
  <si>
    <t>Tongan</t>
  </si>
  <si>
    <t>34111</t>
  </si>
  <si>
    <t>Niuean</t>
  </si>
  <si>
    <t>35111</t>
  </si>
  <si>
    <t>Tokelauan</t>
  </si>
  <si>
    <t>36111</t>
  </si>
  <si>
    <t>Fijian</t>
  </si>
  <si>
    <t>37112</t>
  </si>
  <si>
    <t>Indigenous Australian</t>
  </si>
  <si>
    <t>37122</t>
  </si>
  <si>
    <t>Hawaiian</t>
  </si>
  <si>
    <t>37124</t>
  </si>
  <si>
    <t>37130</t>
  </si>
  <si>
    <t>Nauruan</t>
  </si>
  <si>
    <t>37135</t>
  </si>
  <si>
    <t>Papua New Guinean</t>
  </si>
  <si>
    <t>37137</t>
  </si>
  <si>
    <t>Pitcairn Islander</t>
  </si>
  <si>
    <t>37138</t>
  </si>
  <si>
    <t>Rotuman</t>
  </si>
  <si>
    <t>37140</t>
  </si>
  <si>
    <t>Tahitian</t>
  </si>
  <si>
    <t>37141</t>
  </si>
  <si>
    <t>Solomon Islander</t>
  </si>
  <si>
    <t>37144</t>
  </si>
  <si>
    <t>Tuvaluan</t>
  </si>
  <si>
    <t>37145</t>
  </si>
  <si>
    <t>Ni Vanuatu</t>
  </si>
  <si>
    <t>37199</t>
  </si>
  <si>
    <t>Pacific Peoples nec</t>
  </si>
  <si>
    <t>40000</t>
  </si>
  <si>
    <t>Asian nfd</t>
  </si>
  <si>
    <t>41000</t>
  </si>
  <si>
    <t>Southeast Asian nfd</t>
  </si>
  <si>
    <t>41111</t>
  </si>
  <si>
    <t>Filipino</t>
  </si>
  <si>
    <t>41211</t>
  </si>
  <si>
    <t>Cambodian</t>
  </si>
  <si>
    <t>41311</t>
  </si>
  <si>
    <t>Vietnamese</t>
  </si>
  <si>
    <t>41411</t>
  </si>
  <si>
    <t>Burmese</t>
  </si>
  <si>
    <t>41412</t>
  </si>
  <si>
    <t>Indonesian</t>
  </si>
  <si>
    <t>41413</t>
  </si>
  <si>
    <t>Lao</t>
  </si>
  <si>
    <t>41414</t>
  </si>
  <si>
    <t>Malay</t>
  </si>
  <si>
    <t>41415</t>
  </si>
  <si>
    <t>Thai</t>
  </si>
  <si>
    <t>41416</t>
  </si>
  <si>
    <t>Karen</t>
  </si>
  <si>
    <t>41417</t>
  </si>
  <si>
    <t>Chin</t>
  </si>
  <si>
    <t>41499</t>
  </si>
  <si>
    <t>Southeast Asian nec</t>
  </si>
  <si>
    <t>42100</t>
  </si>
  <si>
    <t>Chinese nfd</t>
  </si>
  <si>
    <t>42111</t>
  </si>
  <si>
    <t>Hong Kong Chinese</t>
  </si>
  <si>
    <t>42112</t>
  </si>
  <si>
    <t>Cambodian Chinese</t>
  </si>
  <si>
    <t>42113</t>
  </si>
  <si>
    <t>Malaysian Chinese</t>
  </si>
  <si>
    <t>42114</t>
  </si>
  <si>
    <t>Singaporean Chinese</t>
  </si>
  <si>
    <t>42115</t>
  </si>
  <si>
    <t>Vietnamese Chinese</t>
  </si>
  <si>
    <t>42116</t>
  </si>
  <si>
    <t>Taiwanese</t>
  </si>
  <si>
    <t>42199</t>
  </si>
  <si>
    <t>Chinese nec</t>
  </si>
  <si>
    <t>43100</t>
  </si>
  <si>
    <t>Indian nfd</t>
  </si>
  <si>
    <t>43111</t>
  </si>
  <si>
    <t>Bengali</t>
  </si>
  <si>
    <t>43112</t>
  </si>
  <si>
    <t>Fijian Indian</t>
  </si>
  <si>
    <t>43114</t>
  </si>
  <si>
    <t>Indian Tamil</t>
  </si>
  <si>
    <t>43115</t>
  </si>
  <si>
    <t>Punjabi</t>
  </si>
  <si>
    <t>43116</t>
  </si>
  <si>
    <t>Sikh</t>
  </si>
  <si>
    <t>43117</t>
  </si>
  <si>
    <t>Anglo Indian</t>
  </si>
  <si>
    <t>43118</t>
  </si>
  <si>
    <t>Malaysian Indian</t>
  </si>
  <si>
    <t>43119</t>
  </si>
  <si>
    <t>South African Indian</t>
  </si>
  <si>
    <t>43199</t>
  </si>
  <si>
    <t>Indian nec</t>
  </si>
  <si>
    <t>44100</t>
  </si>
  <si>
    <t>Sri Lankan nfd</t>
  </si>
  <si>
    <t>44111</t>
  </si>
  <si>
    <t>Sinhalese</t>
  </si>
  <si>
    <t>44112</t>
  </si>
  <si>
    <t>Sri Lankan Tamil</t>
  </si>
  <si>
    <t>44199</t>
  </si>
  <si>
    <t>Sri Lankan nec</t>
  </si>
  <si>
    <t>44211</t>
  </si>
  <si>
    <t>Japanese</t>
  </si>
  <si>
    <t>44311</t>
  </si>
  <si>
    <t>Korean</t>
  </si>
  <si>
    <t>44411</t>
  </si>
  <si>
    <t>Afghani</t>
  </si>
  <si>
    <t>44412</t>
  </si>
  <si>
    <t>Bangladeshi</t>
  </si>
  <si>
    <t>44413</t>
  </si>
  <si>
    <t>Nepalese</t>
  </si>
  <si>
    <t>44414</t>
  </si>
  <si>
    <t>Pakistani</t>
  </si>
  <si>
    <t>44415</t>
  </si>
  <si>
    <t>Tibetan</t>
  </si>
  <si>
    <t>44416</t>
  </si>
  <si>
    <t>Eurasian</t>
  </si>
  <si>
    <t>44417</t>
  </si>
  <si>
    <t>Bhutanese</t>
  </si>
  <si>
    <t>44418</t>
  </si>
  <si>
    <t>Maldivian</t>
  </si>
  <si>
    <t>44419</t>
  </si>
  <si>
    <t>Mongolian</t>
  </si>
  <si>
    <t>44499</t>
  </si>
  <si>
    <t>Asian nec</t>
  </si>
  <si>
    <t>51100</t>
  </si>
  <si>
    <t>Middle Eastern nfd</t>
  </si>
  <si>
    <t>51111</t>
  </si>
  <si>
    <t>Algerian</t>
  </si>
  <si>
    <t>51112</t>
  </si>
  <si>
    <t>Arab</t>
  </si>
  <si>
    <t>51113</t>
  </si>
  <si>
    <t>Assyrian</t>
  </si>
  <si>
    <t>51114</t>
  </si>
  <si>
    <t>Egyptian</t>
  </si>
  <si>
    <t>51115</t>
  </si>
  <si>
    <t>Iranian/Persian</t>
  </si>
  <si>
    <t>51116</t>
  </si>
  <si>
    <t>Iraqi</t>
  </si>
  <si>
    <t>51117</t>
  </si>
  <si>
    <t>Israeli/Jewish</t>
  </si>
  <si>
    <t>51118</t>
  </si>
  <si>
    <t>Jordanian</t>
  </si>
  <si>
    <t>51119</t>
  </si>
  <si>
    <t>Kurd</t>
  </si>
  <si>
    <t>51120</t>
  </si>
  <si>
    <t>Lebanese</t>
  </si>
  <si>
    <t>51122</t>
  </si>
  <si>
    <t>Moroccan</t>
  </si>
  <si>
    <t>51124</t>
  </si>
  <si>
    <t>Palestinian</t>
  </si>
  <si>
    <t>51125</t>
  </si>
  <si>
    <t>Syrian</t>
  </si>
  <si>
    <t>51127</t>
  </si>
  <si>
    <t>Turkish</t>
  </si>
  <si>
    <t>51199</t>
  </si>
  <si>
    <t>Middle Eastern nec</t>
  </si>
  <si>
    <t>52100</t>
  </si>
  <si>
    <t>Latin American nfd</t>
  </si>
  <si>
    <t>52111</t>
  </si>
  <si>
    <t>Argentinian</t>
  </si>
  <si>
    <t>52112</t>
  </si>
  <si>
    <t>Bolivian</t>
  </si>
  <si>
    <t>52113</t>
  </si>
  <si>
    <t>Brazilian</t>
  </si>
  <si>
    <t>52114</t>
  </si>
  <si>
    <t>Chilean</t>
  </si>
  <si>
    <t>52115</t>
  </si>
  <si>
    <t>Colombian</t>
  </si>
  <si>
    <t>52118</t>
  </si>
  <si>
    <t>Ecuadorian</t>
  </si>
  <si>
    <t>52123</t>
  </si>
  <si>
    <t>Mexican</t>
  </si>
  <si>
    <t>52127</t>
  </si>
  <si>
    <t>Peruvian</t>
  </si>
  <si>
    <t>52128</t>
  </si>
  <si>
    <t>Puerto Rican</t>
  </si>
  <si>
    <t>52129</t>
  </si>
  <si>
    <t>Uruguayan</t>
  </si>
  <si>
    <t>52130</t>
  </si>
  <si>
    <t>Venezuelan</t>
  </si>
  <si>
    <t>52199</t>
  </si>
  <si>
    <t>Latin American nec</t>
  </si>
  <si>
    <t>53100</t>
  </si>
  <si>
    <t>African nfd</t>
  </si>
  <si>
    <t>53113</t>
  </si>
  <si>
    <t>Jamaican</t>
  </si>
  <si>
    <t>53114</t>
  </si>
  <si>
    <t>Kenyan</t>
  </si>
  <si>
    <t>53115</t>
  </si>
  <si>
    <t>Nigerian</t>
  </si>
  <si>
    <t>53116</t>
  </si>
  <si>
    <t>African American</t>
  </si>
  <si>
    <t>53118</t>
  </si>
  <si>
    <t>Caribbean</t>
  </si>
  <si>
    <t>53119</t>
  </si>
  <si>
    <t>Somali</t>
  </si>
  <si>
    <t>53120</t>
  </si>
  <si>
    <t>Eritrean</t>
  </si>
  <si>
    <t>53121</t>
  </si>
  <si>
    <t>Ethiopian</t>
  </si>
  <si>
    <t>53122</t>
  </si>
  <si>
    <t>Ghanaian</t>
  </si>
  <si>
    <t>53123</t>
  </si>
  <si>
    <t>Burundian</t>
  </si>
  <si>
    <t>53124</t>
  </si>
  <si>
    <t>Congolese</t>
  </si>
  <si>
    <t>53125</t>
  </si>
  <si>
    <t>Sudanese</t>
  </si>
  <si>
    <t>53126</t>
  </si>
  <si>
    <t>Zambian</t>
  </si>
  <si>
    <t>53127</t>
  </si>
  <si>
    <t>Other Zimbabwean</t>
  </si>
  <si>
    <t>53199</t>
  </si>
  <si>
    <t>African nec</t>
  </si>
  <si>
    <t>61113</t>
  </si>
  <si>
    <t>Indigenous American</t>
  </si>
  <si>
    <t>61115</t>
  </si>
  <si>
    <t>Mauritian</t>
  </si>
  <si>
    <t>61116</t>
  </si>
  <si>
    <t>Seychellois</t>
  </si>
  <si>
    <t>61117</t>
  </si>
  <si>
    <t>Other South African</t>
  </si>
  <si>
    <t>61118</t>
  </si>
  <si>
    <t>New Zealander</t>
  </si>
  <si>
    <t>61199</t>
  </si>
  <si>
    <t>Other Ethnicity nec</t>
  </si>
  <si>
    <t>94444</t>
  </si>
  <si>
    <t>Don't know</t>
  </si>
  <si>
    <t>95555</t>
  </si>
  <si>
    <t>Refused to answer</t>
  </si>
  <si>
    <t>97777</t>
  </si>
  <si>
    <t>98888</t>
  </si>
  <si>
    <t>Response outside scope</t>
  </si>
  <si>
    <t>99999</t>
  </si>
  <si>
    <t>Total responses</t>
  </si>
  <si>
    <t>Table 8</t>
  </si>
  <si>
    <t>Highest qualification</t>
  </si>
  <si>
    <t>00</t>
  </si>
  <si>
    <t>No qualification</t>
  </si>
  <si>
    <t>01</t>
  </si>
  <si>
    <t>Level 1 certificate</t>
  </si>
  <si>
    <t>02</t>
  </si>
  <si>
    <t>Level 2 certificate</t>
  </si>
  <si>
    <t>03</t>
  </si>
  <si>
    <t>Level 3 certificate</t>
  </si>
  <si>
    <t>04</t>
  </si>
  <si>
    <t>Level 4 certificate</t>
  </si>
  <si>
    <t>05</t>
  </si>
  <si>
    <t>Level 5 diploma</t>
  </si>
  <si>
    <t>06</t>
  </si>
  <si>
    <t>Level 6 diploma</t>
  </si>
  <si>
    <t>07</t>
  </si>
  <si>
    <t>Bachelor degree and Level 7 qualification</t>
  </si>
  <si>
    <t>08</t>
  </si>
  <si>
    <t>Post-graduate and honours degrees</t>
  </si>
  <si>
    <t>09</t>
  </si>
  <si>
    <t>Masters degree</t>
  </si>
  <si>
    <t>10</t>
  </si>
  <si>
    <t>Doctorate degree</t>
  </si>
  <si>
    <t>11</t>
  </si>
  <si>
    <t>Overseas secondary school qualification</t>
  </si>
  <si>
    <t>97</t>
  </si>
  <si>
    <t>99</t>
  </si>
  <si>
    <t>Table 9</t>
  </si>
  <si>
    <t>Highest secondary school qualification</t>
  </si>
  <si>
    <t>Level 3 or 4 certificate</t>
  </si>
  <si>
    <t>23</t>
  </si>
  <si>
    <t>94</t>
  </si>
  <si>
    <t>95</t>
  </si>
  <si>
    <t>98</t>
  </si>
  <si>
    <t>Table 10</t>
  </si>
  <si>
    <t>Hours worked in employment per week</t>
  </si>
  <si>
    <t>For the employed census usually resident population count aged 15 years and over</t>
  </si>
  <si>
    <t>Employed census usually resident population count aged 15 years and over</t>
  </si>
  <si>
    <t>1 hour worked</t>
  </si>
  <si>
    <t>2 hours worked</t>
  </si>
  <si>
    <t>3 hours worked</t>
  </si>
  <si>
    <t>4 hours worked</t>
  </si>
  <si>
    <t>5 hours worked</t>
  </si>
  <si>
    <t>6 hours worked</t>
  </si>
  <si>
    <t>7 hours worked</t>
  </si>
  <si>
    <t>8 hours worked</t>
  </si>
  <si>
    <t>9 hours worked</t>
  </si>
  <si>
    <t>10 hours worked</t>
  </si>
  <si>
    <t>11 hours worked</t>
  </si>
  <si>
    <t>12 hours worked</t>
  </si>
  <si>
    <t>13 hours worked</t>
  </si>
  <si>
    <t>14 hours worked</t>
  </si>
  <si>
    <t>15 hours worked</t>
  </si>
  <si>
    <t>16 hours worked</t>
  </si>
  <si>
    <t>17 hours worked</t>
  </si>
  <si>
    <t>18 hours worked</t>
  </si>
  <si>
    <t>19 hours worked</t>
  </si>
  <si>
    <t>20 hours worked</t>
  </si>
  <si>
    <t>21 hours worked</t>
  </si>
  <si>
    <t>22 hours worked</t>
  </si>
  <si>
    <t>23 hours worked</t>
  </si>
  <si>
    <t>24 hours worked</t>
  </si>
  <si>
    <t>25 hours worked</t>
  </si>
  <si>
    <t>26 hours worked</t>
  </si>
  <si>
    <t>27 hours worked</t>
  </si>
  <si>
    <t>28 hours worked</t>
  </si>
  <si>
    <t>29 hours worked</t>
  </si>
  <si>
    <t>30 hours worked</t>
  </si>
  <si>
    <t>31 hours worked</t>
  </si>
  <si>
    <t>32 hours worked</t>
  </si>
  <si>
    <t>33 hours worked</t>
  </si>
  <si>
    <t>34 hours worked</t>
  </si>
  <si>
    <t>35 hours worked</t>
  </si>
  <si>
    <t>36 hours worked</t>
  </si>
  <si>
    <t>37 hours worked</t>
  </si>
  <si>
    <t>38 hours worked</t>
  </si>
  <si>
    <t>39 hours worked</t>
  </si>
  <si>
    <t>40 hours worked</t>
  </si>
  <si>
    <t>41 hours worked</t>
  </si>
  <si>
    <t>42 hours worked</t>
  </si>
  <si>
    <t>43 hours worked</t>
  </si>
  <si>
    <t>44 hours worked</t>
  </si>
  <si>
    <t>45 hours worked</t>
  </si>
  <si>
    <t>46 hours worked</t>
  </si>
  <si>
    <t>47 hours worked</t>
  </si>
  <si>
    <t>48 hours worked</t>
  </si>
  <si>
    <t>49 hours worked</t>
  </si>
  <si>
    <t>50 hours worked</t>
  </si>
  <si>
    <t>51 hours worked</t>
  </si>
  <si>
    <t>52 hours worked</t>
  </si>
  <si>
    <t>53 hours worked</t>
  </si>
  <si>
    <t>54 hours worked</t>
  </si>
  <si>
    <t>55 hours worked</t>
  </si>
  <si>
    <t>56 hours worked</t>
  </si>
  <si>
    <t>57 hours worked</t>
  </si>
  <si>
    <t>58 hours worked</t>
  </si>
  <si>
    <t>59 hours worked</t>
  </si>
  <si>
    <t>60 hours worked</t>
  </si>
  <si>
    <t>61 hours worked</t>
  </si>
  <si>
    <t>62 hours worked</t>
  </si>
  <si>
    <t>63 hours worked</t>
  </si>
  <si>
    <t>64 hours worked</t>
  </si>
  <si>
    <t>65 hours worked</t>
  </si>
  <si>
    <t>66 hours worked</t>
  </si>
  <si>
    <t>67 hours worked</t>
  </si>
  <si>
    <t>68 hours worked</t>
  </si>
  <si>
    <t>69 hours worked</t>
  </si>
  <si>
    <t>70 hours worked</t>
  </si>
  <si>
    <t>71 hours worked</t>
  </si>
  <si>
    <t>72 hours worked</t>
  </si>
  <si>
    <t>73 hours worked</t>
  </si>
  <si>
    <t>74 hours worked</t>
  </si>
  <si>
    <t>75 hours worked</t>
  </si>
  <si>
    <t>76 hours worked</t>
  </si>
  <si>
    <t>77 hours worked</t>
  </si>
  <si>
    <t>78 hours worked</t>
  </si>
  <si>
    <t>79 hours worked</t>
  </si>
  <si>
    <t>80 hours worked</t>
  </si>
  <si>
    <t>81 hours worked</t>
  </si>
  <si>
    <t>82 hours worked</t>
  </si>
  <si>
    <t>83 hours worked</t>
  </si>
  <si>
    <t>84 hours worked</t>
  </si>
  <si>
    <t>85 hours worked</t>
  </si>
  <si>
    <t>86 hours worked</t>
  </si>
  <si>
    <t>87 hours worked</t>
  </si>
  <si>
    <t>88 hours worked</t>
  </si>
  <si>
    <t>89 hours worked</t>
  </si>
  <si>
    <t>90 hours worked</t>
  </si>
  <si>
    <t>91 hours worked</t>
  </si>
  <si>
    <t>92 hours worked</t>
  </si>
  <si>
    <t>93 hours worked</t>
  </si>
  <si>
    <t>94 hours worked</t>
  </si>
  <si>
    <t>95 hours worked</t>
  </si>
  <si>
    <t>96 hours worked</t>
  </si>
  <si>
    <t>97 hours worked</t>
  </si>
  <si>
    <t>98 hours worked</t>
  </si>
  <si>
    <t>99 hours worked</t>
  </si>
  <si>
    <t>100 hours worked</t>
  </si>
  <si>
    <t>101 hours worked</t>
  </si>
  <si>
    <t>102 hours worked</t>
  </si>
  <si>
    <t>103 hours worked</t>
  </si>
  <si>
    <t>104 hours worked</t>
  </si>
  <si>
    <t>105 hours worked</t>
  </si>
  <si>
    <t>106 hours worked</t>
  </si>
  <si>
    <t>107 hours worked</t>
  </si>
  <si>
    <t>108 hours worked</t>
  </si>
  <si>
    <t>109 hours worked</t>
  </si>
  <si>
    <t>110 hours worked</t>
  </si>
  <si>
    <t>111 hours worked</t>
  </si>
  <si>
    <t>112 hours worked</t>
  </si>
  <si>
    <t>113 hours worked</t>
  </si>
  <si>
    <t>114 hours worked</t>
  </si>
  <si>
    <t>115 hours worked</t>
  </si>
  <si>
    <t>116 hours worked</t>
  </si>
  <si>
    <t>117 hours worked</t>
  </si>
  <si>
    <t>118 hours worked</t>
  </si>
  <si>
    <t>119 hours worked</t>
  </si>
  <si>
    <t>120 hours worked</t>
  </si>
  <si>
    <t>121</t>
  </si>
  <si>
    <t>121 hours worked</t>
  </si>
  <si>
    <t>122</t>
  </si>
  <si>
    <t>122 hours worked</t>
  </si>
  <si>
    <t>123</t>
  </si>
  <si>
    <t>123 hours worked</t>
  </si>
  <si>
    <t>124</t>
  </si>
  <si>
    <t>124 hours worked</t>
  </si>
  <si>
    <t>125</t>
  </si>
  <si>
    <t>125 hours worked</t>
  </si>
  <si>
    <t>126</t>
  </si>
  <si>
    <t>126 hours worked</t>
  </si>
  <si>
    <t>127</t>
  </si>
  <si>
    <t>127 hours worked</t>
  </si>
  <si>
    <t>128</t>
  </si>
  <si>
    <t>128 hours worked</t>
  </si>
  <si>
    <t>129</t>
  </si>
  <si>
    <t>129 hours worked</t>
  </si>
  <si>
    <t>130</t>
  </si>
  <si>
    <t>130 hours worked</t>
  </si>
  <si>
    <t>131</t>
  </si>
  <si>
    <t>131 hours worked</t>
  </si>
  <si>
    <t>132</t>
  </si>
  <si>
    <t>132 hours worked</t>
  </si>
  <si>
    <t>133</t>
  </si>
  <si>
    <t>133 hours worked</t>
  </si>
  <si>
    <t>134</t>
  </si>
  <si>
    <t>134 hours worked</t>
  </si>
  <si>
    <t>135</t>
  </si>
  <si>
    <t>135 hours worked</t>
  </si>
  <si>
    <t>136</t>
  </si>
  <si>
    <t>136 hours worked</t>
  </si>
  <si>
    <t>137</t>
  </si>
  <si>
    <t>137 hours worked</t>
  </si>
  <si>
    <t>138</t>
  </si>
  <si>
    <t>138 hours worked</t>
  </si>
  <si>
    <t>139</t>
  </si>
  <si>
    <t>139 hours worked</t>
  </si>
  <si>
    <t>140</t>
  </si>
  <si>
    <t>140 hours worked</t>
  </si>
  <si>
    <t>141</t>
  </si>
  <si>
    <t>141 hours worked</t>
  </si>
  <si>
    <t>142</t>
  </si>
  <si>
    <t>142 hours worked</t>
  </si>
  <si>
    <t>143</t>
  </si>
  <si>
    <t>143 hours worked</t>
  </si>
  <si>
    <t>144</t>
  </si>
  <si>
    <t>144 hours worked</t>
  </si>
  <si>
    <t>145</t>
  </si>
  <si>
    <t>145 hours worked</t>
  </si>
  <si>
    <t>146</t>
  </si>
  <si>
    <t>146 hours worked</t>
  </si>
  <si>
    <t>147</t>
  </si>
  <si>
    <t>147 hours worked</t>
  </si>
  <si>
    <t>148</t>
  </si>
  <si>
    <t>148 hours worked</t>
  </si>
  <si>
    <t>149</t>
  </si>
  <si>
    <t>149 hours worked</t>
  </si>
  <si>
    <t>150</t>
  </si>
  <si>
    <t>150 hours worked</t>
  </si>
  <si>
    <t>151</t>
  </si>
  <si>
    <t>151 hours worked</t>
  </si>
  <si>
    <t>152</t>
  </si>
  <si>
    <t>152 hours worked</t>
  </si>
  <si>
    <t>153</t>
  </si>
  <si>
    <t>153 hours worked</t>
  </si>
  <si>
    <t>154</t>
  </si>
  <si>
    <t>154 hours worked</t>
  </si>
  <si>
    <t>155</t>
  </si>
  <si>
    <t>155 hours worked</t>
  </si>
  <si>
    <t>156</t>
  </si>
  <si>
    <t>156 hours worked</t>
  </si>
  <si>
    <t>157</t>
  </si>
  <si>
    <t>157 hours worked</t>
  </si>
  <si>
    <t>158</t>
  </si>
  <si>
    <t>158 hours worked</t>
  </si>
  <si>
    <t>159</t>
  </si>
  <si>
    <t>159 hours worked</t>
  </si>
  <si>
    <t>160</t>
  </si>
  <si>
    <t>160 hours worked</t>
  </si>
  <si>
    <t>161</t>
  </si>
  <si>
    <t>161 hours worked</t>
  </si>
  <si>
    <t>162</t>
  </si>
  <si>
    <t>162 hours worked</t>
  </si>
  <si>
    <t>163</t>
  </si>
  <si>
    <t>163 hours worked</t>
  </si>
  <si>
    <t>164</t>
  </si>
  <si>
    <t>164 hours worked</t>
  </si>
  <si>
    <t>165</t>
  </si>
  <si>
    <t>165 hours worked</t>
  </si>
  <si>
    <t>166</t>
  </si>
  <si>
    <t>166 hours worked</t>
  </si>
  <si>
    <t>167</t>
  </si>
  <si>
    <t>167 hours worked</t>
  </si>
  <si>
    <t>168</t>
  </si>
  <si>
    <t>168 hours worked</t>
  </si>
  <si>
    <t>777</t>
  </si>
  <si>
    <t>999</t>
  </si>
  <si>
    <t>Table 11</t>
  </si>
  <si>
    <t>Hours worked per week in main job</t>
  </si>
  <si>
    <t>Table 12</t>
  </si>
  <si>
    <t>Hours worked per week in other jobs</t>
  </si>
  <si>
    <t>Table 13</t>
  </si>
  <si>
    <t>Individual home ownership</t>
  </si>
  <si>
    <t>Hold in a family trust</t>
  </si>
  <si>
    <t>Own or partly own</t>
  </si>
  <si>
    <t>Do not own and do not hold in a family trust</t>
  </si>
  <si>
    <t>Table 14</t>
  </si>
  <si>
    <t>A011100</t>
  </si>
  <si>
    <t>Nursery Production (Under Cover)</t>
  </si>
  <si>
    <t>A011200</t>
  </si>
  <si>
    <t>Nursery Production (Outdoors)</t>
  </si>
  <si>
    <t>A011300</t>
  </si>
  <si>
    <t>Turf Growing</t>
  </si>
  <si>
    <t>A011400</t>
  </si>
  <si>
    <t>Floriculture Production (Under Cover)</t>
  </si>
  <si>
    <t>A011500</t>
  </si>
  <si>
    <t>Floriculture Production (Outdoors)</t>
  </si>
  <si>
    <t>A012100</t>
  </si>
  <si>
    <t>Mushroom Growing</t>
  </si>
  <si>
    <t>A012200</t>
  </si>
  <si>
    <t>Vegetable Growing (Under Cover)</t>
  </si>
  <si>
    <t>A012300</t>
  </si>
  <si>
    <t>Vegetable Growing (Outdoors)</t>
  </si>
  <si>
    <t>A013100</t>
  </si>
  <si>
    <t>Grape Growing</t>
  </si>
  <si>
    <t>A013200</t>
  </si>
  <si>
    <t>Kiwifruit Growing</t>
  </si>
  <si>
    <t>A013300</t>
  </si>
  <si>
    <t>Berry Fruit Growing</t>
  </si>
  <si>
    <t>A013400</t>
  </si>
  <si>
    <t>Apple and Pear Growing</t>
  </si>
  <si>
    <t>A013500</t>
  </si>
  <si>
    <t>Stone Fruit Growing</t>
  </si>
  <si>
    <t>A013600</t>
  </si>
  <si>
    <t>Citrus Fruit Growing</t>
  </si>
  <si>
    <t>A013700</t>
  </si>
  <si>
    <t>Olive Growing</t>
  </si>
  <si>
    <t>A013900</t>
  </si>
  <si>
    <t>Other Fruit and Tree Nut Growing</t>
  </si>
  <si>
    <t>A014100</t>
  </si>
  <si>
    <t>Sheep Farming (Specialised)</t>
  </si>
  <si>
    <t>A014200</t>
  </si>
  <si>
    <t>Beef Cattle Farming (Specialised)</t>
  </si>
  <si>
    <t>A014300</t>
  </si>
  <si>
    <t>Beef Cattle Feedlots (Specialised)</t>
  </si>
  <si>
    <t>A014400</t>
  </si>
  <si>
    <t>Sheep-Beef Cattle Farming</t>
  </si>
  <si>
    <t>A014500</t>
  </si>
  <si>
    <t>Grain-Sheep or Grain-Beef Cattle Farming</t>
  </si>
  <si>
    <t>A014600</t>
  </si>
  <si>
    <t>Rice Growing</t>
  </si>
  <si>
    <t>A014900</t>
  </si>
  <si>
    <t>Other Grain Growing</t>
  </si>
  <si>
    <t>A015100</t>
  </si>
  <si>
    <t>Sugar Cane Growing</t>
  </si>
  <si>
    <t>A015200</t>
  </si>
  <si>
    <t>Cotton Growing</t>
  </si>
  <si>
    <t>A015900</t>
  </si>
  <si>
    <t>A016000</t>
  </si>
  <si>
    <t>Dairy Cattle Farming</t>
  </si>
  <si>
    <t>A017100</t>
  </si>
  <si>
    <t>Poultry Farming (Meat)</t>
  </si>
  <si>
    <t>A017200</t>
  </si>
  <si>
    <t>Poultry Farming (Eggs)</t>
  </si>
  <si>
    <t>A018000</t>
  </si>
  <si>
    <t>Deer Farming</t>
  </si>
  <si>
    <t>A019100</t>
  </si>
  <si>
    <t>Horse Farming</t>
  </si>
  <si>
    <t>A019200</t>
  </si>
  <si>
    <t>Pig Farming</t>
  </si>
  <si>
    <t>A019300</t>
  </si>
  <si>
    <t>Beekeeping</t>
  </si>
  <si>
    <t>A019900</t>
  </si>
  <si>
    <t>A020100</t>
  </si>
  <si>
    <t>Longline and Rack (Offshore) Aquaculture</t>
  </si>
  <si>
    <t>A020200</t>
  </si>
  <si>
    <t>Caged (Offshore) Aquaculture</t>
  </si>
  <si>
    <t>A020300</t>
  </si>
  <si>
    <t>Onshore Aquaculture</t>
  </si>
  <si>
    <t>A030100</t>
  </si>
  <si>
    <t>Forestry</t>
  </si>
  <si>
    <t>A030200</t>
  </si>
  <si>
    <t>Logging</t>
  </si>
  <si>
    <t>A041100</t>
  </si>
  <si>
    <t>Rock Lobster and Crab Potting</t>
  </si>
  <si>
    <t>A041200</t>
  </si>
  <si>
    <t>Prawn Fishing</t>
  </si>
  <si>
    <t>A041300</t>
  </si>
  <si>
    <t>Line Fishing</t>
  </si>
  <si>
    <t>A041400</t>
  </si>
  <si>
    <t>Fish Trawling, Seining and Netting</t>
  </si>
  <si>
    <t>A041900</t>
  </si>
  <si>
    <t>Other Fishing</t>
  </si>
  <si>
    <t>A042000</t>
  </si>
  <si>
    <t>Hunting and Trapping</t>
  </si>
  <si>
    <t>A051000</t>
  </si>
  <si>
    <t>Forestry Support Services</t>
  </si>
  <si>
    <t>A052100</t>
  </si>
  <si>
    <t>Cotton Ginning</t>
  </si>
  <si>
    <t>A052200</t>
  </si>
  <si>
    <t>Shearing Services</t>
  </si>
  <si>
    <t>A052900</t>
  </si>
  <si>
    <t>Other Agriculture and Fishing Support Services</t>
  </si>
  <si>
    <t>B060000</t>
  </si>
  <si>
    <t>Coal Mining</t>
  </si>
  <si>
    <t>B070000</t>
  </si>
  <si>
    <t>Oil and Gas Extraction</t>
  </si>
  <si>
    <t>B080100</t>
  </si>
  <si>
    <t>Iron Ore Mining</t>
  </si>
  <si>
    <t>B080200</t>
  </si>
  <si>
    <t>Bauxite Mining</t>
  </si>
  <si>
    <t>B080300</t>
  </si>
  <si>
    <t>Copper Ore Mining</t>
  </si>
  <si>
    <t>B080400</t>
  </si>
  <si>
    <t>Gold Ore Mining</t>
  </si>
  <si>
    <t>B080500</t>
  </si>
  <si>
    <t>Mineral Sand Mining</t>
  </si>
  <si>
    <t>B080600</t>
  </si>
  <si>
    <t>Nickel Ore Mining</t>
  </si>
  <si>
    <t>B080700</t>
  </si>
  <si>
    <t>Silver-Lead-Zinc Ore Mining</t>
  </si>
  <si>
    <t>B080900</t>
  </si>
  <si>
    <t>Other Metal Ore Mining</t>
  </si>
  <si>
    <t>B091100</t>
  </si>
  <si>
    <t>Gravel and Sand Quarrying</t>
  </si>
  <si>
    <t>B091900</t>
  </si>
  <si>
    <t>Other Construction Material Mining</t>
  </si>
  <si>
    <t>B099000</t>
  </si>
  <si>
    <t>Other Non-Metallic Mineral Mining and Quarrying</t>
  </si>
  <si>
    <t>B101100</t>
  </si>
  <si>
    <t>Petroleum Exploration</t>
  </si>
  <si>
    <t>B101200</t>
  </si>
  <si>
    <t>Mineral Exploration</t>
  </si>
  <si>
    <t>B109000</t>
  </si>
  <si>
    <t>Other Mining Support Services</t>
  </si>
  <si>
    <t>C111100</t>
  </si>
  <si>
    <t>Meat Processing</t>
  </si>
  <si>
    <t>C111200</t>
  </si>
  <si>
    <t>Poultry Processing</t>
  </si>
  <si>
    <t>C111300</t>
  </si>
  <si>
    <t>Cured Meat and Smallgoods Manufacturing</t>
  </si>
  <si>
    <t>C112000</t>
  </si>
  <si>
    <t>Seafood Processing</t>
  </si>
  <si>
    <t>C113100</t>
  </si>
  <si>
    <t>Milk and Cream Processing</t>
  </si>
  <si>
    <t>C113200</t>
  </si>
  <si>
    <t>Ice Cream Manufacturing</t>
  </si>
  <si>
    <t>C113300</t>
  </si>
  <si>
    <t>Cheese and Other Dairy Product Manufacturing</t>
  </si>
  <si>
    <t>C114000</t>
  </si>
  <si>
    <t>Fruit and Vegetable Processing</t>
  </si>
  <si>
    <t>C115000</t>
  </si>
  <si>
    <t>Oil and Fat Manufacturing</t>
  </si>
  <si>
    <t>C116100</t>
  </si>
  <si>
    <t>Grain Mill Product Manufacturing</t>
  </si>
  <si>
    <t>C116200</t>
  </si>
  <si>
    <t>Cereal, Pasta and Baking Mix Manufacturing</t>
  </si>
  <si>
    <t>C117100</t>
  </si>
  <si>
    <t>Bread Manufacturing (Factory based)</t>
  </si>
  <si>
    <t>C117200</t>
  </si>
  <si>
    <t>Cake and Pastry Manufacturing (Factory based)</t>
  </si>
  <si>
    <t>C117300</t>
  </si>
  <si>
    <t>Biscuit Manufacturing (Factory based)</t>
  </si>
  <si>
    <t>C117400</t>
  </si>
  <si>
    <t>Bakery Product Manufacturing (Non-factory based)</t>
  </si>
  <si>
    <t>C118100</t>
  </si>
  <si>
    <t>Sugar Manufacturing</t>
  </si>
  <si>
    <t>C118200</t>
  </si>
  <si>
    <t>Confectionery Manufacturing</t>
  </si>
  <si>
    <t>C119100</t>
  </si>
  <si>
    <t>Potato, Corn and Other Crisp Manufacturing</t>
  </si>
  <si>
    <t>C119200</t>
  </si>
  <si>
    <t>Prepared Animal and Bird Feed Manufacturing</t>
  </si>
  <si>
    <t>C119900</t>
  </si>
  <si>
    <t>C121100</t>
  </si>
  <si>
    <t>Soft Drink, Cordial and Syrup Manufacturing</t>
  </si>
  <si>
    <t>C121200</t>
  </si>
  <si>
    <t>Beer Manufacturing</t>
  </si>
  <si>
    <t>C121300</t>
  </si>
  <si>
    <t>Spirit Manufacturing</t>
  </si>
  <si>
    <t>C121400</t>
  </si>
  <si>
    <t>Wine and Other Alcoholic Beverage Manufacturing</t>
  </si>
  <si>
    <t>C122000</t>
  </si>
  <si>
    <t>Cigarette and Tobacco Product Manufacturing</t>
  </si>
  <si>
    <t>C131100</t>
  </si>
  <si>
    <t>Wool Scouring</t>
  </si>
  <si>
    <t>C131200</t>
  </si>
  <si>
    <t>Natural Textile Manufacturing</t>
  </si>
  <si>
    <t>C131300</t>
  </si>
  <si>
    <t>Synthetic Fibre Textile Manufacturing</t>
  </si>
  <si>
    <t>C132000</t>
  </si>
  <si>
    <t>Leather Tanning, Fur Dressing and Leather Product Manufacturing</t>
  </si>
  <si>
    <t>C133100</t>
  </si>
  <si>
    <t>Textile Floor Covering Manufacturing</t>
  </si>
  <si>
    <t>C133200</t>
  </si>
  <si>
    <t>Rope, Cordage and Twine Manufacturing</t>
  </si>
  <si>
    <t>C133300</t>
  </si>
  <si>
    <t>Cut and Sewn Textile Product Manufacturing</t>
  </si>
  <si>
    <t>C133400</t>
  </si>
  <si>
    <t>Textile Finishing and Other Textile Product Manufacturing</t>
  </si>
  <si>
    <t>C134000</t>
  </si>
  <si>
    <t>Knitted Product Manufacturing</t>
  </si>
  <si>
    <t>C135100</t>
  </si>
  <si>
    <t>Clothing Manufacturing</t>
  </si>
  <si>
    <t>C135200</t>
  </si>
  <si>
    <t>Footwear Manufacturing</t>
  </si>
  <si>
    <t>C141100</t>
  </si>
  <si>
    <t>Log Sawmilling</t>
  </si>
  <si>
    <t>C141200</t>
  </si>
  <si>
    <t>Wood Chipping</t>
  </si>
  <si>
    <t>C141300</t>
  </si>
  <si>
    <t>Timber Resawing and Dressing</t>
  </si>
  <si>
    <t>C149100</t>
  </si>
  <si>
    <t>Prefabricated Wooden Building Manufacturing</t>
  </si>
  <si>
    <t>C149200</t>
  </si>
  <si>
    <t>Wooden Structural Fitting and Component Manufacturing</t>
  </si>
  <si>
    <t>C149300</t>
  </si>
  <si>
    <t>Veneer and Plywood Manufacturing</t>
  </si>
  <si>
    <t>C149400</t>
  </si>
  <si>
    <t>Reconstituted Wood Product Manufacturing</t>
  </si>
  <si>
    <t>C149900</t>
  </si>
  <si>
    <t>C151000</t>
  </si>
  <si>
    <t>Pulp, Paper and Paperboard Manufacturing</t>
  </si>
  <si>
    <t>C152100</t>
  </si>
  <si>
    <t>Corrugated Paperboard and Paperboard Container Manufacturing</t>
  </si>
  <si>
    <t>C152200</t>
  </si>
  <si>
    <t>Paper Bag Manufacturing</t>
  </si>
  <si>
    <t>C152300</t>
  </si>
  <si>
    <t>Paper Stationery Manufacturing</t>
  </si>
  <si>
    <t>C152400</t>
  </si>
  <si>
    <t>Sanitary Paper Product Manufacturing</t>
  </si>
  <si>
    <t>C152900</t>
  </si>
  <si>
    <t>Other Converted Paper Product Manufacturing</t>
  </si>
  <si>
    <t>C161100</t>
  </si>
  <si>
    <t>Printing</t>
  </si>
  <si>
    <t>C161200</t>
  </si>
  <si>
    <t>Printing Support Services</t>
  </si>
  <si>
    <t>C162000</t>
  </si>
  <si>
    <t>Reproduction of Recorded Media</t>
  </si>
  <si>
    <t>C170100</t>
  </si>
  <si>
    <t>Petroleum Refining and Petroleum Fuel Manufacturing</t>
  </si>
  <si>
    <t>C170900</t>
  </si>
  <si>
    <t>Other Petroleum and Coal Product Manufacturing</t>
  </si>
  <si>
    <t>C181100</t>
  </si>
  <si>
    <t>Industrial Gas Manufacturing</t>
  </si>
  <si>
    <t>C181200</t>
  </si>
  <si>
    <t>Basic Organic Chemical Manufacturing</t>
  </si>
  <si>
    <t>C181300</t>
  </si>
  <si>
    <t>Basic Inorganic Chemical Manufacturing</t>
  </si>
  <si>
    <t>C182100</t>
  </si>
  <si>
    <t>Synthetic Resin and Synthetic Rubber Manufacturing</t>
  </si>
  <si>
    <t>C182900</t>
  </si>
  <si>
    <t>Other Basic Polymer Manufacturing</t>
  </si>
  <si>
    <t>C183100</t>
  </si>
  <si>
    <t>Fertiliser Manufacturing</t>
  </si>
  <si>
    <t>C183200</t>
  </si>
  <si>
    <t>Pesticide Manufacturing</t>
  </si>
  <si>
    <t>C184100</t>
  </si>
  <si>
    <t>Human Pharmaceutical and Medicinal Product Manufacturing</t>
  </si>
  <si>
    <t>C184200</t>
  </si>
  <si>
    <t>Veterinary Pharmaceutical and Medicinal Product Manufacturing</t>
  </si>
  <si>
    <t>C185100</t>
  </si>
  <si>
    <t>Cleaning Compound Manufacturing</t>
  </si>
  <si>
    <t>C185200</t>
  </si>
  <si>
    <t>Cosmetic and Toiletry Preparation Manufacturing</t>
  </si>
  <si>
    <t>C189100</t>
  </si>
  <si>
    <t>Photographic Chemical Product Manufacturing</t>
  </si>
  <si>
    <t>C189200</t>
  </si>
  <si>
    <t>Explosives Manufacturing</t>
  </si>
  <si>
    <t>C189900</t>
  </si>
  <si>
    <t>C191100</t>
  </si>
  <si>
    <t>Polymer Film and Sheet Packaging Material Manufacturing</t>
  </si>
  <si>
    <t>C191200</t>
  </si>
  <si>
    <t>Rigid and Semi-Rigid Polymer Product Manufacturing</t>
  </si>
  <si>
    <t>C191300</t>
  </si>
  <si>
    <t>Polymer Foam Product Manufacturing</t>
  </si>
  <si>
    <t>C191400</t>
  </si>
  <si>
    <t>Tyre Manufacturing</t>
  </si>
  <si>
    <t>C191500</t>
  </si>
  <si>
    <t>Adhesive Manufacturing</t>
  </si>
  <si>
    <t>C191600</t>
  </si>
  <si>
    <t>Paint and Coatings Manufacturing</t>
  </si>
  <si>
    <t>C191900</t>
  </si>
  <si>
    <t>Other Polymer Product Manufacturing</t>
  </si>
  <si>
    <t>C192000</t>
  </si>
  <si>
    <t>Natural Rubber Product Manufacturing</t>
  </si>
  <si>
    <t>C201000</t>
  </si>
  <si>
    <t>Glass and Glass Product Manufacturing</t>
  </si>
  <si>
    <t>C202100</t>
  </si>
  <si>
    <t>Clay Brick Manufacturing</t>
  </si>
  <si>
    <t>C202900</t>
  </si>
  <si>
    <t>Other Ceramic Product Manufacturing</t>
  </si>
  <si>
    <t>C203100</t>
  </si>
  <si>
    <t>Cement and Lime Manufacturing</t>
  </si>
  <si>
    <t>C203200</t>
  </si>
  <si>
    <t>Plaster Product Manufacturing</t>
  </si>
  <si>
    <t>C203300</t>
  </si>
  <si>
    <t>Ready-Mixed Concrete Manufacturing</t>
  </si>
  <si>
    <t>C203400</t>
  </si>
  <si>
    <t>Concrete Product Manufacturing</t>
  </si>
  <si>
    <t>C209000</t>
  </si>
  <si>
    <t>Other Non-Metallic Mineral Product Manufacturing</t>
  </si>
  <si>
    <t>C211000</t>
  </si>
  <si>
    <t>Iron Smelting and Steel Manufacturing</t>
  </si>
  <si>
    <t>C212100</t>
  </si>
  <si>
    <t>Iron and Steel Casting</t>
  </si>
  <si>
    <t>C212200</t>
  </si>
  <si>
    <t>Steel Pipe and Tube Manufacturing</t>
  </si>
  <si>
    <t>C213100</t>
  </si>
  <si>
    <t>Alumina Production</t>
  </si>
  <si>
    <t>C213200</t>
  </si>
  <si>
    <t>Aluminium Smelting</t>
  </si>
  <si>
    <t>C213300</t>
  </si>
  <si>
    <t>Copper, Silver, Lead and Zinc Smelting and Refining</t>
  </si>
  <si>
    <t>C213900</t>
  </si>
  <si>
    <t>Other Basic Non-Ferrous Metal Manufacturing</t>
  </si>
  <si>
    <t>C214100</t>
  </si>
  <si>
    <t>Non-Ferrous Metal Casting</t>
  </si>
  <si>
    <t>C214200</t>
  </si>
  <si>
    <t>Aluminium Rolling, Drawing, Extruding</t>
  </si>
  <si>
    <t>C214900</t>
  </si>
  <si>
    <t>Other Basic Non-Ferrous Metal Product Manufacturing</t>
  </si>
  <si>
    <t>C221000</t>
  </si>
  <si>
    <t>Iron and Steel Forging</t>
  </si>
  <si>
    <t>C222100</t>
  </si>
  <si>
    <t>Structural Steel Fabricating</t>
  </si>
  <si>
    <t>C222200</t>
  </si>
  <si>
    <t>Prefabricated Metal Building Manufacturing</t>
  </si>
  <si>
    <t>C222300</t>
  </si>
  <si>
    <t>Architectural Aluminium Product Manufacturing</t>
  </si>
  <si>
    <t>C222400</t>
  </si>
  <si>
    <t>Metal Roof and Guttering Manufacturing (except Aluminium)</t>
  </si>
  <si>
    <t>C222900</t>
  </si>
  <si>
    <t>Other Structural Metal Product Manufacturing</t>
  </si>
  <si>
    <t>C223100</t>
  </si>
  <si>
    <t>Boiler, Tank and Other Heavy Gauge Metal Container Manufacturing</t>
  </si>
  <si>
    <t>C223900</t>
  </si>
  <si>
    <t>Other Metal Container Manufacturing</t>
  </si>
  <si>
    <t>C224000</t>
  </si>
  <si>
    <t>Other Sheet Metal Product Manufacturing</t>
  </si>
  <si>
    <t>C229100</t>
  </si>
  <si>
    <t>Spring and Wire Product Manufacturing</t>
  </si>
  <si>
    <t>C229200</t>
  </si>
  <si>
    <t>Nut, Bolt, Screw and Rivet Manufacturing</t>
  </si>
  <si>
    <t>C229300</t>
  </si>
  <si>
    <t>Metal Coating and Finishing</t>
  </si>
  <si>
    <t>C229900</t>
  </si>
  <si>
    <t>C231100</t>
  </si>
  <si>
    <t>Motor Vehicle Manufacturing</t>
  </si>
  <si>
    <t>C231200</t>
  </si>
  <si>
    <t>Motor Vehicle Body and Trailer Manufacturing</t>
  </si>
  <si>
    <t>C231300</t>
  </si>
  <si>
    <t>Automotive Electrical Component Manufacturing</t>
  </si>
  <si>
    <t>C231900</t>
  </si>
  <si>
    <t>Other Motor Vehicle Parts Manufacturing</t>
  </si>
  <si>
    <t>C239100</t>
  </si>
  <si>
    <t>Shipbuilding and Repair Services</t>
  </si>
  <si>
    <t>C239200</t>
  </si>
  <si>
    <t>Boatbuilding and Repair Services</t>
  </si>
  <si>
    <t>C239300</t>
  </si>
  <si>
    <t>Railway Rolling Stock Manufacturing and Repair Services</t>
  </si>
  <si>
    <t>C239400</t>
  </si>
  <si>
    <t>Aircraft Manufacturing and Repair Services</t>
  </si>
  <si>
    <t>C239900</t>
  </si>
  <si>
    <t>C241100</t>
  </si>
  <si>
    <t>Photographic, Optical and Ophthalmic Equipment Manufacturing</t>
  </si>
  <si>
    <t>C241200</t>
  </si>
  <si>
    <t>Medical and Surgical Equipment Manufacturing</t>
  </si>
  <si>
    <t>C241900</t>
  </si>
  <si>
    <t>Other Professional and Scientific Equipment Manufacturing</t>
  </si>
  <si>
    <t>C242100</t>
  </si>
  <si>
    <t>Computer and Electronic Office Equipment Manufacturing</t>
  </si>
  <si>
    <t>C242200</t>
  </si>
  <si>
    <t>Communication Equipment Manufacturing</t>
  </si>
  <si>
    <t>C242900</t>
  </si>
  <si>
    <t>Other Electronic Equipment Manufacturing</t>
  </si>
  <si>
    <t>C243100</t>
  </si>
  <si>
    <t>Electric Cable and Wire Manufacturing</t>
  </si>
  <si>
    <t>C243200</t>
  </si>
  <si>
    <t>Electric Lighting Equipment Manufacturing</t>
  </si>
  <si>
    <t>C243900</t>
  </si>
  <si>
    <t>Other Electrical Equipment Manufacturing</t>
  </si>
  <si>
    <t>C244100</t>
  </si>
  <si>
    <t>Whiteware Appliance Manufacturing</t>
  </si>
  <si>
    <t>C244900</t>
  </si>
  <si>
    <t>Other Domestic Appliance Manufacturing</t>
  </si>
  <si>
    <t>C245100</t>
  </si>
  <si>
    <t>Pumps and Compressor Manufacturing</t>
  </si>
  <si>
    <t>C245200</t>
  </si>
  <si>
    <t>Fixed Space Heating, Cooling and Ventilation Equipment Manufacturing</t>
  </si>
  <si>
    <t>C246100</t>
  </si>
  <si>
    <t>Agricultural Machinery and Equipment Manufacturing</t>
  </si>
  <si>
    <t>C246200</t>
  </si>
  <si>
    <t>Mining and Construction Machinery Manufacturing</t>
  </si>
  <si>
    <t>C246300</t>
  </si>
  <si>
    <t>Machine Tool and Parts Manufacturing</t>
  </si>
  <si>
    <t>C246900</t>
  </si>
  <si>
    <t>Other Specialised Machinery and Equipment Manufacturing</t>
  </si>
  <si>
    <t>C249100</t>
  </si>
  <si>
    <t>Lifting and Material Handling Equipment Manufacturing</t>
  </si>
  <si>
    <t>C249900</t>
  </si>
  <si>
    <t>C251100</t>
  </si>
  <si>
    <t>Wooden Furniture and Upholstered Seat Manufacturing</t>
  </si>
  <si>
    <t>C251200</t>
  </si>
  <si>
    <t>Metal Furniture Manufacturing</t>
  </si>
  <si>
    <t>C251300</t>
  </si>
  <si>
    <t>Mattress Manufacturing</t>
  </si>
  <si>
    <t>C251900</t>
  </si>
  <si>
    <t>Other Furniture Manufacturing</t>
  </si>
  <si>
    <t>C259100</t>
  </si>
  <si>
    <t>Jewellery and Silverware Manufacturing</t>
  </si>
  <si>
    <t>C259200</t>
  </si>
  <si>
    <t>Toy, Sporting and Recreational Product Manufacturing</t>
  </si>
  <si>
    <t>C259900</t>
  </si>
  <si>
    <t>D261100</t>
  </si>
  <si>
    <t>Fossil Fuel Electricity Generation</t>
  </si>
  <si>
    <t>D261200</t>
  </si>
  <si>
    <t>Hydro-electricity Generation</t>
  </si>
  <si>
    <t>D261900</t>
  </si>
  <si>
    <t>Other Electricity Generation</t>
  </si>
  <si>
    <t>D262000</t>
  </si>
  <si>
    <t>Electricity Transmission</t>
  </si>
  <si>
    <t>D263000</t>
  </si>
  <si>
    <t>Electricity Distribution</t>
  </si>
  <si>
    <t>D264000</t>
  </si>
  <si>
    <t>On Selling Electricity and Electricity Market Operation</t>
  </si>
  <si>
    <t>D270000</t>
  </si>
  <si>
    <t>Gas Supply</t>
  </si>
  <si>
    <t>D281100</t>
  </si>
  <si>
    <t>Water Supply</t>
  </si>
  <si>
    <t>D281200</t>
  </si>
  <si>
    <t>Sewerage and Drainage Services</t>
  </si>
  <si>
    <t>D291100</t>
  </si>
  <si>
    <t>Solid Waste Collection Services</t>
  </si>
  <si>
    <t>D291900</t>
  </si>
  <si>
    <t>Other Waste Collection Services</t>
  </si>
  <si>
    <t>D292100</t>
  </si>
  <si>
    <t>Waste Treatment and Disposal Services</t>
  </si>
  <si>
    <t>D292200</t>
  </si>
  <si>
    <t>Waste Remediation and Materials Recovery Services</t>
  </si>
  <si>
    <t>E301100</t>
  </si>
  <si>
    <t>House Construction</t>
  </si>
  <si>
    <t>E301900</t>
  </si>
  <si>
    <t>Other Residential Building Construction</t>
  </si>
  <si>
    <t>E302000</t>
  </si>
  <si>
    <t>Non-Residential Building Construction</t>
  </si>
  <si>
    <t>E310100</t>
  </si>
  <si>
    <t>Road and Bridge Construction</t>
  </si>
  <si>
    <t>E310900</t>
  </si>
  <si>
    <t>Other Heavy and Civil Engineering Construction</t>
  </si>
  <si>
    <t>E321100</t>
  </si>
  <si>
    <t>Land Development and Subdivision</t>
  </si>
  <si>
    <t>E321200</t>
  </si>
  <si>
    <t>Site Preparation Services</t>
  </si>
  <si>
    <t>E322100</t>
  </si>
  <si>
    <t>Concreting Services</t>
  </si>
  <si>
    <t>E322200</t>
  </si>
  <si>
    <t>Bricklaying Services</t>
  </si>
  <si>
    <t>E322300</t>
  </si>
  <si>
    <t>Roofing Services</t>
  </si>
  <si>
    <t>E322400</t>
  </si>
  <si>
    <t>Structural Steel Erection Services</t>
  </si>
  <si>
    <t>E323100</t>
  </si>
  <si>
    <t>Plumbing Services</t>
  </si>
  <si>
    <t>E323200</t>
  </si>
  <si>
    <t>Electrical Services</t>
  </si>
  <si>
    <t>E323300</t>
  </si>
  <si>
    <t>Air Conditioning and Heating Services</t>
  </si>
  <si>
    <t>E323400</t>
  </si>
  <si>
    <t>Fire and Security Alarm Installation Services</t>
  </si>
  <si>
    <t>E323900</t>
  </si>
  <si>
    <t>Other Building Installation Services</t>
  </si>
  <si>
    <t>E324100</t>
  </si>
  <si>
    <t>Plastering and Ceiling Services</t>
  </si>
  <si>
    <t>E324200</t>
  </si>
  <si>
    <t>Carpentry Services</t>
  </si>
  <si>
    <t>E324300</t>
  </si>
  <si>
    <t>Tiling and Carpeting Services</t>
  </si>
  <si>
    <t>E324400</t>
  </si>
  <si>
    <t>Painting and Decorating Services</t>
  </si>
  <si>
    <t>E324500</t>
  </si>
  <si>
    <t>Glazing Services</t>
  </si>
  <si>
    <t>E329100</t>
  </si>
  <si>
    <t>Landscape Construction Services</t>
  </si>
  <si>
    <t>E329200</t>
  </si>
  <si>
    <t>Hire of Construction Machinery with Operator</t>
  </si>
  <si>
    <t>E329900</t>
  </si>
  <si>
    <t>F331100</t>
  </si>
  <si>
    <t>Wool Wholesaling</t>
  </si>
  <si>
    <t>F331200</t>
  </si>
  <si>
    <t>Cereal Grain Wholesaling</t>
  </si>
  <si>
    <t>F331900</t>
  </si>
  <si>
    <t>Other Agricultural Product Wholesaling</t>
  </si>
  <si>
    <t>F332100</t>
  </si>
  <si>
    <t>Petroleum Product Wholesaling</t>
  </si>
  <si>
    <t>F332200</t>
  </si>
  <si>
    <t>Metal and Mineral Wholesaling</t>
  </si>
  <si>
    <t>F332300</t>
  </si>
  <si>
    <t>Industrial and Agricultural Chemical Product Wholesaling</t>
  </si>
  <si>
    <t>F333100</t>
  </si>
  <si>
    <t>Timber Wholesaling</t>
  </si>
  <si>
    <t>F333200</t>
  </si>
  <si>
    <t>Plumbing Goods Wholesaling</t>
  </si>
  <si>
    <t>F333900</t>
  </si>
  <si>
    <t>Other Hardware Goods Wholesaling</t>
  </si>
  <si>
    <t>F341100</t>
  </si>
  <si>
    <t>Agricultural and Construction Machinery Wholesaling</t>
  </si>
  <si>
    <t>F341900</t>
  </si>
  <si>
    <t>Other Specialised Industrial Machinery and Equipment Wholesaling</t>
  </si>
  <si>
    <t>F349100</t>
  </si>
  <si>
    <t>Professional and Scientific Goods Wholesaling</t>
  </si>
  <si>
    <t>F349200</t>
  </si>
  <si>
    <t>Computer and Computer Peripheral Wholesaling</t>
  </si>
  <si>
    <t>F349300</t>
  </si>
  <si>
    <t>Telecommunication Goods Wholesaling</t>
  </si>
  <si>
    <t>F349400</t>
  </si>
  <si>
    <t>Other Electrical and Electronic Goods Wholesaling</t>
  </si>
  <si>
    <t>F349900</t>
  </si>
  <si>
    <t>F350100</t>
  </si>
  <si>
    <t>Car Wholesaling</t>
  </si>
  <si>
    <t>F350200</t>
  </si>
  <si>
    <t>Commercial Vehicle Wholesaling</t>
  </si>
  <si>
    <t>F350300</t>
  </si>
  <si>
    <t>Trailer and Other Motor Vehicle Wholesaling</t>
  </si>
  <si>
    <t>F350400</t>
  </si>
  <si>
    <t>Motor Vehicle New Parts Wholesaling</t>
  </si>
  <si>
    <t>F350500</t>
  </si>
  <si>
    <t>Motor Vehicle Dismantling and Used Parts Wholesaling</t>
  </si>
  <si>
    <t>F360100</t>
  </si>
  <si>
    <t>General Line Grocery Wholesaling</t>
  </si>
  <si>
    <t>F360200</t>
  </si>
  <si>
    <t>Meat, Poultry and Smallgoods Wholesaling</t>
  </si>
  <si>
    <t>F360300</t>
  </si>
  <si>
    <t>Dairy Produce Wholesaling</t>
  </si>
  <si>
    <t>F360400</t>
  </si>
  <si>
    <t>Fish and Seafood Wholesaling</t>
  </si>
  <si>
    <t>F360500</t>
  </si>
  <si>
    <t>Fruit and Vegetable Wholesaling</t>
  </si>
  <si>
    <t>F360600</t>
  </si>
  <si>
    <t>Liquor and Tobacco Product Wholesaling</t>
  </si>
  <si>
    <t>F360900</t>
  </si>
  <si>
    <t>Other Grocery Wholesaling</t>
  </si>
  <si>
    <t>F371100</t>
  </si>
  <si>
    <t>Textile Product Wholesaling</t>
  </si>
  <si>
    <t>F371200</t>
  </si>
  <si>
    <t>Clothing and Footwear Wholesaling</t>
  </si>
  <si>
    <t>F372000</t>
  </si>
  <si>
    <t>Pharmaceutical and Toiletry Goods Wholesaling</t>
  </si>
  <si>
    <t>F373100</t>
  </si>
  <si>
    <t>Furniture and Floor Covering Wholesaling</t>
  </si>
  <si>
    <t>F373200</t>
  </si>
  <si>
    <t>Jewellery and Watch Wholesaling</t>
  </si>
  <si>
    <t>F373300</t>
  </si>
  <si>
    <t>Kitchen and Diningware Wholesaling</t>
  </si>
  <si>
    <t>F373400</t>
  </si>
  <si>
    <t>Toy and Sporting Goods Wholesaling</t>
  </si>
  <si>
    <t>F373500</t>
  </si>
  <si>
    <t>Book and Magazine Wholesaling</t>
  </si>
  <si>
    <t>F373600</t>
  </si>
  <si>
    <t>Paper Product Wholesaling</t>
  </si>
  <si>
    <t>F373900</t>
  </si>
  <si>
    <t>F380000</t>
  </si>
  <si>
    <t>Commission-Based Wholesaling</t>
  </si>
  <si>
    <t>G391100</t>
  </si>
  <si>
    <t>Car Retailing</t>
  </si>
  <si>
    <t>G391200</t>
  </si>
  <si>
    <t>Motor Cycle Retailing</t>
  </si>
  <si>
    <t>G391300</t>
  </si>
  <si>
    <t>Trailer and Other Motor Vehicle Retailing</t>
  </si>
  <si>
    <t>G392100</t>
  </si>
  <si>
    <t>Motor Vehicle Parts Retailing</t>
  </si>
  <si>
    <t>G392200</t>
  </si>
  <si>
    <t>Tyre Retailing</t>
  </si>
  <si>
    <t>G400000</t>
  </si>
  <si>
    <t>Fuel Retailing</t>
  </si>
  <si>
    <t>G411000</t>
  </si>
  <si>
    <t>Supermarket and Grocery Stores</t>
  </si>
  <si>
    <t>G412100</t>
  </si>
  <si>
    <t>Fresh Meat, Fish and Poultry Retailing</t>
  </si>
  <si>
    <t>G412200</t>
  </si>
  <si>
    <t>Fruit and Vegetable Retailing</t>
  </si>
  <si>
    <t>G412300</t>
  </si>
  <si>
    <t>Liquor Retailing</t>
  </si>
  <si>
    <t>G412900</t>
  </si>
  <si>
    <t>Other Specialised Food Retailing</t>
  </si>
  <si>
    <t>G421100</t>
  </si>
  <si>
    <t>Furniture Retailing</t>
  </si>
  <si>
    <t>G421200</t>
  </si>
  <si>
    <t>Floor Coverings Retailing</t>
  </si>
  <si>
    <t>G421300</t>
  </si>
  <si>
    <t>Houseware Retailing</t>
  </si>
  <si>
    <t>G421400</t>
  </si>
  <si>
    <t>Manchester and Other Textile Goods Retailing</t>
  </si>
  <si>
    <t>G422100</t>
  </si>
  <si>
    <t>Electrical, Electronic and Gas Appliance Retailing</t>
  </si>
  <si>
    <t>G422200</t>
  </si>
  <si>
    <t>Computer and Computer Peripheral Retailing</t>
  </si>
  <si>
    <t>G422900</t>
  </si>
  <si>
    <t>Other Electrical and Electronic Goods Retailing</t>
  </si>
  <si>
    <t>G423100</t>
  </si>
  <si>
    <t>Hardware and Building Supplies Retailing</t>
  </si>
  <si>
    <t>G423200</t>
  </si>
  <si>
    <t>Garden Supplies Retailing</t>
  </si>
  <si>
    <t>G424100</t>
  </si>
  <si>
    <t>Sport and Camping Equipment Retailing</t>
  </si>
  <si>
    <t>G424200</t>
  </si>
  <si>
    <t>Entertainment Media Retailing</t>
  </si>
  <si>
    <t>G424300</t>
  </si>
  <si>
    <t>Toy and Game Retailing</t>
  </si>
  <si>
    <t>G424400</t>
  </si>
  <si>
    <t>Newspaper and Book Retailing</t>
  </si>
  <si>
    <t>G424500</t>
  </si>
  <si>
    <t>Marine Equipment Retailing</t>
  </si>
  <si>
    <t>G425100</t>
  </si>
  <si>
    <t>Clothing Retailing</t>
  </si>
  <si>
    <t>G425200</t>
  </si>
  <si>
    <t>Footwear Retailing</t>
  </si>
  <si>
    <t>G425300</t>
  </si>
  <si>
    <t>Watch and Jewellery Retailing</t>
  </si>
  <si>
    <t>G425900</t>
  </si>
  <si>
    <t>Other Personal Accessory Retailing</t>
  </si>
  <si>
    <t>G426000</t>
  </si>
  <si>
    <t>Department Stores</t>
  </si>
  <si>
    <t>G427100</t>
  </si>
  <si>
    <t>Pharmaceutical, Cosmetic and Toiletry Goods Retailing</t>
  </si>
  <si>
    <t>G427200</t>
  </si>
  <si>
    <t>Stationery Goods Retailing</t>
  </si>
  <si>
    <t>G427300</t>
  </si>
  <si>
    <t>Antique and Used Goods Retailing</t>
  </si>
  <si>
    <t>G427400</t>
  </si>
  <si>
    <t>Flower Retailing</t>
  </si>
  <si>
    <t>G427900</t>
  </si>
  <si>
    <t>G431000</t>
  </si>
  <si>
    <t>Non-Store Retailing</t>
  </si>
  <si>
    <t>G432000</t>
  </si>
  <si>
    <t>Retail Commission-Based Buying and/or Selling</t>
  </si>
  <si>
    <t>H440000</t>
  </si>
  <si>
    <t>Accommodation</t>
  </si>
  <si>
    <t>H451100</t>
  </si>
  <si>
    <t>Cafes and Restaurants</t>
  </si>
  <si>
    <t>H451200</t>
  </si>
  <si>
    <t>Takeaway Food Services</t>
  </si>
  <si>
    <t>H451300</t>
  </si>
  <si>
    <t>Catering Services</t>
  </si>
  <si>
    <t>H452000</t>
  </si>
  <si>
    <t>Pubs, Taverns and Bars</t>
  </si>
  <si>
    <t>H453000</t>
  </si>
  <si>
    <t>Clubs (Hospitality)</t>
  </si>
  <si>
    <t>I461000</t>
  </si>
  <si>
    <t>Road Freight Transport</t>
  </si>
  <si>
    <t>I462100</t>
  </si>
  <si>
    <t>Interurban and Rural Bus Transport</t>
  </si>
  <si>
    <t>I462200</t>
  </si>
  <si>
    <t>Urban Bus Transport (Including Tramway)</t>
  </si>
  <si>
    <t>I462300</t>
  </si>
  <si>
    <t>Taxi and Other Road Transport</t>
  </si>
  <si>
    <t>I471000</t>
  </si>
  <si>
    <t>Rail Freight Transport</t>
  </si>
  <si>
    <t>I472000</t>
  </si>
  <si>
    <t>Rail Passenger Transport</t>
  </si>
  <si>
    <t>I481000</t>
  </si>
  <si>
    <t>Water Freight Transport</t>
  </si>
  <si>
    <t>I482000</t>
  </si>
  <si>
    <t>Water Passenger Transport</t>
  </si>
  <si>
    <t>I490000</t>
  </si>
  <si>
    <t>Air and Space Transport</t>
  </si>
  <si>
    <t>I501000</t>
  </si>
  <si>
    <t>Scenic and Sightseeing Transport</t>
  </si>
  <si>
    <t>I502100</t>
  </si>
  <si>
    <t>Pipeline Transport</t>
  </si>
  <si>
    <t>I502900</t>
  </si>
  <si>
    <t>I510100</t>
  </si>
  <si>
    <t>Postal Services</t>
  </si>
  <si>
    <t>I510200</t>
  </si>
  <si>
    <t>Courier Pick-up and Delivery Services</t>
  </si>
  <si>
    <t>I521100</t>
  </si>
  <si>
    <t>Stevedoring Services</t>
  </si>
  <si>
    <t>I521200</t>
  </si>
  <si>
    <t>Port and Water Transport Terminal Operations</t>
  </si>
  <si>
    <t>I521900</t>
  </si>
  <si>
    <t>Other Water Transport Support Services</t>
  </si>
  <si>
    <t>I522000</t>
  </si>
  <si>
    <t>Airport Operations and Other Air Transport Support Services</t>
  </si>
  <si>
    <t>I529100</t>
  </si>
  <si>
    <t>Customs Agency Services</t>
  </si>
  <si>
    <t>I529200</t>
  </si>
  <si>
    <t>Freight Forwarding Services</t>
  </si>
  <si>
    <t>I529900</t>
  </si>
  <si>
    <t>I530100</t>
  </si>
  <si>
    <t>Grain Storage Services</t>
  </si>
  <si>
    <t>I530900</t>
  </si>
  <si>
    <t>Other Warehousing and Storage Services</t>
  </si>
  <si>
    <t>J541100</t>
  </si>
  <si>
    <t>Newspaper Publishing</t>
  </si>
  <si>
    <t>J541200</t>
  </si>
  <si>
    <t>Magazine and Other Periodical Publishing</t>
  </si>
  <si>
    <t>J541300</t>
  </si>
  <si>
    <t>Book Publishing</t>
  </si>
  <si>
    <t>J541400</t>
  </si>
  <si>
    <t>Directory and Mailing List Publishing</t>
  </si>
  <si>
    <t>J541900</t>
  </si>
  <si>
    <t>Other Publishing (except Software, Music and Internet)</t>
  </si>
  <si>
    <t>J542000</t>
  </si>
  <si>
    <t>Software Publishing</t>
  </si>
  <si>
    <t>J551100</t>
  </si>
  <si>
    <t>Motion Picture and Video Production</t>
  </si>
  <si>
    <t>J551200</t>
  </si>
  <si>
    <t>Motion Picture and Video Distribution</t>
  </si>
  <si>
    <t>J551300</t>
  </si>
  <si>
    <t>Motion Picture Exhibition</t>
  </si>
  <si>
    <t>J551400</t>
  </si>
  <si>
    <t>Post-production Services and Other Motion Picture and Video Activities</t>
  </si>
  <si>
    <t>J552100</t>
  </si>
  <si>
    <t>Music Publishing</t>
  </si>
  <si>
    <t>J552200</t>
  </si>
  <si>
    <t>Music and Other Sound Recording Activities</t>
  </si>
  <si>
    <t>J561000</t>
  </si>
  <si>
    <t>Radio Broadcasting</t>
  </si>
  <si>
    <t>J562100</t>
  </si>
  <si>
    <t>Free-to-Air Television Broadcasting</t>
  </si>
  <si>
    <t>J562200</t>
  </si>
  <si>
    <t>Cable and Other Subscription Broadcasting</t>
  </si>
  <si>
    <t>J570000</t>
  </si>
  <si>
    <t>Internet Publishing and Broadcasting</t>
  </si>
  <si>
    <t>J580100</t>
  </si>
  <si>
    <t>Wired Telecommunications Network Operation</t>
  </si>
  <si>
    <t>J580200</t>
  </si>
  <si>
    <t>Other Telecommunications Network Operation</t>
  </si>
  <si>
    <t>J580900</t>
  </si>
  <si>
    <t>Other Telecommunications Services</t>
  </si>
  <si>
    <t>J591000</t>
  </si>
  <si>
    <t>Internet Service Providers and Web Search Portals</t>
  </si>
  <si>
    <t>J592100</t>
  </si>
  <si>
    <t>Data Processing and Web Hosting Services</t>
  </si>
  <si>
    <t>J592200</t>
  </si>
  <si>
    <t>Electronic Information Storage Services</t>
  </si>
  <si>
    <t>J601000</t>
  </si>
  <si>
    <t>Libraries and Archives</t>
  </si>
  <si>
    <t>J602000</t>
  </si>
  <si>
    <t>Other Information Services</t>
  </si>
  <si>
    <t>K621000</t>
  </si>
  <si>
    <t>Central Banking</t>
  </si>
  <si>
    <t>K622100</t>
  </si>
  <si>
    <t>Banking</t>
  </si>
  <si>
    <t>K622200</t>
  </si>
  <si>
    <t>Building Society Operation</t>
  </si>
  <si>
    <t>K622300</t>
  </si>
  <si>
    <t>Credit Union Operation</t>
  </si>
  <si>
    <t>K622900</t>
  </si>
  <si>
    <t>Other Depository Financial Intermediation</t>
  </si>
  <si>
    <t>K623000</t>
  </si>
  <si>
    <t>Non-Depository Financing</t>
  </si>
  <si>
    <t>K624000</t>
  </si>
  <si>
    <t>Financial Asset Investing</t>
  </si>
  <si>
    <t>K631000</t>
  </si>
  <si>
    <t>Life Insurance</t>
  </si>
  <si>
    <t>K632100</t>
  </si>
  <si>
    <t>Health Insurance</t>
  </si>
  <si>
    <t>K632200</t>
  </si>
  <si>
    <t>General Insurance</t>
  </si>
  <si>
    <t>K633000</t>
  </si>
  <si>
    <t>Superannuation Funds</t>
  </si>
  <si>
    <t>K641100</t>
  </si>
  <si>
    <t>Financial Asset Broking Services</t>
  </si>
  <si>
    <t>K641900</t>
  </si>
  <si>
    <t>Other Auxiliary Finance and Investment Services</t>
  </si>
  <si>
    <t>K642000</t>
  </si>
  <si>
    <t>Auxiliary Insurance Services</t>
  </si>
  <si>
    <t>L661100</t>
  </si>
  <si>
    <t>Passenger Car Rental and Hiring</t>
  </si>
  <si>
    <t>L661900</t>
  </si>
  <si>
    <t>Other Motor Vehicle and Transport Equipment Rental and Hiring</t>
  </si>
  <si>
    <t>L662000</t>
  </si>
  <si>
    <t>Farm Animal and Bloodstock Leasing</t>
  </si>
  <si>
    <t>L663100</t>
  </si>
  <si>
    <t>Heavy Machinery and Scaffolding Rental and Hiring</t>
  </si>
  <si>
    <t>L663200</t>
  </si>
  <si>
    <t>Video and Other Electronic Media Rental and Hiring</t>
  </si>
  <si>
    <t>L663900</t>
  </si>
  <si>
    <t>L664000</t>
  </si>
  <si>
    <t>Non-Financial Intangible Assets (Except Copyrights) Leasing</t>
  </si>
  <si>
    <t>L671100</t>
  </si>
  <si>
    <t>Residential Property Operators</t>
  </si>
  <si>
    <t>L671200</t>
  </si>
  <si>
    <t>Non-Residential Property Operators</t>
  </si>
  <si>
    <t>L672000</t>
  </si>
  <si>
    <t>Real Estate Services</t>
  </si>
  <si>
    <t>M691000</t>
  </si>
  <si>
    <t>Scientific Research Services</t>
  </si>
  <si>
    <t>M692100</t>
  </si>
  <si>
    <t>Architectural Services</t>
  </si>
  <si>
    <t>M692200</t>
  </si>
  <si>
    <t>Surveying and Mapping Services</t>
  </si>
  <si>
    <t>M692300</t>
  </si>
  <si>
    <t>Engineering Design and Engineering Consulting Services</t>
  </si>
  <si>
    <t>M692400</t>
  </si>
  <si>
    <t>Other Specialised Design Services</t>
  </si>
  <si>
    <t>M692500</t>
  </si>
  <si>
    <t>Scientific Testing and Analysis Services</t>
  </si>
  <si>
    <t>M693100</t>
  </si>
  <si>
    <t>Legal Services</t>
  </si>
  <si>
    <t>M693200</t>
  </si>
  <si>
    <t>Accounting Services</t>
  </si>
  <si>
    <t>M694000</t>
  </si>
  <si>
    <t>Advertising Services</t>
  </si>
  <si>
    <t>M695000</t>
  </si>
  <si>
    <t>Market Research and Statistical Services</t>
  </si>
  <si>
    <t>M696100</t>
  </si>
  <si>
    <t>Corporate Head Office Management Services</t>
  </si>
  <si>
    <t>M696200</t>
  </si>
  <si>
    <t>Management Advice and Related Consulting Services</t>
  </si>
  <si>
    <t>M697000</t>
  </si>
  <si>
    <t>Veterinary Services</t>
  </si>
  <si>
    <t>M699100</t>
  </si>
  <si>
    <t>Professional Photographic Services</t>
  </si>
  <si>
    <t>M699900</t>
  </si>
  <si>
    <t>M700000</t>
  </si>
  <si>
    <t>Computer System Design and Related Services</t>
  </si>
  <si>
    <t>N721100</t>
  </si>
  <si>
    <t>Employment Placement and Recruitment Services</t>
  </si>
  <si>
    <t>N721200</t>
  </si>
  <si>
    <t>Labour Supply Services</t>
  </si>
  <si>
    <t>N722000</t>
  </si>
  <si>
    <t>Travel Agency and Tour Arrangement Services</t>
  </si>
  <si>
    <t>N729100</t>
  </si>
  <si>
    <t>Office Administrative Services</t>
  </si>
  <si>
    <t>N729200</t>
  </si>
  <si>
    <t>Document Preparation Services</t>
  </si>
  <si>
    <t>N729300</t>
  </si>
  <si>
    <t>Credit Reporting and Debt Collection Services</t>
  </si>
  <si>
    <t>N729400</t>
  </si>
  <si>
    <t>Call Centre Operation</t>
  </si>
  <si>
    <t>N729900</t>
  </si>
  <si>
    <t>N731100</t>
  </si>
  <si>
    <t>Building and Other Industrial Cleaning Services</t>
  </si>
  <si>
    <t>N731200</t>
  </si>
  <si>
    <t>Building Pest Control Services</t>
  </si>
  <si>
    <t>N731300</t>
  </si>
  <si>
    <t>Gardening Services</t>
  </si>
  <si>
    <t>N732000</t>
  </si>
  <si>
    <t>Packaging Services</t>
  </si>
  <si>
    <t>O751000</t>
  </si>
  <si>
    <t>Central Government Administration</t>
  </si>
  <si>
    <t>O752000</t>
  </si>
  <si>
    <t>State Government Administration</t>
  </si>
  <si>
    <t>O753000</t>
  </si>
  <si>
    <t>Local Government Administration</t>
  </si>
  <si>
    <t>O754000</t>
  </si>
  <si>
    <t>Justice</t>
  </si>
  <si>
    <t>O755100</t>
  </si>
  <si>
    <t>Domestic Government Representation</t>
  </si>
  <si>
    <t>O755200</t>
  </si>
  <si>
    <t>Foreign Government Representation</t>
  </si>
  <si>
    <t>O760000</t>
  </si>
  <si>
    <t>Defence</t>
  </si>
  <si>
    <t>O771100</t>
  </si>
  <si>
    <t>Police Services</t>
  </si>
  <si>
    <t>O771200</t>
  </si>
  <si>
    <t>Investigation and Security Services</t>
  </si>
  <si>
    <t>O771300</t>
  </si>
  <si>
    <t>Fire Protection and Other Emergency Services</t>
  </si>
  <si>
    <t>O771400</t>
  </si>
  <si>
    <t>Correctional and Detention Services</t>
  </si>
  <si>
    <t>O771900</t>
  </si>
  <si>
    <t>Other Public Order and Safety Services</t>
  </si>
  <si>
    <t>O772000</t>
  </si>
  <si>
    <t>Regulatory Services</t>
  </si>
  <si>
    <t>P801000</t>
  </si>
  <si>
    <t>Preschool Education</t>
  </si>
  <si>
    <t>P802100</t>
  </si>
  <si>
    <t>Primary Education</t>
  </si>
  <si>
    <t>P802200</t>
  </si>
  <si>
    <t>Secondary Education</t>
  </si>
  <si>
    <t>P802300</t>
  </si>
  <si>
    <t>Combined Primary and Secondary Education</t>
  </si>
  <si>
    <t>P802400</t>
  </si>
  <si>
    <t>Special School Education</t>
  </si>
  <si>
    <t>P810100</t>
  </si>
  <si>
    <t>Technical and Vocational Education and Training</t>
  </si>
  <si>
    <t>P810200</t>
  </si>
  <si>
    <t>Higher Education</t>
  </si>
  <si>
    <t>P821100</t>
  </si>
  <si>
    <t>Sports and Physical Recreation Instruction</t>
  </si>
  <si>
    <t>P821200</t>
  </si>
  <si>
    <t>Arts Education</t>
  </si>
  <si>
    <t>P821900</t>
  </si>
  <si>
    <t>P822000</t>
  </si>
  <si>
    <t>Educational Support Services</t>
  </si>
  <si>
    <t>Q840100</t>
  </si>
  <si>
    <t>Hospitals (Except Psychiatric Hospitals)</t>
  </si>
  <si>
    <t>Q840200</t>
  </si>
  <si>
    <t>Psychiatric Hospitals</t>
  </si>
  <si>
    <t>Q851100</t>
  </si>
  <si>
    <t>General Practice Medical Services</t>
  </si>
  <si>
    <t>Q851200</t>
  </si>
  <si>
    <t>Specialist Medical Services</t>
  </si>
  <si>
    <t>Q852000</t>
  </si>
  <si>
    <t>Pathology and Diagnostic Imaging Services</t>
  </si>
  <si>
    <t>Q853100</t>
  </si>
  <si>
    <t>Dental Services</t>
  </si>
  <si>
    <t>Q853200</t>
  </si>
  <si>
    <t>Optometry and Optical Dispensing</t>
  </si>
  <si>
    <t>Q853300</t>
  </si>
  <si>
    <t>Physiotherapy Services</t>
  </si>
  <si>
    <t>Q853400</t>
  </si>
  <si>
    <t>Chiropractic and Osteopathic Services</t>
  </si>
  <si>
    <t>Q853900</t>
  </si>
  <si>
    <t>Other Allied Health Services</t>
  </si>
  <si>
    <t>Q859100</t>
  </si>
  <si>
    <t>Ambulance Services</t>
  </si>
  <si>
    <t>Q859900</t>
  </si>
  <si>
    <t>Q860100</t>
  </si>
  <si>
    <t>Aged Care Residential Services</t>
  </si>
  <si>
    <t>Q860900</t>
  </si>
  <si>
    <t>Other Residential Care Services</t>
  </si>
  <si>
    <t>Q871000</t>
  </si>
  <si>
    <t>Child Care Services</t>
  </si>
  <si>
    <t>Q879000</t>
  </si>
  <si>
    <t>Other Social Assistance Services</t>
  </si>
  <si>
    <t>R891000</t>
  </si>
  <si>
    <t>Museum Operation</t>
  </si>
  <si>
    <t>R892100</t>
  </si>
  <si>
    <t>Zoological and Botanical Gardens Operation</t>
  </si>
  <si>
    <t>R892200</t>
  </si>
  <si>
    <t>Nature Reserves and Conservation Parks Operation</t>
  </si>
  <si>
    <t>R900100</t>
  </si>
  <si>
    <t>Performing Arts Operation</t>
  </si>
  <si>
    <t>R900200</t>
  </si>
  <si>
    <t>Creative Artists, Musicians, Writers and Performers</t>
  </si>
  <si>
    <t>R900300</t>
  </si>
  <si>
    <t>Performing Arts Venue Operation</t>
  </si>
  <si>
    <t>R911100</t>
  </si>
  <si>
    <t>Health and Fitness Centres and Gymnasia Operation</t>
  </si>
  <si>
    <t>R911200</t>
  </si>
  <si>
    <t>Sports and Physical Recreation Clubs and Sports Professionals</t>
  </si>
  <si>
    <t>R911300</t>
  </si>
  <si>
    <t>Sports and Physical Recreation Venues, Grounds and Facilities Operation</t>
  </si>
  <si>
    <t>R911400</t>
  </si>
  <si>
    <t>Sports and Physical Recreation Administrative Service</t>
  </si>
  <si>
    <t>R912100</t>
  </si>
  <si>
    <t>Horse and Dog Racing Administration and Track Operation</t>
  </si>
  <si>
    <t>R912900</t>
  </si>
  <si>
    <t>Other Horse and Dog Racing Activities</t>
  </si>
  <si>
    <t>R913100</t>
  </si>
  <si>
    <t>Amusement Parks and Centres Operation</t>
  </si>
  <si>
    <t>R913900</t>
  </si>
  <si>
    <t>R920100</t>
  </si>
  <si>
    <t>Casino Operation</t>
  </si>
  <si>
    <t>R920200</t>
  </si>
  <si>
    <t>Lottery Operation</t>
  </si>
  <si>
    <t>R920900</t>
  </si>
  <si>
    <t>Other Gambling Activities</t>
  </si>
  <si>
    <t>S941100</t>
  </si>
  <si>
    <t>Automotive Electrical Services</t>
  </si>
  <si>
    <t>S941200</t>
  </si>
  <si>
    <t>Automotive Body, Paint and Interior Repair</t>
  </si>
  <si>
    <t>S941900</t>
  </si>
  <si>
    <t>Other Automotive Repair and Maintenance</t>
  </si>
  <si>
    <t>S942100</t>
  </si>
  <si>
    <t>Domestic Appliance Repair and Maintenance</t>
  </si>
  <si>
    <t>S942200</t>
  </si>
  <si>
    <t>Electronic (except Domestic Appliance) and Precision Equipment Repair and Maintenance</t>
  </si>
  <si>
    <t>S942900</t>
  </si>
  <si>
    <t>Other Machinery and Equipment Repair and Maintenance</t>
  </si>
  <si>
    <t>S949100</t>
  </si>
  <si>
    <t>Clothing and Footwear Repair</t>
  </si>
  <si>
    <t>S949900</t>
  </si>
  <si>
    <t>S951100</t>
  </si>
  <si>
    <t>Hairdressing and Beauty Services</t>
  </si>
  <si>
    <t>S951200</t>
  </si>
  <si>
    <t>Diet and Weight Reduction Centre Operation</t>
  </si>
  <si>
    <t>S952000</t>
  </si>
  <si>
    <t>Funeral, Crematorium and Cemetery Services</t>
  </si>
  <si>
    <t>S953100</t>
  </si>
  <si>
    <t>Laundry and Dry-Cleaning Services</t>
  </si>
  <si>
    <t>S953200</t>
  </si>
  <si>
    <t>Photographic Film Processing</t>
  </si>
  <si>
    <t>S953300</t>
  </si>
  <si>
    <t>Parking Services</t>
  </si>
  <si>
    <t>S953400</t>
  </si>
  <si>
    <t>Brothel Keeping and Prostitution Services</t>
  </si>
  <si>
    <t>S953900</t>
  </si>
  <si>
    <t>S954000</t>
  </si>
  <si>
    <t>Religious Services</t>
  </si>
  <si>
    <t>S955100</t>
  </si>
  <si>
    <t>Business and Professional Association Services</t>
  </si>
  <si>
    <t>S955200</t>
  </si>
  <si>
    <t>Labour Association Services</t>
  </si>
  <si>
    <t>S955900</t>
  </si>
  <si>
    <t>S960100</t>
  </si>
  <si>
    <t>Private Households Employing Staff</t>
  </si>
  <si>
    <t>S960200</t>
  </si>
  <si>
    <t>Undifferentiated Goods-Producing Activities of Private Households for Own Use</t>
  </si>
  <si>
    <t>S960300</t>
  </si>
  <si>
    <t>Undifferentiated Service-Producing Activities of Private Households for Own Use</t>
  </si>
  <si>
    <t>T994000</t>
  </si>
  <si>
    <t>T995000</t>
  </si>
  <si>
    <t>T997000</t>
  </si>
  <si>
    <t>T998000</t>
  </si>
  <si>
    <t>T999999</t>
  </si>
  <si>
    <t>Table 15</t>
  </si>
  <si>
    <t>Table 16</t>
  </si>
  <si>
    <t>Job search methods (total responses)</t>
  </si>
  <si>
    <t>For the unemployed census usually resident population count aged 15 years and over</t>
  </si>
  <si>
    <t>Unemployed census usually resident population count aged 15 years and over</t>
  </si>
  <si>
    <t>Looked at job advertisements</t>
  </si>
  <si>
    <t>Wrote, phoned or applied in person to an employer</t>
  </si>
  <si>
    <t>Contacted Work and Income to look for a job</t>
  </si>
  <si>
    <t>Contacted friends or relatives for help in finding a job</t>
  </si>
  <si>
    <t>5</t>
  </si>
  <si>
    <t>Contacted career advisers or vocational guidance officers</t>
  </si>
  <si>
    <t>6</t>
  </si>
  <si>
    <t>Other job search methods</t>
  </si>
  <si>
    <t>Table 17</t>
  </si>
  <si>
    <t>For the census usually resident population count</t>
  </si>
  <si>
    <t>01100</t>
  </si>
  <si>
    <t>West Germanic not further defined</t>
  </si>
  <si>
    <t>01110</t>
  </si>
  <si>
    <t>Afrikaans</t>
  </si>
  <si>
    <t>01111</t>
  </si>
  <si>
    <t>01112</t>
  </si>
  <si>
    <t>01113</t>
  </si>
  <si>
    <t>01114</t>
  </si>
  <si>
    <t>Friesian</t>
  </si>
  <si>
    <t>01115</t>
  </si>
  <si>
    <t>Yiddish</t>
  </si>
  <si>
    <t>01116</t>
  </si>
  <si>
    <t>Scots</t>
  </si>
  <si>
    <t>01199</t>
  </si>
  <si>
    <t>West Germanic not elsewhere classified</t>
  </si>
  <si>
    <t>01200</t>
  </si>
  <si>
    <t>North Germanic not further defined</t>
  </si>
  <si>
    <t>01210</t>
  </si>
  <si>
    <t>01211</t>
  </si>
  <si>
    <t>01212</t>
  </si>
  <si>
    <t>01213</t>
  </si>
  <si>
    <t>01299</t>
  </si>
  <si>
    <t>North Germanic not elsewhere classified</t>
  </si>
  <si>
    <t>02100</t>
  </si>
  <si>
    <t>Romance not further defined</t>
  </si>
  <si>
    <t>02110</t>
  </si>
  <si>
    <t>02111</t>
  </si>
  <si>
    <t>Catalan</t>
  </si>
  <si>
    <t>02112</t>
  </si>
  <si>
    <t>02113</t>
  </si>
  <si>
    <t>02114</t>
  </si>
  <si>
    <t>02115</t>
  </si>
  <si>
    <t>02199</t>
  </si>
  <si>
    <t>Romance not elsewhere classified</t>
  </si>
  <si>
    <t>03110</t>
  </si>
  <si>
    <t>04100</t>
  </si>
  <si>
    <t>Baltic not further defined</t>
  </si>
  <si>
    <t>04110</t>
  </si>
  <si>
    <t>04111</t>
  </si>
  <si>
    <t>04199</t>
  </si>
  <si>
    <t>Baltic not elsewhere classified</t>
  </si>
  <si>
    <t>04200</t>
  </si>
  <si>
    <t>Slavic not further defined</t>
  </si>
  <si>
    <t>04210</t>
  </si>
  <si>
    <t>04211</t>
  </si>
  <si>
    <t>04212</t>
  </si>
  <si>
    <t>04213</t>
  </si>
  <si>
    <t>04214</t>
  </si>
  <si>
    <t>04215</t>
  </si>
  <si>
    <t>Serbo-Croatian</t>
  </si>
  <si>
    <t>04216</t>
  </si>
  <si>
    <t>Slovene</t>
  </si>
  <si>
    <t>04217</t>
  </si>
  <si>
    <t>04218</t>
  </si>
  <si>
    <t>04219</t>
  </si>
  <si>
    <t>04299</t>
  </si>
  <si>
    <t>Slavic not elsewhere classified</t>
  </si>
  <si>
    <t>05110</t>
  </si>
  <si>
    <t>06110</t>
  </si>
  <si>
    <t>07100</t>
  </si>
  <si>
    <t>Indo-Aryan not further defined</t>
  </si>
  <si>
    <t>07110</t>
  </si>
  <si>
    <t>Hindi</t>
  </si>
  <si>
    <t>07111</t>
  </si>
  <si>
    <t>Urdu</t>
  </si>
  <si>
    <t>07112</t>
  </si>
  <si>
    <t>Fiji Hindi</t>
  </si>
  <si>
    <t>07113</t>
  </si>
  <si>
    <t>07114</t>
  </si>
  <si>
    <t>Oriya</t>
  </si>
  <si>
    <t>07115</t>
  </si>
  <si>
    <t>07116</t>
  </si>
  <si>
    <t>Panjabi</t>
  </si>
  <si>
    <t>07117</t>
  </si>
  <si>
    <t>Sindhi</t>
  </si>
  <si>
    <t>07118</t>
  </si>
  <si>
    <t>Kashmiri</t>
  </si>
  <si>
    <t>07119</t>
  </si>
  <si>
    <t>Sinhala</t>
  </si>
  <si>
    <t>07120</t>
  </si>
  <si>
    <t>Gujarati</t>
  </si>
  <si>
    <t>07121</t>
  </si>
  <si>
    <t>Konkani</t>
  </si>
  <si>
    <t>07122</t>
  </si>
  <si>
    <t>Marathi</t>
  </si>
  <si>
    <t>07123</t>
  </si>
  <si>
    <t>Romani</t>
  </si>
  <si>
    <t>07199</t>
  </si>
  <si>
    <t>Indo-Aryan not elsewhere classified</t>
  </si>
  <si>
    <t>08100</t>
  </si>
  <si>
    <t>Celtic not further defined</t>
  </si>
  <si>
    <t>08110</t>
  </si>
  <si>
    <t>08111</t>
  </si>
  <si>
    <t>Scottish Gaelic</t>
  </si>
  <si>
    <t>08112</t>
  </si>
  <si>
    <t>08113</t>
  </si>
  <si>
    <t>Breton</t>
  </si>
  <si>
    <t>08199</t>
  </si>
  <si>
    <t>Celtic not elsewhere classified</t>
  </si>
  <si>
    <t>09100</t>
  </si>
  <si>
    <t>Iranian not further defined</t>
  </si>
  <si>
    <t>09110</t>
  </si>
  <si>
    <t>Persian</t>
  </si>
  <si>
    <t>09111</t>
  </si>
  <si>
    <t>Kurdish</t>
  </si>
  <si>
    <t>09112</t>
  </si>
  <si>
    <t>Pashto</t>
  </si>
  <si>
    <t>09199</t>
  </si>
  <si>
    <t>Iranian not elsewhere classified</t>
  </si>
  <si>
    <t>10100</t>
  </si>
  <si>
    <t>Turko-Altaic not further defined</t>
  </si>
  <si>
    <t>10110</t>
  </si>
  <si>
    <t>10111</t>
  </si>
  <si>
    <t>Azeri</t>
  </si>
  <si>
    <t>10199</t>
  </si>
  <si>
    <t>Turko-Altaic not elsewhere classified</t>
  </si>
  <si>
    <t>11100</t>
  </si>
  <si>
    <t>Uralic not further defined</t>
  </si>
  <si>
    <t>11110</t>
  </si>
  <si>
    <t>11112</t>
  </si>
  <si>
    <t>11199</t>
  </si>
  <si>
    <t>Uralic not elsewhere classified</t>
  </si>
  <si>
    <t>Dravidian not further defined</t>
  </si>
  <si>
    <t>12110</t>
  </si>
  <si>
    <t>Kannada</t>
  </si>
  <si>
    <t>Malayalam</t>
  </si>
  <si>
    <t>Tamil</t>
  </si>
  <si>
    <t>Telugu</t>
  </si>
  <si>
    <t>Dravidian not elsewhere classified</t>
  </si>
  <si>
    <t>13100</t>
  </si>
  <si>
    <t>Sinitic not further defined</t>
  </si>
  <si>
    <t>13110</t>
  </si>
  <si>
    <t>Yue</t>
  </si>
  <si>
    <t>13111</t>
  </si>
  <si>
    <t>Hakka</t>
  </si>
  <si>
    <t>13112</t>
  </si>
  <si>
    <t>Min</t>
  </si>
  <si>
    <t>13113</t>
  </si>
  <si>
    <t>Northern Chinese</t>
  </si>
  <si>
    <t>13114</t>
  </si>
  <si>
    <t>Wu</t>
  </si>
  <si>
    <t>13115</t>
  </si>
  <si>
    <t>Tieu-Chow</t>
  </si>
  <si>
    <t>13199</t>
  </si>
  <si>
    <t>Sinitic not elsewhere classified</t>
  </si>
  <si>
    <t>13200</t>
  </si>
  <si>
    <t>Tibeto-Lolo-Burman not further defined</t>
  </si>
  <si>
    <t>13210</t>
  </si>
  <si>
    <t>13211</t>
  </si>
  <si>
    <t>13299</t>
  </si>
  <si>
    <t>Tibeto-Lolo-Burman not elsewhere classified</t>
  </si>
  <si>
    <t>14100</t>
  </si>
  <si>
    <t>Mon-Khmer not further defined</t>
  </si>
  <si>
    <t>14110</t>
  </si>
  <si>
    <t>Khmer</t>
  </si>
  <si>
    <t>14199</t>
  </si>
  <si>
    <t>Mon-Khmer not elsewhere classified</t>
  </si>
  <si>
    <t>14200</t>
  </si>
  <si>
    <t>Viet-Muong not further defined</t>
  </si>
  <si>
    <t>14210</t>
  </si>
  <si>
    <t>14299</t>
  </si>
  <si>
    <t>Viet-Muong not elsewhere classified</t>
  </si>
  <si>
    <t>15100</t>
  </si>
  <si>
    <t>Tai-Kadai not further defined</t>
  </si>
  <si>
    <t>15110</t>
  </si>
  <si>
    <t>15111</t>
  </si>
  <si>
    <t>15112</t>
  </si>
  <si>
    <t>Shan</t>
  </si>
  <si>
    <t>15199</t>
  </si>
  <si>
    <t>Tai-Kadai not elsewhere classified</t>
  </si>
  <si>
    <t>16100</t>
  </si>
  <si>
    <t>Central Pacific not further defined</t>
  </si>
  <si>
    <t>16110</t>
  </si>
  <si>
    <t>16111</t>
  </si>
  <si>
    <t>16112</t>
  </si>
  <si>
    <t>16113</t>
  </si>
  <si>
    <t>16114</t>
  </si>
  <si>
    <t>16115</t>
  </si>
  <si>
    <t>16116</t>
  </si>
  <si>
    <t>16117</t>
  </si>
  <si>
    <t>16118</t>
  </si>
  <si>
    <t>Pukapukan</t>
  </si>
  <si>
    <t>16119</t>
  </si>
  <si>
    <t>16120</t>
  </si>
  <si>
    <t>16199</t>
  </si>
  <si>
    <t>Central Pacific not elsewhere classified</t>
  </si>
  <si>
    <t>16210</t>
  </si>
  <si>
    <t>Solomon Islands Languages (Non-Central-Pacific)</t>
  </si>
  <si>
    <t>16300</t>
  </si>
  <si>
    <t>Micronesian not further defined</t>
  </si>
  <si>
    <t>16310</t>
  </si>
  <si>
    <t>16311</t>
  </si>
  <si>
    <t>16399</t>
  </si>
  <si>
    <t>Micronesian not elsewhere classified</t>
  </si>
  <si>
    <t>16410</t>
  </si>
  <si>
    <t>Vanuatu Languages</t>
  </si>
  <si>
    <t>17100</t>
  </si>
  <si>
    <t>Western Malayo-Polynesian not further defined</t>
  </si>
  <si>
    <t>17110</t>
  </si>
  <si>
    <t>Bisayan</t>
  </si>
  <si>
    <t>17111</t>
  </si>
  <si>
    <t>Cebuano</t>
  </si>
  <si>
    <t>17112</t>
  </si>
  <si>
    <t>Ilokano</t>
  </si>
  <si>
    <t>17113</t>
  </si>
  <si>
    <t>Bahasa Indonesia</t>
  </si>
  <si>
    <t>17114</t>
  </si>
  <si>
    <t>Malaysian</t>
  </si>
  <si>
    <t>17115</t>
  </si>
  <si>
    <t>Tagalog</t>
  </si>
  <si>
    <t>17116</t>
  </si>
  <si>
    <t>Javanese</t>
  </si>
  <si>
    <t>17199</t>
  </si>
  <si>
    <t>Western Malayo-Polynesian not elsewhere classified</t>
  </si>
  <si>
    <t>18100</t>
  </si>
  <si>
    <t>Cushitic not further defined</t>
  </si>
  <si>
    <t>18110</t>
  </si>
  <si>
    <t>18199</t>
  </si>
  <si>
    <t>Cushitic not elsewhere classified</t>
  </si>
  <si>
    <t>18200</t>
  </si>
  <si>
    <t>Semitic not further defined</t>
  </si>
  <si>
    <t>18210</t>
  </si>
  <si>
    <t>18211</t>
  </si>
  <si>
    <t>Arabic</t>
  </si>
  <si>
    <t>18212</t>
  </si>
  <si>
    <t>18213</t>
  </si>
  <si>
    <t>Amharic</t>
  </si>
  <si>
    <t>18214</t>
  </si>
  <si>
    <t>Tigrinya</t>
  </si>
  <si>
    <t>18215</t>
  </si>
  <si>
    <t>Hebrew</t>
  </si>
  <si>
    <t>18299</t>
  </si>
  <si>
    <t>Semitic not elsewhere classified</t>
  </si>
  <si>
    <t>18300</t>
  </si>
  <si>
    <t>Chadic not further defined</t>
  </si>
  <si>
    <t>18310</t>
  </si>
  <si>
    <t>Hausa</t>
  </si>
  <si>
    <t>18399</t>
  </si>
  <si>
    <t>Chadic not elsewhere classified</t>
  </si>
  <si>
    <t>19100</t>
  </si>
  <si>
    <t>Bantu not further defined</t>
  </si>
  <si>
    <t>19110</t>
  </si>
  <si>
    <t>Swahili</t>
  </si>
  <si>
    <t>19111</t>
  </si>
  <si>
    <t>Yoruba</t>
  </si>
  <si>
    <t>19112</t>
  </si>
  <si>
    <t>Zulu</t>
  </si>
  <si>
    <t>19199</t>
  </si>
  <si>
    <t>Bantu, not elsewhere classified</t>
  </si>
  <si>
    <t>19200</t>
  </si>
  <si>
    <t>Other Niger-Congo not further defined</t>
  </si>
  <si>
    <t>19210</t>
  </si>
  <si>
    <t>Fulani</t>
  </si>
  <si>
    <t>19299</t>
  </si>
  <si>
    <t>Other Niger-Congo not elsewhere classified</t>
  </si>
  <si>
    <t>20100</t>
  </si>
  <si>
    <t>Pidgins and Creoles not further defined</t>
  </si>
  <si>
    <t>20110</t>
  </si>
  <si>
    <t>Creole</t>
  </si>
  <si>
    <t>20111</t>
  </si>
  <si>
    <t>French Creole</t>
  </si>
  <si>
    <t>20112</t>
  </si>
  <si>
    <t>Pidgin English</t>
  </si>
  <si>
    <t>20113</t>
  </si>
  <si>
    <t>Neo Melanesian</t>
  </si>
  <si>
    <t>20114</t>
  </si>
  <si>
    <t>Mauritian Creole</t>
  </si>
  <si>
    <t>20115</t>
  </si>
  <si>
    <t>Tok Pisin</t>
  </si>
  <si>
    <t>20116</t>
  </si>
  <si>
    <t>Hindi Bat</t>
  </si>
  <si>
    <t>20117</t>
  </si>
  <si>
    <t>Solomon Islands Pidgin</t>
  </si>
  <si>
    <t>20118</t>
  </si>
  <si>
    <t>Bislama</t>
  </si>
  <si>
    <t>20199</t>
  </si>
  <si>
    <t>Pidgins and Creoles not elsewhere classified</t>
  </si>
  <si>
    <t>21110</t>
  </si>
  <si>
    <t>21210</t>
  </si>
  <si>
    <t>21310</t>
  </si>
  <si>
    <t>Basque</t>
  </si>
  <si>
    <t>21999</t>
  </si>
  <si>
    <t>Language Isolates not elsewhere classified</t>
  </si>
  <si>
    <t>22110</t>
  </si>
  <si>
    <t>Papuan</t>
  </si>
  <si>
    <t>22210</t>
  </si>
  <si>
    <t>Nilo-Saharan</t>
  </si>
  <si>
    <t>22310</t>
  </si>
  <si>
    <t>Miaow-Yao</t>
  </si>
  <si>
    <t>22400</t>
  </si>
  <si>
    <t>Caucasian not further defined</t>
  </si>
  <si>
    <t>22410</t>
  </si>
  <si>
    <t>Georgian</t>
  </si>
  <si>
    <t>22499</t>
  </si>
  <si>
    <t>Caucasian not elsewhere classified</t>
  </si>
  <si>
    <t>22510</t>
  </si>
  <si>
    <t>22610</t>
  </si>
  <si>
    <t>Amerind</t>
  </si>
  <si>
    <t>22910</t>
  </si>
  <si>
    <t>Other Miscellaneous Languages</t>
  </si>
  <si>
    <t>23100</t>
  </si>
  <si>
    <t>Artificial Languages not further defined</t>
  </si>
  <si>
    <t>23110</t>
  </si>
  <si>
    <t>Esperanto</t>
  </si>
  <si>
    <t>23199</t>
  </si>
  <si>
    <t>Artificial Languages not elsewhere classified</t>
  </si>
  <si>
    <t>24100</t>
  </si>
  <si>
    <t>Sign Language not further defined</t>
  </si>
  <si>
    <t>24110</t>
  </si>
  <si>
    <t>New Zealand Sign Language</t>
  </si>
  <si>
    <t>24111</t>
  </si>
  <si>
    <t>Signed English</t>
  </si>
  <si>
    <t>24112</t>
  </si>
  <si>
    <t>American Sign Language</t>
  </si>
  <si>
    <t>24113</t>
  </si>
  <si>
    <t>Australian Sign Language</t>
  </si>
  <si>
    <t>24114</t>
  </si>
  <si>
    <t>British Sign Language</t>
  </si>
  <si>
    <t>44444</t>
  </si>
  <si>
    <t>55555</t>
  </si>
  <si>
    <t>66666</t>
  </si>
  <si>
    <t>None (eg too young to talk)</t>
  </si>
  <si>
    <t>77777</t>
  </si>
  <si>
    <t>88888</t>
  </si>
  <si>
    <t>Table 18</t>
  </si>
  <si>
    <t>Legally registered relationship status</t>
  </si>
  <si>
    <t>Married (not separated)</t>
  </si>
  <si>
    <t>211</t>
  </si>
  <si>
    <t>Separated</t>
  </si>
  <si>
    <t>212</t>
  </si>
  <si>
    <t>Divorced or dissolved</t>
  </si>
  <si>
    <t>213</t>
  </si>
  <si>
    <t>Widowed or surviving civil union partner</t>
  </si>
  <si>
    <t>311</t>
  </si>
  <si>
    <t>Never married and never in a civil union</t>
  </si>
  <si>
    <t>Table 19</t>
  </si>
  <si>
    <t>Main means of travel to education</t>
  </si>
  <si>
    <t>For the census usually resident population count participating in study</t>
  </si>
  <si>
    <t>Census usually resident population count participating in study</t>
  </si>
  <si>
    <t>Study at home</t>
  </si>
  <si>
    <t>Drive a car, truck or van</t>
  </si>
  <si>
    <t>Passenger in a car, truck or van</t>
  </si>
  <si>
    <t>Bicycle</t>
  </si>
  <si>
    <t>Walk or jog</t>
  </si>
  <si>
    <t>School bus</t>
  </si>
  <si>
    <t>Public bus</t>
  </si>
  <si>
    <t>Train</t>
  </si>
  <si>
    <t>Ferry</t>
  </si>
  <si>
    <t>Other</t>
  </si>
  <si>
    <t>77</t>
  </si>
  <si>
    <t>Table 20</t>
  </si>
  <si>
    <t>Main means of travel to work</t>
  </si>
  <si>
    <t>Worked at home</t>
  </si>
  <si>
    <t>Drove a private car, truck or van</t>
  </si>
  <si>
    <t>Drove a company car, truck or van</t>
  </si>
  <si>
    <t>Passenger in a car, truck, van or company bus</t>
  </si>
  <si>
    <t>Walked or jogged</t>
  </si>
  <si>
    <t>12</t>
  </si>
  <si>
    <t>15</t>
  </si>
  <si>
    <t>Table 21</t>
  </si>
  <si>
    <t>Māori descent indicator</t>
  </si>
  <si>
    <t>Māori descent</t>
  </si>
  <si>
    <t>No Māori descent</t>
  </si>
  <si>
    <t>Table 22</t>
  </si>
  <si>
    <t>Number of children born</t>
  </si>
  <si>
    <t>For the female census usually resident population count aged 15 years and over</t>
  </si>
  <si>
    <t xml:space="preserve">Female census usually resident population count aged 15 years and over </t>
  </si>
  <si>
    <t>No children</t>
  </si>
  <si>
    <t>One child</t>
  </si>
  <si>
    <t>Two children</t>
  </si>
  <si>
    <t>Three children</t>
  </si>
  <si>
    <t>Four children</t>
  </si>
  <si>
    <t>Five children</t>
  </si>
  <si>
    <t>Six children</t>
  </si>
  <si>
    <t>Seven children</t>
  </si>
  <si>
    <t>Eight children</t>
  </si>
  <si>
    <t>Nine children</t>
  </si>
  <si>
    <t>Ten or more children</t>
  </si>
  <si>
    <t>55</t>
  </si>
  <si>
    <t>Object to answering</t>
  </si>
  <si>
    <t>88</t>
  </si>
  <si>
    <t>Table 23</t>
  </si>
  <si>
    <t>111111</t>
  </si>
  <si>
    <t>Chief Executive or Managing Director</t>
  </si>
  <si>
    <t>111211</t>
  </si>
  <si>
    <t>Corporate General Manager</t>
  </si>
  <si>
    <t>111212</t>
  </si>
  <si>
    <t>Defence Force Senior Officer</t>
  </si>
  <si>
    <t>111311</t>
  </si>
  <si>
    <t>Local Government Legislator</t>
  </si>
  <si>
    <t>111312</t>
  </si>
  <si>
    <t>Member of Parliament</t>
  </si>
  <si>
    <t>111399</t>
  </si>
  <si>
    <t>Legislators nec</t>
  </si>
  <si>
    <t>121111</t>
  </si>
  <si>
    <t>Aquaculture Farmer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</si>
  <si>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</si>
  <si>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</si>
  <si>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</si>
  <si>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</si>
  <si>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</si>
  <si>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</si>
  <si>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</si>
  <si>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 (Aus) / Field Crop Grower (NZ)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</si>
  <si>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</si>
  <si>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</si>
  <si>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</si>
  <si>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</si>
  <si>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</si>
  <si>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</si>
  <si>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</si>
  <si>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</si>
  <si>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</si>
  <si>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 (Aus) / Market Gardener (NZ)</t>
  </si>
  <si>
    <t>121299</t>
  </si>
  <si>
    <t>Crop Farmers nec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</si>
  <si>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</si>
  <si>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</si>
  <si>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</si>
  <si>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</si>
  <si>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</si>
  <si>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</si>
  <si>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</si>
  <si>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</si>
  <si>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</si>
  <si>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</si>
  <si>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</si>
  <si>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</si>
  <si>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</si>
  <si>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</si>
  <si>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</si>
  <si>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</si>
  <si>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</si>
  <si>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</si>
  <si>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</si>
  <si>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</si>
  <si>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</si>
  <si>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</si>
  <si>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121411</t>
  </si>
  <si>
    <t>Mixed Crop and Livestock Farmer</t>
  </si>
  <si>
    <t>131112</t>
  </si>
  <si>
    <t>Sales and Marketing Manager</t>
  </si>
  <si>
    <t>131113</t>
  </si>
  <si>
    <t>Advertising Manager</t>
  </si>
  <si>
    <t>131114</t>
  </si>
  <si>
    <t>Public Relations Manager</t>
  </si>
  <si>
    <t>132111</t>
  </si>
  <si>
    <t>Corporate Services Manager</t>
  </si>
  <si>
    <t>132211</t>
  </si>
  <si>
    <t>Finance Manager</t>
  </si>
  <si>
    <t>132311</t>
  </si>
  <si>
    <t>Human Resources Manager</t>
  </si>
  <si>
    <t>132411</t>
  </si>
  <si>
    <t>Policy and Planning Manager</t>
  </si>
  <si>
    <t>132511</t>
  </si>
  <si>
    <t>Research and Development Manager</t>
  </si>
  <si>
    <t>133111</t>
  </si>
  <si>
    <t>Construction Project Manager</t>
  </si>
  <si>
    <t>133112</t>
  </si>
  <si>
    <t>Project Builder</t>
  </si>
  <si>
    <t>133211</t>
  </si>
  <si>
    <t>Engineering Manager</t>
  </si>
  <si>
    <t>133311</t>
  </si>
  <si>
    <t>Importer or Exporter</t>
  </si>
  <si>
    <t>133312</t>
  </si>
  <si>
    <t>Wholesaler</t>
  </si>
  <si>
    <t>133411</t>
  </si>
  <si>
    <t>Manufacturer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</si>
  <si>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</si>
  <si>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</si>
  <si>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</si>
  <si>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</si>
  <si>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</si>
  <si>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</si>
  <si>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133611</t>
  </si>
  <si>
    <t>Supply and Distribution Manager</t>
  </si>
  <si>
    <t>133612</t>
  </si>
  <si>
    <t>Procurement Manager</t>
  </si>
  <si>
    <t>134111</t>
  </si>
  <si>
    <t>Child Care Centre Manager</t>
  </si>
  <si>
    <t>134211</t>
  </si>
  <si>
    <t>Medical Administrator (Aus) / Medical Superintendent (NZ)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</si>
  <si>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</si>
  <si>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</si>
  <si>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</si>
  <si>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</si>
  <si>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</si>
  <si>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</si>
  <si>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</si>
  <si>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</si>
  <si>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134311</t>
  </si>
  <si>
    <t>School Principal</t>
  </si>
  <si>
    <t>134411</t>
  </si>
  <si>
    <t>Faculty Head</t>
  </si>
  <si>
    <t>134412</t>
  </si>
  <si>
    <t>Regional Education Manager</t>
  </si>
  <si>
    <t>134499</t>
  </si>
  <si>
    <t>Education Managers nec</t>
  </si>
  <si>
    <t>135111</t>
  </si>
  <si>
    <t>Chief Information Officer</t>
  </si>
  <si>
    <t>135112</t>
  </si>
  <si>
    <t>ICT Project Manager</t>
  </si>
  <si>
    <t>135199</t>
  </si>
  <si>
    <t>ICT Managers nec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</si>
  <si>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</si>
  <si>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</si>
  <si>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</si>
  <si>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</si>
  <si>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</si>
  <si>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</si>
  <si>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139211</t>
  </si>
  <si>
    <t>Senior Non-commissioned Defence Force Member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</si>
  <si>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</si>
  <si>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</si>
  <si>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</si>
  <si>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</si>
  <si>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</si>
  <si>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</si>
  <si>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</si>
  <si>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</si>
  <si>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</si>
  <si>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</si>
  <si>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</si>
  <si>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</si>
  <si>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141111</t>
  </si>
  <si>
    <t>Cafe or Restaurant Manager</t>
  </si>
  <si>
    <t>141211</t>
  </si>
  <si>
    <t>Caravan Park and Camping Ground Manager</t>
  </si>
  <si>
    <t>141311</t>
  </si>
  <si>
    <t>Hotel or Motel Manager</t>
  </si>
  <si>
    <t>141411</t>
  </si>
  <si>
    <t>Licensed Club Manager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</si>
  <si>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</si>
  <si>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</si>
  <si>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</si>
  <si>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</si>
  <si>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</si>
  <si>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</si>
  <si>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</si>
  <si>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</si>
  <si>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</si>
  <si>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</si>
  <si>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</si>
  <si>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</si>
  <si>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</si>
  <si>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</si>
  <si>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</si>
  <si>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</si>
  <si>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</si>
  <si>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</si>
  <si>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149111</t>
  </si>
  <si>
    <t>Amusement Centre Manager</t>
  </si>
  <si>
    <t>149112</t>
  </si>
  <si>
    <t>Fitness Centre Manager</t>
  </si>
  <si>
    <t>149113</t>
  </si>
  <si>
    <t>Sports Centre Manager</t>
  </si>
  <si>
    <t>149211</t>
  </si>
  <si>
    <t>Call or Contact Centre Manager</t>
  </si>
  <si>
    <t>149212</t>
  </si>
  <si>
    <t>Customer Service Manager</t>
  </si>
  <si>
    <t>149311</t>
  </si>
  <si>
    <t>Conference and Event Organiser</t>
  </si>
  <si>
    <t>149411</t>
  </si>
  <si>
    <t>Fleet Manager</t>
  </si>
  <si>
    <t>149412</t>
  </si>
  <si>
    <t>Railway Station Manager</t>
  </si>
  <si>
    <t>149413</t>
  </si>
  <si>
    <t>Transport Company Manager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</si>
  <si>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</si>
  <si>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</si>
  <si>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</si>
  <si>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</si>
  <si>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</si>
  <si>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</si>
  <si>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</si>
  <si>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</si>
  <si>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</si>
  <si>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</si>
  <si>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</si>
  <si>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</si>
  <si>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</si>
  <si>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</si>
  <si>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</si>
  <si>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</si>
  <si>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</si>
  <si>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</si>
  <si>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</si>
  <si>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</si>
  <si>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</si>
  <si>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</si>
  <si>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</si>
  <si>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</si>
  <si>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</si>
  <si>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</si>
  <si>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</si>
  <si>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</si>
  <si>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</si>
  <si>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</si>
  <si>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211311</t>
  </si>
  <si>
    <t>Photographer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</si>
  <si>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</si>
  <si>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</si>
  <si>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</si>
  <si>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</si>
  <si>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</si>
  <si>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</si>
  <si>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</si>
  <si>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</si>
  <si>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</si>
  <si>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</si>
  <si>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</si>
  <si>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</si>
  <si>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</si>
  <si>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</si>
  <si>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</si>
  <si>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</si>
  <si>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212211</t>
  </si>
  <si>
    <t>Author</t>
  </si>
  <si>
    <t>212212</t>
  </si>
  <si>
    <t>Book or Script Editor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</si>
  <si>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</si>
  <si>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</si>
  <si>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</si>
  <si>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</si>
  <si>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</si>
  <si>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</si>
  <si>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</si>
  <si>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</si>
  <si>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</si>
  <si>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</si>
  <si>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</si>
  <si>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</si>
  <si>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</si>
  <si>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</si>
  <si>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</si>
  <si>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</si>
  <si>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</si>
  <si>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</si>
  <si>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</si>
  <si>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</si>
  <si>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</si>
  <si>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</si>
  <si>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</si>
  <si>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</si>
  <si>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</si>
  <si>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</si>
  <si>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</si>
  <si>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</si>
  <si>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</si>
  <si>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</si>
  <si>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</si>
  <si>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</si>
  <si>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221111</t>
  </si>
  <si>
    <t>Accountant (General)</t>
  </si>
  <si>
    <t>221112</t>
  </si>
  <si>
    <t>Management Accountant</t>
  </si>
  <si>
    <t>221113</t>
  </si>
  <si>
    <t>Taxation Accountant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</si>
  <si>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</si>
  <si>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</si>
  <si>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</si>
  <si>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</si>
  <si>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</si>
  <si>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</si>
  <si>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</si>
  <si>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</si>
  <si>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</si>
  <si>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</si>
  <si>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</si>
  <si>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</si>
  <si>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</si>
  <si>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</si>
  <si>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</si>
  <si>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</si>
  <si>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</si>
  <si>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</si>
  <si>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</si>
  <si>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</si>
  <si>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</si>
  <si>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</si>
  <si>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</si>
  <si>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</si>
  <si>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222311</t>
  </si>
  <si>
    <t>Financial Investment Adviser</t>
  </si>
  <si>
    <t>222312</t>
  </si>
  <si>
    <t>Financial Investment Manager</t>
  </si>
  <si>
    <t>223111</t>
  </si>
  <si>
    <t>Human Resource Adviser</t>
  </si>
  <si>
    <t>223112</t>
  </si>
  <si>
    <t>Recruitment Consultant</t>
  </si>
  <si>
    <t>223113</t>
  </si>
  <si>
    <t>Workplace Relations Adviser</t>
  </si>
  <si>
    <t>223211</t>
  </si>
  <si>
    <t>ICT Trainer</t>
  </si>
  <si>
    <t>223311</t>
  </si>
  <si>
    <t>Training and Development Professional</t>
  </si>
  <si>
    <t>224111</t>
  </si>
  <si>
    <t>Actuary</t>
  </si>
  <si>
    <t>224112</t>
  </si>
  <si>
    <t>Mathematician</t>
  </si>
  <si>
    <t>224113</t>
  </si>
  <si>
    <t>Statistician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</si>
  <si>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</si>
  <si>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</si>
  <si>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</si>
  <si>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</si>
  <si>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</si>
  <si>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</si>
  <si>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</si>
  <si>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</si>
  <si>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224311</t>
  </si>
  <si>
    <t>Economist</t>
  </si>
  <si>
    <t>224411</t>
  </si>
  <si>
    <t>Intelligence Officer</t>
  </si>
  <si>
    <t>224412</t>
  </si>
  <si>
    <t>Policy Analyst</t>
  </si>
  <si>
    <t>224511</t>
  </si>
  <si>
    <t>Land Economist</t>
  </si>
  <si>
    <t>224512</t>
  </si>
  <si>
    <t>Valuer</t>
  </si>
  <si>
    <t>224611</t>
  </si>
  <si>
    <t>Librarian</t>
  </si>
  <si>
    <t>224711</t>
  </si>
  <si>
    <t>Management Consultant</t>
  </si>
  <si>
    <t>224712</t>
  </si>
  <si>
    <t>Organisation and Methods Analyst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</si>
  <si>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</si>
  <si>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</si>
  <si>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</si>
  <si>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</si>
  <si>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</si>
  <si>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</si>
  <si>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</si>
  <si>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</si>
  <si>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</si>
  <si>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</si>
  <si>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225111</t>
  </si>
  <si>
    <t>Advertising Specialist</t>
  </si>
  <si>
    <t>225112</t>
  </si>
  <si>
    <t>Market Research Analyst</t>
  </si>
  <si>
    <t>225113</t>
  </si>
  <si>
    <t>Marketing Specialist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</si>
  <si>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</si>
  <si>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</si>
  <si>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</si>
  <si>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</si>
  <si>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</si>
  <si>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</si>
  <si>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225311</t>
  </si>
  <si>
    <t>Public Relations Professional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</si>
  <si>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</si>
  <si>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</si>
  <si>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</si>
  <si>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</si>
  <si>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</si>
  <si>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</si>
  <si>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</si>
  <si>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</si>
  <si>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</si>
  <si>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</si>
  <si>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</si>
  <si>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</si>
  <si>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</si>
  <si>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</si>
  <si>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</si>
  <si>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</si>
  <si>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</si>
  <si>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</si>
  <si>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</si>
  <si>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</si>
  <si>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</si>
  <si>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</si>
  <si>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</si>
  <si>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</si>
  <si>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</si>
  <si>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</si>
  <si>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</si>
  <si>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</si>
  <si>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232111</t>
  </si>
  <si>
    <t>Architect</t>
  </si>
  <si>
    <t>232112</t>
  </si>
  <si>
    <t>Landscape Architect</t>
  </si>
  <si>
    <t>232212</t>
  </si>
  <si>
    <t>Surveyor</t>
  </si>
  <si>
    <t>232213</t>
  </si>
  <si>
    <t>Cartographer</t>
  </si>
  <si>
    <t>232214</t>
  </si>
  <si>
    <t>Other Spatial Scientist</t>
  </si>
  <si>
    <t>232311</t>
  </si>
  <si>
    <t>Fashion Designer</t>
  </si>
  <si>
    <t>232312</t>
  </si>
  <si>
    <t>Industrial Designer</t>
  </si>
  <si>
    <t>232313</t>
  </si>
  <si>
    <t>Jewellery Designer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</si>
  <si>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</si>
  <si>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</si>
  <si>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</si>
  <si>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</si>
  <si>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</si>
  <si>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</si>
  <si>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</si>
  <si>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</si>
  <si>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232511</t>
  </si>
  <si>
    <t>Interior Designer</t>
  </si>
  <si>
    <t>232611</t>
  </si>
  <si>
    <t>Urban and Regional Planner</t>
  </si>
  <si>
    <t>233111</t>
  </si>
  <si>
    <t>Chemical Engineer</t>
  </si>
  <si>
    <t>233112</t>
  </si>
  <si>
    <t>Materials Engineer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</si>
  <si>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</si>
  <si>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</si>
  <si>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</si>
  <si>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</si>
  <si>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</si>
  <si>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</si>
  <si>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</si>
  <si>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</si>
  <si>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</si>
  <si>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</si>
  <si>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233311</t>
  </si>
  <si>
    <t>Electrical Engineer</t>
  </si>
  <si>
    <t>233411</t>
  </si>
  <si>
    <t>Electronics Engineer</t>
  </si>
  <si>
    <t>233511</t>
  </si>
  <si>
    <t>Industrial Engineer</t>
  </si>
  <si>
    <t>233512</t>
  </si>
  <si>
    <t>Mechanical Engineer</t>
  </si>
  <si>
    <t>233513</t>
  </si>
  <si>
    <t>Production or Plant Engineer</t>
  </si>
  <si>
    <t>233611</t>
  </si>
  <si>
    <t>Mining Engineer (excluding Petroleum)</t>
  </si>
  <si>
    <t>233612</t>
  </si>
  <si>
    <t>Petroleum Engineer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</si>
  <si>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</si>
  <si>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</si>
  <si>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</si>
  <si>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</si>
  <si>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</si>
  <si>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</si>
  <si>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</si>
  <si>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</si>
  <si>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</si>
  <si>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</si>
  <si>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</si>
  <si>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 (Aus) / Marine Designer (NZ)</t>
  </si>
  <si>
    <t>233999</t>
  </si>
  <si>
    <t>Engineering Professionals nec</t>
  </si>
  <si>
    <t>234111</t>
  </si>
  <si>
    <t>Agricultural Consultant</t>
  </si>
  <si>
    <t>234112</t>
  </si>
  <si>
    <t>Agricultural Scientist</t>
  </si>
  <si>
    <t>234113</t>
  </si>
  <si>
    <t>Forester (Aus) / Forest Scientist (NZ)</t>
  </si>
  <si>
    <t>234211</t>
  </si>
  <si>
    <t>Chemist</t>
  </si>
  <si>
    <t>234212</t>
  </si>
  <si>
    <t>Food Technologist</t>
  </si>
  <si>
    <t>234213</t>
  </si>
  <si>
    <t>Wine Maker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</si>
  <si>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</si>
  <si>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</si>
  <si>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</si>
  <si>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</si>
  <si>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</si>
  <si>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</si>
  <si>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</si>
  <si>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</si>
  <si>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</si>
  <si>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</si>
  <si>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234411</t>
  </si>
  <si>
    <t>Geologist</t>
  </si>
  <si>
    <t>234412</t>
  </si>
  <si>
    <t>Geophysicist</t>
  </si>
  <si>
    <t>234413</t>
  </si>
  <si>
    <t>Hydrogeologist</t>
  </si>
  <si>
    <t>234511</t>
  </si>
  <si>
    <t>Life Scientist (General)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</si>
  <si>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</si>
  <si>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</si>
  <si>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</si>
  <si>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</si>
  <si>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</si>
  <si>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</si>
  <si>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</si>
  <si>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</si>
  <si>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</si>
  <si>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</si>
  <si>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</si>
  <si>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</si>
  <si>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</si>
  <si>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</si>
  <si>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234611</t>
  </si>
  <si>
    <t>Medical Laboratory Scientist</t>
  </si>
  <si>
    <t>234711</t>
  </si>
  <si>
    <t>Veterinarian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</si>
  <si>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</si>
  <si>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</si>
  <si>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</si>
  <si>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</si>
  <si>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</si>
  <si>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</si>
  <si>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</si>
  <si>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</si>
  <si>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</si>
  <si>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</si>
  <si>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</si>
  <si>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</si>
  <si>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241111</t>
  </si>
  <si>
    <t>Early Childhood (Pre-primary School) Teacher</t>
  </si>
  <si>
    <t>241112</t>
  </si>
  <si>
    <t>Kaiako Kohanga Reo (Māori Language Nest Teacher)</t>
  </si>
  <si>
    <t>241211</t>
  </si>
  <si>
    <t>Kaiako Kura Kaupapa Māori (Māori-medium Primary School Teacher)</t>
  </si>
  <si>
    <t>241212</t>
  </si>
  <si>
    <t>Pouako Kura Kaupapa Māori (Māori-medium Primary School Senior Teacher)</t>
  </si>
  <si>
    <t>241213</t>
  </si>
  <si>
    <t>Primary School Teacher</t>
  </si>
  <si>
    <t>241311</t>
  </si>
  <si>
    <t>Middle School Teacher (Aus) / Intermediate School Teacher (NZ)</t>
  </si>
  <si>
    <t>241411</t>
  </si>
  <si>
    <t>Secondary School Teacher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</si>
  <si>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</si>
  <si>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</si>
  <si>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</si>
  <si>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</si>
  <si>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</si>
  <si>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</si>
  <si>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</si>
  <si>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</si>
  <si>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242111</t>
  </si>
  <si>
    <t>University Lecturer</t>
  </si>
  <si>
    <t>242112</t>
  </si>
  <si>
    <t>University Tutor</t>
  </si>
  <si>
    <t>242211</t>
  </si>
  <si>
    <t>Vocational Education Teacher (Aus) / Polytechnic Teacher (NZ)</t>
  </si>
  <si>
    <t>249111</t>
  </si>
  <si>
    <t>Education Adviser</t>
  </si>
  <si>
    <t>249112</t>
  </si>
  <si>
    <t>Education Reviewer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</si>
  <si>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</si>
  <si>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</si>
  <si>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</si>
  <si>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</si>
  <si>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</si>
  <si>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</si>
  <si>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</si>
  <si>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</si>
  <si>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</si>
  <si>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</si>
  <si>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249311</t>
  </si>
  <si>
    <t>Teacher of English to Speakers of Other Languages</t>
  </si>
  <si>
    <t>251111</t>
  </si>
  <si>
    <t>Dietitian</t>
  </si>
  <si>
    <t>251112</t>
  </si>
  <si>
    <t>Nutritionist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</si>
  <si>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</si>
  <si>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</si>
  <si>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</si>
  <si>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</si>
  <si>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</si>
  <si>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</si>
  <si>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</si>
  <si>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</si>
  <si>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251311</t>
  </si>
  <si>
    <t>Environmental Health Officer</t>
  </si>
  <si>
    <t>251312</t>
  </si>
  <si>
    <t>Occupational Health and Safety Adviser</t>
  </si>
  <si>
    <t>251411</t>
  </si>
  <si>
    <t>Optometrist</t>
  </si>
  <si>
    <t>251412</t>
  </si>
  <si>
    <t>Orthoptist</t>
  </si>
  <si>
    <t>251511</t>
  </si>
  <si>
    <t>Hospital Pharmacist</t>
  </si>
  <si>
    <t>251512</t>
  </si>
  <si>
    <t>Industrial Pharmacist</t>
  </si>
  <si>
    <t>251513</t>
  </si>
  <si>
    <t>Retail Pharmacist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</si>
  <si>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</si>
  <si>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</si>
  <si>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</si>
  <si>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</si>
  <si>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</si>
  <si>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</si>
  <si>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252111</t>
  </si>
  <si>
    <t>Chiropractor</t>
  </si>
  <si>
    <t>252112</t>
  </si>
  <si>
    <t>Osteopath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</si>
  <si>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</si>
  <si>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</si>
  <si>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</si>
  <si>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</si>
  <si>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</si>
  <si>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</si>
  <si>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</si>
  <si>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</si>
  <si>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</si>
  <si>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Māori Health Practitioner</t>
  </si>
  <si>
    <t>252299</t>
  </si>
  <si>
    <t>Complementary Health Therapists nec</t>
  </si>
  <si>
    <t>252311</t>
  </si>
  <si>
    <t>Dental Specialist</t>
  </si>
  <si>
    <t>252312</t>
  </si>
  <si>
    <t>Dentist</t>
  </si>
  <si>
    <t>252411</t>
  </si>
  <si>
    <t>Occupational Therapist</t>
  </si>
  <si>
    <t>252511</t>
  </si>
  <si>
    <t>Physiotherapist</t>
  </si>
  <si>
    <t>252611</t>
  </si>
  <si>
    <t>Podiatrist</t>
  </si>
  <si>
    <t>252711</t>
  </si>
  <si>
    <t>Audiologist</t>
  </si>
  <si>
    <t>252712</t>
  </si>
  <si>
    <t>Speech Pathologist (Aus) / Speech Language Therapist (NZ)</t>
  </si>
  <si>
    <t>253111</t>
  </si>
  <si>
    <t>General Practitioner</t>
  </si>
  <si>
    <t>253112</t>
  </si>
  <si>
    <t>Resident Medical Officer</t>
  </si>
  <si>
    <t>253211</t>
  </si>
  <si>
    <t>Anaesthetist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</si>
  <si>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</si>
  <si>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</si>
  <si>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</si>
  <si>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</si>
  <si>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</si>
  <si>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</si>
  <si>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</si>
  <si>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</si>
  <si>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</si>
  <si>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</si>
  <si>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</si>
  <si>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</si>
  <si>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</si>
  <si>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</si>
  <si>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</si>
  <si>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</si>
  <si>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</si>
  <si>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</si>
  <si>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</si>
  <si>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</si>
  <si>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</si>
  <si>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</si>
  <si>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</si>
  <si>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</si>
  <si>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</si>
  <si>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</si>
  <si>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253411</t>
  </si>
  <si>
    <t>Psychiatrist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</si>
  <si>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</si>
  <si>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</si>
  <si>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</si>
  <si>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</si>
  <si>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</si>
  <si>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</si>
  <si>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</si>
  <si>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</si>
  <si>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</si>
  <si>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</si>
  <si>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</si>
  <si>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</si>
  <si>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</si>
  <si>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</si>
  <si>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</si>
  <si>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</si>
  <si>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</si>
  <si>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</si>
  <si>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</si>
  <si>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</si>
  <si>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</si>
  <si>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</si>
  <si>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</si>
  <si>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</si>
  <si>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</si>
  <si>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</si>
  <si>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</si>
  <si>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</si>
  <si>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</si>
  <si>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</si>
  <si>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</si>
  <si>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</si>
  <si>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</si>
  <si>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</si>
  <si>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254111</t>
  </si>
  <si>
    <t>Midwife</t>
  </si>
  <si>
    <t>254211</t>
  </si>
  <si>
    <t>Nurse Educator</t>
  </si>
  <si>
    <t>254212</t>
  </si>
  <si>
    <t>Nurse Researcher</t>
  </si>
  <si>
    <t>254311</t>
  </si>
  <si>
    <t>Nurse Manager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</si>
  <si>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</si>
  <si>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</si>
  <si>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</si>
  <si>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</si>
  <si>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</si>
  <si>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</si>
  <si>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</si>
  <si>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</si>
  <si>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</si>
  <si>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</si>
  <si>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</si>
  <si>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</si>
  <si>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</si>
  <si>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</si>
  <si>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</si>
  <si>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</si>
  <si>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</si>
  <si>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</si>
  <si>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</si>
  <si>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</si>
  <si>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</si>
  <si>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</si>
  <si>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</si>
  <si>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</si>
  <si>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</si>
  <si>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(Paediatric)</t>
  </si>
  <si>
    <t>254499</t>
  </si>
  <si>
    <t>Registered Nurses nec</t>
  </si>
  <si>
    <t>261111</t>
  </si>
  <si>
    <t>ICT Business Analyst</t>
  </si>
  <si>
    <t>261112</t>
  </si>
  <si>
    <t>Systems Analyst</t>
  </si>
  <si>
    <t>261211</t>
  </si>
  <si>
    <t>Multimedia Specialist</t>
  </si>
  <si>
    <t>261212</t>
  </si>
  <si>
    <t>Web Developer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</si>
  <si>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</si>
  <si>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</si>
  <si>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</si>
  <si>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</si>
  <si>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</si>
  <si>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</si>
  <si>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</si>
  <si>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</si>
  <si>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</si>
  <si>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</si>
  <si>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262111</t>
  </si>
  <si>
    <t>Database Administrator</t>
  </si>
  <si>
    <t>262112</t>
  </si>
  <si>
    <t>ICT Security Specialist</t>
  </si>
  <si>
    <t>262113</t>
  </si>
  <si>
    <t>Systems Administrator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</si>
  <si>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</si>
  <si>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</si>
  <si>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</si>
  <si>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</si>
  <si>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</si>
  <si>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</si>
  <si>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</si>
  <si>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</si>
  <si>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</si>
  <si>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</si>
  <si>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</si>
  <si>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</si>
  <si>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</si>
  <si>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</si>
  <si>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263311</t>
  </si>
  <si>
    <t>Telecommunications Engineer</t>
  </si>
  <si>
    <t>263312</t>
  </si>
  <si>
    <t>Telecommunications Network Engineer</t>
  </si>
  <si>
    <t>271111</t>
  </si>
  <si>
    <t>Barrister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</si>
  <si>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</si>
  <si>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</si>
  <si>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</si>
  <si>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</si>
  <si>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</si>
  <si>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</si>
  <si>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</si>
  <si>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</si>
  <si>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</si>
  <si>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</si>
  <si>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271311</t>
  </si>
  <si>
    <t>Solicitor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</si>
  <si>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</si>
  <si>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</si>
  <si>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</si>
  <si>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</si>
  <si>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</si>
  <si>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</si>
  <si>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</si>
  <si>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</si>
  <si>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</si>
  <si>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</si>
  <si>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</si>
  <si>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</si>
  <si>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272211</t>
  </si>
  <si>
    <t>Minister of Religion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</si>
  <si>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</si>
  <si>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</si>
  <si>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</si>
  <si>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</si>
  <si>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</si>
  <si>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</si>
  <si>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</si>
  <si>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</si>
  <si>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</si>
  <si>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</si>
  <si>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</si>
  <si>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</si>
  <si>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</si>
  <si>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</si>
  <si>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</si>
  <si>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</si>
  <si>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</si>
  <si>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</si>
  <si>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</si>
  <si>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</si>
  <si>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272511</t>
  </si>
  <si>
    <t>Social Worker</t>
  </si>
  <si>
    <t>272611</t>
  </si>
  <si>
    <t>Community Arts Worker</t>
  </si>
  <si>
    <t>272612</t>
  </si>
  <si>
    <t>Recreation Officer (Aus) / Recreation Coordinator (NZ)</t>
  </si>
  <si>
    <t>272613</t>
  </si>
  <si>
    <t>Welfare Worker</t>
  </si>
  <si>
    <t>311111</t>
  </si>
  <si>
    <t>Agricultural Technician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</si>
  <si>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</si>
  <si>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</si>
  <si>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</si>
  <si>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</si>
  <si>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</si>
  <si>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</si>
  <si>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</si>
  <si>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</si>
  <si>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</si>
  <si>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</si>
  <si>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</si>
  <si>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 (Aus)/Phlebotomist (NZ)</t>
  </si>
  <si>
    <t>311299</t>
  </si>
  <si>
    <t>Medical Technicians nec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</si>
  <si>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</si>
  <si>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</si>
  <si>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</si>
  <si>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</si>
  <si>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</si>
  <si>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</si>
  <si>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</si>
  <si>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</si>
  <si>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</si>
  <si>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</si>
  <si>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</si>
  <si>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</si>
  <si>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</si>
  <si>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</si>
  <si>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</si>
  <si>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</si>
  <si>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</si>
  <si>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</si>
  <si>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</si>
  <si>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</si>
  <si>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</si>
  <si>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</si>
  <si>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</si>
  <si>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</si>
  <si>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</si>
  <si>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</si>
  <si>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</si>
  <si>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</si>
  <si>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</si>
  <si>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</si>
  <si>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</si>
  <si>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</si>
  <si>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</si>
  <si>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</si>
  <si>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312211</t>
  </si>
  <si>
    <t>Civil Engineering Draftsperson</t>
  </si>
  <si>
    <t>312212</t>
  </si>
  <si>
    <t>Civil Engineering Technician</t>
  </si>
  <si>
    <t>312311</t>
  </si>
  <si>
    <t>Electrical Engineering Draftsperson</t>
  </si>
  <si>
    <t>312312</t>
  </si>
  <si>
    <t>Electrical Engineering Technician</t>
  </si>
  <si>
    <t>312411</t>
  </si>
  <si>
    <t>Electronic Engineering Draftsperson</t>
  </si>
  <si>
    <t>312412</t>
  </si>
  <si>
    <t>Electronic Engineering Technician</t>
  </si>
  <si>
    <t>312511</t>
  </si>
  <si>
    <t>Mechanical Engineering Draftsperson</t>
  </si>
  <si>
    <t>312512</t>
  </si>
  <si>
    <t>Mechanical Engineering Technician</t>
  </si>
  <si>
    <t>312611</t>
  </si>
  <si>
    <t>Safety Inspector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</si>
  <si>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</si>
  <si>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</si>
  <si>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</si>
  <si>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</si>
  <si>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</si>
  <si>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</si>
  <si>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</si>
  <si>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</si>
  <si>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</si>
  <si>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</si>
  <si>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</si>
  <si>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</si>
  <si>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</si>
  <si>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</si>
  <si>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</si>
  <si>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</si>
  <si>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</si>
  <si>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</si>
  <si>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</si>
  <si>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</si>
  <si>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</si>
  <si>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</si>
  <si>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</si>
  <si>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</si>
  <si>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321111</t>
  </si>
  <si>
    <t>Automotive Electrician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</si>
  <si>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</si>
  <si>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</si>
  <si>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</si>
  <si>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</si>
  <si>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</si>
  <si>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</si>
  <si>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</si>
  <si>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</si>
  <si>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</si>
  <si>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</si>
  <si>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</si>
  <si>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</si>
  <si>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</si>
  <si>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</si>
  <si>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</si>
  <si>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</si>
  <si>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</si>
  <si>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</si>
  <si>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322211</t>
  </si>
  <si>
    <t>Sheetmetal Trades Worker</t>
  </si>
  <si>
    <t>322311</t>
  </si>
  <si>
    <t>Metal Fabricator</t>
  </si>
  <si>
    <t>322312</t>
  </si>
  <si>
    <t>Pressure Welder</t>
  </si>
  <si>
    <t>322313</t>
  </si>
  <si>
    <t>Welder (First Class) (Aus) / Welder (NZ)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</si>
  <si>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</si>
  <si>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</si>
  <si>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</si>
  <si>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</si>
  <si>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</si>
  <si>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</si>
  <si>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</si>
  <si>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</si>
  <si>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</si>
  <si>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</si>
  <si>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</si>
  <si>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</si>
  <si>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</si>
  <si>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</si>
  <si>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</si>
  <si>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</si>
  <si>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</si>
  <si>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</si>
  <si>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</si>
  <si>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</si>
  <si>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</si>
  <si>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</si>
  <si>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</si>
  <si>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</si>
  <si>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</si>
  <si>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</si>
  <si>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</si>
  <si>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Doctor</t>
  </si>
  <si>
    <t>323316</t>
  </si>
  <si>
    <t>Watch and Clock Maker and Repairer</t>
  </si>
  <si>
    <t>323411</t>
  </si>
  <si>
    <t>Engineering Patternmaker</t>
  </si>
  <si>
    <t>323412</t>
  </si>
  <si>
    <t>Toolmaker</t>
  </si>
  <si>
    <t>324111</t>
  </si>
  <si>
    <t>Panelbeater</t>
  </si>
  <si>
    <t>324211</t>
  </si>
  <si>
    <t>Vehicle Body Builder</t>
  </si>
  <si>
    <t>324212</t>
  </si>
  <si>
    <t>Vehicle Trimmer</t>
  </si>
  <si>
    <t>324311</t>
  </si>
  <si>
    <t>Vehicle Painter</t>
  </si>
  <si>
    <t>331111</t>
  </si>
  <si>
    <t>Bricklayer</t>
  </si>
  <si>
    <t>331112</t>
  </si>
  <si>
    <t>Stonemason</t>
  </si>
  <si>
    <t>331211</t>
  </si>
  <si>
    <t>Carpenter and Joiner</t>
  </si>
  <si>
    <t>331212</t>
  </si>
  <si>
    <t>Carpenter</t>
  </si>
  <si>
    <t>331213</t>
  </si>
  <si>
    <t>Joiner</t>
  </si>
  <si>
    <t>332111</t>
  </si>
  <si>
    <t>Floor Finisher</t>
  </si>
  <si>
    <t>332211</t>
  </si>
  <si>
    <t>Painting Trades Worker</t>
  </si>
  <si>
    <t>333111</t>
  </si>
  <si>
    <t>Glazier</t>
  </si>
  <si>
    <t>333211</t>
  </si>
  <si>
    <t>Fibrous Plasterer</t>
  </si>
  <si>
    <t>333212</t>
  </si>
  <si>
    <t>Solid Plasterer</t>
  </si>
  <si>
    <t>333311</t>
  </si>
  <si>
    <t>Roof Tiler</t>
  </si>
  <si>
    <t>333411</t>
  </si>
  <si>
    <t>Wall and Floor Tiler</t>
  </si>
  <si>
    <t>334111</t>
  </si>
  <si>
    <t>Plumber (General)</t>
  </si>
  <si>
    <t>334112</t>
  </si>
  <si>
    <t>Airconditioning and Mechanical Services Plumber</t>
  </si>
  <si>
    <t>334113</t>
  </si>
  <si>
    <t>Drainer (Aus) / Drainlayer (NZ)</t>
  </si>
  <si>
    <t>334114</t>
  </si>
  <si>
    <t>Gasfitter</t>
  </si>
  <si>
    <t>334115</t>
  </si>
  <si>
    <t>Roof Plumber</t>
  </si>
  <si>
    <t>341111</t>
  </si>
  <si>
    <t>Electrician (General)</t>
  </si>
  <si>
    <t>341112</t>
  </si>
  <si>
    <t>Electrician (Special Class)</t>
  </si>
  <si>
    <t>341113</t>
  </si>
  <si>
    <t>Lift Mechanic</t>
  </si>
  <si>
    <t>342111</t>
  </si>
  <si>
    <t>Airconditioning and Refrigeration Mechanic</t>
  </si>
  <si>
    <t>342211</t>
  </si>
  <si>
    <t>Electrical Linesworker (Aus) / Electrical Line Mechanic (NZ)</t>
  </si>
  <si>
    <t>342212</t>
  </si>
  <si>
    <t>Technical Cable Jointer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</si>
  <si>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</si>
  <si>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</si>
  <si>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</si>
  <si>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</si>
  <si>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</si>
  <si>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</si>
  <si>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</si>
  <si>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</si>
  <si>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</si>
  <si>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</si>
  <si>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342411</t>
  </si>
  <si>
    <t>Cabler (Data and Telecommunications)</t>
  </si>
  <si>
    <t>342412</t>
  </si>
  <si>
    <t>Telecommunications Cable Jointer</t>
  </si>
  <si>
    <t>342413</t>
  </si>
  <si>
    <t>Telecommunications Linesworker (Aus) / Telecommunications Line Mechanic (NZ)</t>
  </si>
  <si>
    <t>342414</t>
  </si>
  <si>
    <t>Telecommunications Technician</t>
  </si>
  <si>
    <t>351111</t>
  </si>
  <si>
    <t>Baker</t>
  </si>
  <si>
    <t>351112</t>
  </si>
  <si>
    <t>Pastrycook</t>
  </si>
  <si>
    <t>351211</t>
  </si>
  <si>
    <t>Butcher or Smallgoods Maker</t>
  </si>
  <si>
    <t>351311</t>
  </si>
  <si>
    <t>Chef</t>
  </si>
  <si>
    <t>351411</t>
  </si>
  <si>
    <t>Cook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</si>
  <si>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</si>
  <si>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</si>
  <si>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</si>
  <si>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</si>
  <si>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</si>
  <si>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</si>
  <si>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</si>
  <si>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</si>
  <si>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</si>
  <si>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</si>
  <si>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</si>
  <si>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</si>
  <si>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361211</t>
  </si>
  <si>
    <t>Shearer</t>
  </si>
  <si>
    <t>361311</t>
  </si>
  <si>
    <t>Veterinary Nurse</t>
  </si>
  <si>
    <t>362111</t>
  </si>
  <si>
    <t>Florist</t>
  </si>
  <si>
    <t>362211</t>
  </si>
  <si>
    <t>Gardener (General)</t>
  </si>
  <si>
    <t>362212</t>
  </si>
  <si>
    <t>Arborist</t>
  </si>
  <si>
    <t>362213</t>
  </si>
  <si>
    <t>Landscape Gardener</t>
  </si>
  <si>
    <t>362311</t>
  </si>
  <si>
    <t>Greenkeeper</t>
  </si>
  <si>
    <t>362411</t>
  </si>
  <si>
    <t>Nurseryperson</t>
  </si>
  <si>
    <t>391111</t>
  </si>
  <si>
    <t>Hairdresser</t>
  </si>
  <si>
    <t>392111</t>
  </si>
  <si>
    <t>Print Finisher</t>
  </si>
  <si>
    <t>392112</t>
  </si>
  <si>
    <t>Screen Printer</t>
  </si>
  <si>
    <t>392211</t>
  </si>
  <si>
    <t>Graphic Pre-press Trades Worker</t>
  </si>
  <si>
    <t>392311</t>
  </si>
  <si>
    <t>Printing Machinist</t>
  </si>
  <si>
    <t>392312</t>
  </si>
  <si>
    <t>Small Offset Printer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</si>
  <si>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</si>
  <si>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</si>
  <si>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</si>
  <si>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</si>
  <si>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</si>
  <si>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</si>
  <si>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</si>
  <si>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</si>
  <si>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</si>
  <si>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</si>
  <si>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</si>
  <si>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</si>
  <si>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</si>
  <si>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</si>
  <si>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</si>
  <si>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</si>
  <si>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393311</t>
  </si>
  <si>
    <t>Upholsterer</t>
  </si>
  <si>
    <t>394111</t>
  </si>
  <si>
    <t>Cabinetmaker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</si>
  <si>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</si>
  <si>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</si>
  <si>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</si>
  <si>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</si>
  <si>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</si>
  <si>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</si>
  <si>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</si>
  <si>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</si>
  <si>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</si>
  <si>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</si>
  <si>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399111</t>
  </si>
  <si>
    <t>Boat Builder and Repairer</t>
  </si>
  <si>
    <t>399112</t>
  </si>
  <si>
    <t>Shipwright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</si>
  <si>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</si>
  <si>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</si>
  <si>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</si>
  <si>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</si>
  <si>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</si>
  <si>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</si>
  <si>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399311</t>
  </si>
  <si>
    <t>Gallery or Museum Technician</t>
  </si>
  <si>
    <t>399312</t>
  </si>
  <si>
    <t>Library Technician</t>
  </si>
  <si>
    <t>399411</t>
  </si>
  <si>
    <t>Jeweller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</si>
  <si>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</si>
  <si>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</si>
  <si>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</si>
  <si>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</si>
  <si>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</si>
  <si>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</si>
  <si>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</si>
  <si>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</si>
  <si>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</si>
  <si>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</si>
  <si>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</si>
  <si>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</si>
  <si>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</si>
  <si>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</si>
  <si>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</si>
  <si>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</si>
  <si>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399611</t>
  </si>
  <si>
    <t>Signwriter</t>
  </si>
  <si>
    <t>399911</t>
  </si>
  <si>
    <t>Diver</t>
  </si>
  <si>
    <t>399912</t>
  </si>
  <si>
    <t>Interior Decorator</t>
  </si>
  <si>
    <t>399913</t>
  </si>
  <si>
    <t>Optical Dispenser (Aus) / Dispensing Optician (NZ)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</si>
  <si>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</si>
  <si>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</si>
  <si>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</si>
  <si>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</si>
  <si>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</si>
  <si>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</si>
  <si>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</si>
  <si>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</si>
  <si>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</si>
  <si>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</si>
  <si>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</si>
  <si>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</si>
  <si>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411111</t>
  </si>
  <si>
    <t>Ambulance Officer</t>
  </si>
  <si>
    <t>411112</t>
  </si>
  <si>
    <t>Intensive Care Ambulance Paramedic (Aus) / Ambulance Paramedic (NZ)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</si>
  <si>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</si>
  <si>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</si>
  <si>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</si>
  <si>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</si>
  <si>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</si>
  <si>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</si>
  <si>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</si>
  <si>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</si>
  <si>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411311</t>
  </si>
  <si>
    <t>Diversional Therapist</t>
  </si>
  <si>
    <t>411411</t>
  </si>
  <si>
    <t>Enrolled Nurse</t>
  </si>
  <si>
    <t>411412</t>
  </si>
  <si>
    <t>Mothercraft Nurse</t>
  </si>
  <si>
    <t>411511</t>
  </si>
  <si>
    <t>Aboriginal and Torres Strait Islander Health Worker</t>
  </si>
  <si>
    <t>411512</t>
  </si>
  <si>
    <t>Kaiāwhina (Hauora) (Māori Health Assistant)</t>
  </si>
  <si>
    <t>411611</t>
  </si>
  <si>
    <t>Massage Therapist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</si>
  <si>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</si>
  <si>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</si>
  <si>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</si>
  <si>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</si>
  <si>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</si>
  <si>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</si>
  <si>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</si>
  <si>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</si>
  <si>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</si>
  <si>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</si>
  <si>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</si>
  <si>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</si>
  <si>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421111</t>
  </si>
  <si>
    <t>Child Care Worker</t>
  </si>
  <si>
    <t>421112</t>
  </si>
  <si>
    <t>Family Day Care Worker</t>
  </si>
  <si>
    <t>421113</t>
  </si>
  <si>
    <t>Nanny</t>
  </si>
  <si>
    <t>421114</t>
  </si>
  <si>
    <t>Out of School Hours Care Worker</t>
  </si>
  <si>
    <t>422111</t>
  </si>
  <si>
    <t>Aboriginal and Torres Strait Islander Education Worker</t>
  </si>
  <si>
    <t>422112</t>
  </si>
  <si>
    <t>Integration Aide</t>
  </si>
  <si>
    <t>422113</t>
  </si>
  <si>
    <t>Kaiāwhina Kohanga Reo (Māori Language Nest Assistant)</t>
  </si>
  <si>
    <t>422114</t>
  </si>
  <si>
    <t>Kaiāwhina Kura Kaupapa Māori (Māori-medium School Assistant)</t>
  </si>
  <si>
    <t>422115</t>
  </si>
  <si>
    <t>Preschool Aide</t>
  </si>
  <si>
    <t>422116</t>
  </si>
  <si>
    <t>Teachers' Aide</t>
  </si>
  <si>
    <t>423111</t>
  </si>
  <si>
    <t>Aged or Disabled Carer</t>
  </si>
  <si>
    <t>423211</t>
  </si>
  <si>
    <t>Dental Assistant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</si>
  <si>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</si>
  <si>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</si>
  <si>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</si>
  <si>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</si>
  <si>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</si>
  <si>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</si>
  <si>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</si>
  <si>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</si>
  <si>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423411</t>
  </si>
  <si>
    <t>Child or Youth Residential Care Assistant</t>
  </si>
  <si>
    <t>423412</t>
  </si>
  <si>
    <t>Hostel Parent</t>
  </si>
  <si>
    <t>423413</t>
  </si>
  <si>
    <t>Refuge Worker</t>
  </si>
  <si>
    <t>431111</t>
  </si>
  <si>
    <t>Bar Attendant</t>
  </si>
  <si>
    <t>431112</t>
  </si>
  <si>
    <t>Barista</t>
  </si>
  <si>
    <t>431211</t>
  </si>
  <si>
    <t>Cafe Worker</t>
  </si>
  <si>
    <t>431311</t>
  </si>
  <si>
    <t>Gaming Worker</t>
  </si>
  <si>
    <t>431411</t>
  </si>
  <si>
    <t>Hotel Service Manager</t>
  </si>
  <si>
    <t>431511</t>
  </si>
  <si>
    <t>Waiter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</si>
  <si>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</si>
  <si>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</si>
  <si>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</si>
  <si>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</si>
  <si>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</si>
  <si>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</si>
  <si>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441111</t>
  </si>
  <si>
    <t>Defence Force Member - Other Ranks</t>
  </si>
  <si>
    <t>441211</t>
  </si>
  <si>
    <t>Emergency Service Worker</t>
  </si>
  <si>
    <t>441212</t>
  </si>
  <si>
    <t>Fire Fighter</t>
  </si>
  <si>
    <t>441311</t>
  </si>
  <si>
    <t>Detective</t>
  </si>
  <si>
    <t>441312</t>
  </si>
  <si>
    <t>Police Officer</t>
  </si>
  <si>
    <t>442111</t>
  </si>
  <si>
    <t>Prison Officer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</si>
  <si>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</si>
  <si>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</si>
  <si>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</si>
  <si>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</si>
  <si>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</si>
  <si>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</si>
  <si>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</si>
  <si>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</si>
  <si>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</si>
  <si>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</si>
  <si>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</si>
  <si>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</si>
  <si>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</si>
  <si>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</si>
  <si>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</si>
  <si>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</si>
  <si>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451111</t>
  </si>
  <si>
    <t>Beauty Therapist</t>
  </si>
  <si>
    <t>451211</t>
  </si>
  <si>
    <t>Driving Instructor</t>
  </si>
  <si>
    <t>451311</t>
  </si>
  <si>
    <t>Funeral Director</t>
  </si>
  <si>
    <t>451399</t>
  </si>
  <si>
    <t>Funeral Workers nec</t>
  </si>
  <si>
    <t>451411</t>
  </si>
  <si>
    <t>Gallery or Museum Guide</t>
  </si>
  <si>
    <t>451412</t>
  </si>
  <si>
    <t>Tour Guide</t>
  </si>
  <si>
    <t>451511</t>
  </si>
  <si>
    <t>Natural Remedy Consultant</t>
  </si>
  <si>
    <t>451512</t>
  </si>
  <si>
    <t>Weight Loss Consultant</t>
  </si>
  <si>
    <t>451513</t>
  </si>
  <si>
    <t>Herbalist (Western)</t>
  </si>
  <si>
    <t>451611</t>
  </si>
  <si>
    <t>Tourist Information Officer</t>
  </si>
  <si>
    <t>451612</t>
  </si>
  <si>
    <t>Travel Consultant</t>
  </si>
  <si>
    <t>451711</t>
  </si>
  <si>
    <t>Flight Attendant</t>
  </si>
  <si>
    <t>451799</t>
  </si>
  <si>
    <t>Travel Attendants nec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</si>
  <si>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</si>
  <si>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</si>
  <si>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</si>
  <si>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</si>
  <si>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</si>
  <si>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</si>
  <si>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</si>
  <si>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</si>
  <si>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</si>
  <si>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</si>
  <si>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</si>
  <si>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</si>
  <si>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</si>
  <si>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</si>
  <si>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452111</t>
  </si>
  <si>
    <t>Fitness Instructor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</si>
  <si>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</si>
  <si>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</si>
  <si>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</si>
  <si>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</si>
  <si>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</si>
  <si>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</si>
  <si>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</si>
  <si>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</si>
  <si>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</si>
  <si>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</si>
  <si>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</si>
  <si>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</si>
  <si>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</si>
  <si>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</si>
  <si>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</si>
  <si>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</si>
  <si>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</si>
  <si>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</si>
  <si>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</si>
  <si>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</si>
  <si>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</si>
  <si>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</si>
  <si>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</si>
  <si>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</si>
  <si>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</si>
  <si>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</si>
  <si>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</si>
  <si>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</si>
  <si>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</si>
  <si>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</si>
  <si>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</si>
  <si>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</si>
  <si>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</si>
  <si>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</si>
  <si>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</si>
  <si>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</si>
  <si>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</si>
  <si>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</si>
  <si>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</si>
  <si>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</si>
  <si>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</si>
  <si>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</si>
  <si>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</si>
  <si>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</si>
  <si>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</si>
  <si>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</si>
  <si>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</si>
  <si>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</si>
  <si>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511111</t>
  </si>
  <si>
    <t>Contract Administrator</t>
  </si>
  <si>
    <t>511112</t>
  </si>
  <si>
    <t>Program or Project Administrator</t>
  </si>
  <si>
    <t>512111</t>
  </si>
  <si>
    <t>Office Manager</t>
  </si>
  <si>
    <t>512211</t>
  </si>
  <si>
    <t>Health Practice Manager</t>
  </si>
  <si>
    <t>512299</t>
  </si>
  <si>
    <t>Practice Managers nec</t>
  </si>
  <si>
    <t>521111</t>
  </si>
  <si>
    <t>Personal Assistant</t>
  </si>
  <si>
    <t>521211</t>
  </si>
  <si>
    <t>Secretary (General)</t>
  </si>
  <si>
    <t>521212</t>
  </si>
  <si>
    <t>Legal Secretary</t>
  </si>
  <si>
    <t>531111</t>
  </si>
  <si>
    <t>General Clerk</t>
  </si>
  <si>
    <t>532111</t>
  </si>
  <si>
    <t>Data Entry Operator</t>
  </si>
  <si>
    <t>532112</t>
  </si>
  <si>
    <t>Machine Shorthand Reporter</t>
  </si>
  <si>
    <t>532113</t>
  </si>
  <si>
    <t>Word Processing Operator</t>
  </si>
  <si>
    <t>541111</t>
  </si>
  <si>
    <t>Call or Contact Centre Team Leader</t>
  </si>
  <si>
    <t>541112</t>
  </si>
  <si>
    <t>Call or Contact Centre Operator</t>
  </si>
  <si>
    <t>541211</t>
  </si>
  <si>
    <t>Information Officer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</si>
  <si>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</si>
  <si>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</si>
  <si>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</si>
  <si>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</si>
  <si>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</si>
  <si>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</si>
  <si>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</si>
  <si>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</si>
  <si>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551111</t>
  </si>
  <si>
    <t>Accounts Clerk</t>
  </si>
  <si>
    <t>551112</t>
  </si>
  <si>
    <t>Cost Clerk</t>
  </si>
  <si>
    <t>551211</t>
  </si>
  <si>
    <t>Bookkeeper</t>
  </si>
  <si>
    <t>551311</t>
  </si>
  <si>
    <t>Payroll Clerk</t>
  </si>
  <si>
    <t>552111</t>
  </si>
  <si>
    <t>Bank Worker</t>
  </si>
  <si>
    <t>552211</t>
  </si>
  <si>
    <t>Credit and Loans Officer (Aus)/Finance Clerk (NZ)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</si>
  <si>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</si>
  <si>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</si>
  <si>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</si>
  <si>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</si>
  <si>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</si>
  <si>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</si>
  <si>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</si>
  <si>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</si>
  <si>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</si>
  <si>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</si>
  <si>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</si>
  <si>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</si>
  <si>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</si>
  <si>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</si>
  <si>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</si>
  <si>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</si>
  <si>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561211</t>
  </si>
  <si>
    <t>Courier</t>
  </si>
  <si>
    <t>561212</t>
  </si>
  <si>
    <t>Postal Delivery Officer</t>
  </si>
  <si>
    <t>561311</t>
  </si>
  <si>
    <t>Filing or Registry Clerk</t>
  </si>
  <si>
    <t>561411</t>
  </si>
  <si>
    <t>Mail Clerk</t>
  </si>
  <si>
    <t>561412</t>
  </si>
  <si>
    <t>Postal Sorting Officer</t>
  </si>
  <si>
    <t>561511</t>
  </si>
  <si>
    <t>Survey Interviewer</t>
  </si>
  <si>
    <t>561611</t>
  </si>
  <si>
    <t>Switchboard Operator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</si>
  <si>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</si>
  <si>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</si>
  <si>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</si>
  <si>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</si>
  <si>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</si>
  <si>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</si>
  <si>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</si>
  <si>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</si>
  <si>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591112</t>
  </si>
  <si>
    <t>Production Clerk</t>
  </si>
  <si>
    <t>591113</t>
  </si>
  <si>
    <t>Purchasing Officer</t>
  </si>
  <si>
    <t>591115</t>
  </si>
  <si>
    <t>Stock Clerk</t>
  </si>
  <si>
    <t>591116</t>
  </si>
  <si>
    <t>Warehouse Administrator</t>
  </si>
  <si>
    <t>591117</t>
  </si>
  <si>
    <t>Order Clerk</t>
  </si>
  <si>
    <t>591211</t>
  </si>
  <si>
    <t>Despatching and Receiving Clerk</t>
  </si>
  <si>
    <t>591212</t>
  </si>
  <si>
    <t>Import-Export Clerk</t>
  </si>
  <si>
    <t>599111</t>
  </si>
  <si>
    <t>Conveyancer</t>
  </si>
  <si>
    <t>599112</t>
  </si>
  <si>
    <t>Legal Executive</t>
  </si>
  <si>
    <t>599211</t>
  </si>
  <si>
    <t>Clerk of Court</t>
  </si>
  <si>
    <t>599212</t>
  </si>
  <si>
    <t>Court Bailiff or Sheriff (Aus) / Court Collections Officer (NZ)</t>
  </si>
  <si>
    <t>599213</t>
  </si>
  <si>
    <t>Court Orderly (Aus) / Court Registry Officer (NZ)</t>
  </si>
  <si>
    <t>599214</t>
  </si>
  <si>
    <t>Law Clerk</t>
  </si>
  <si>
    <t>599215</t>
  </si>
  <si>
    <t>Trust Officer</t>
  </si>
  <si>
    <t>599311</t>
  </si>
  <si>
    <t>Debt Collector</t>
  </si>
  <si>
    <t>599411</t>
  </si>
  <si>
    <t>Human Resources Clerk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</si>
  <si>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</si>
  <si>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</si>
  <si>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</si>
  <si>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</si>
  <si>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</si>
  <si>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</si>
  <si>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</si>
  <si>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</si>
  <si>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</si>
  <si>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</si>
  <si>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</si>
  <si>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</si>
  <si>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</si>
  <si>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</si>
  <si>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</si>
  <si>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</si>
  <si>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</si>
  <si>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</si>
  <si>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</si>
  <si>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</si>
  <si>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599611</t>
  </si>
  <si>
    <t>Insurance Investigator</t>
  </si>
  <si>
    <t>599612</t>
  </si>
  <si>
    <t>Insurance Loss Adjuster</t>
  </si>
  <si>
    <t>599613</t>
  </si>
  <si>
    <t>Insurance Risk Surveyor</t>
  </si>
  <si>
    <t>599711</t>
  </si>
  <si>
    <t>Library Assistant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</si>
  <si>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</si>
  <si>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</si>
  <si>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</si>
  <si>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</si>
  <si>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</si>
  <si>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</si>
  <si>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</si>
  <si>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</si>
  <si>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</si>
  <si>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</si>
  <si>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</si>
  <si>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</si>
  <si>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611111</t>
  </si>
  <si>
    <t>Auctioneer</t>
  </si>
  <si>
    <t>611112</t>
  </si>
  <si>
    <t>Stock and Station Agent</t>
  </si>
  <si>
    <t>611211</t>
  </si>
  <si>
    <t>Insurance Agent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</si>
  <si>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</si>
  <si>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</si>
  <si>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</si>
  <si>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</si>
  <si>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</si>
  <si>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</si>
  <si>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</si>
  <si>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</si>
  <si>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</si>
  <si>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</si>
  <si>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612111</t>
  </si>
  <si>
    <t>Business Broker</t>
  </si>
  <si>
    <t>612112</t>
  </si>
  <si>
    <t>Property Manager</t>
  </si>
  <si>
    <t>612113</t>
  </si>
  <si>
    <t>Real Estate Agency Principal (Aus) / Real Estate Agency Licensee (NZ)</t>
  </si>
  <si>
    <t>612114</t>
  </si>
  <si>
    <t>Real Estate Agent</t>
  </si>
  <si>
    <t>612115</t>
  </si>
  <si>
    <t>Real Estate Representative</t>
  </si>
  <si>
    <t>621111</t>
  </si>
  <si>
    <t>Sales Assistant (General)</t>
  </si>
  <si>
    <t>621211</t>
  </si>
  <si>
    <t>ICT Sales Assistant</t>
  </si>
  <si>
    <t>621311</t>
  </si>
  <si>
    <t>Motor Vehicle or Caravan Salesperson</t>
  </si>
  <si>
    <t>621312</t>
  </si>
  <si>
    <t>Motor Vehicle Parts Interpreter (Aus) / Automotive Parts Salesperson (NZ)</t>
  </si>
  <si>
    <t>621411</t>
  </si>
  <si>
    <t>Pharmacy Sales Assistant</t>
  </si>
  <si>
    <t>621511</t>
  </si>
  <si>
    <t>Retail Supervisor</t>
  </si>
  <si>
    <t>621611</t>
  </si>
  <si>
    <t>Service Station Attendant</t>
  </si>
  <si>
    <t>621711</t>
  </si>
  <si>
    <t>Cash Van Salesperson</t>
  </si>
  <si>
    <t>621712</t>
  </si>
  <si>
    <t>Door-to-door Salesperson</t>
  </si>
  <si>
    <t>621713</t>
  </si>
  <si>
    <t>Street Vendor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</si>
  <si>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</si>
  <si>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</si>
  <si>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</si>
  <si>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</si>
  <si>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</si>
  <si>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</si>
  <si>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631111</t>
  </si>
  <si>
    <t>Checkout Operator</t>
  </si>
  <si>
    <t>631112</t>
  </si>
  <si>
    <t>Office Cashier</t>
  </si>
  <si>
    <t>639111</t>
  </si>
  <si>
    <t>Model</t>
  </si>
  <si>
    <t>639112</t>
  </si>
  <si>
    <t>Sales Demonstrator</t>
  </si>
  <si>
    <t>639211</t>
  </si>
  <si>
    <t>Retail Buyer</t>
  </si>
  <si>
    <t>639212</t>
  </si>
  <si>
    <t>Wool Buyer</t>
  </si>
  <si>
    <t>639311</t>
  </si>
  <si>
    <t>Telemarketer</t>
  </si>
  <si>
    <t>639411</t>
  </si>
  <si>
    <t>Ticket Seller</t>
  </si>
  <si>
    <t>639412</t>
  </si>
  <si>
    <t>Transport Conductor</t>
  </si>
  <si>
    <t>639511</t>
  </si>
  <si>
    <t>Visual Merchandiser</t>
  </si>
  <si>
    <t>639911</t>
  </si>
  <si>
    <t>Other Sales Support Worker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</si>
  <si>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</si>
  <si>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</si>
  <si>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</si>
  <si>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</si>
  <si>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</si>
  <si>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</si>
  <si>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</si>
  <si>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</si>
  <si>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</si>
  <si>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</si>
  <si>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711211</t>
  </si>
  <si>
    <t>Industrial Spraypainter</t>
  </si>
  <si>
    <t>711311</t>
  </si>
  <si>
    <t>Paper Products Machine Operator</t>
  </si>
  <si>
    <t>711313</t>
  </si>
  <si>
    <t>Sawmilling Operator</t>
  </si>
  <si>
    <t>711314</t>
  </si>
  <si>
    <t>Other Wood Processing Machine Operator</t>
  </si>
  <si>
    <t>711411</t>
  </si>
  <si>
    <t>Photographic Developer and Printer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</si>
  <si>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</si>
  <si>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</si>
  <si>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</si>
  <si>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</si>
  <si>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</si>
  <si>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</si>
  <si>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</si>
  <si>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</si>
  <si>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</si>
  <si>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</si>
  <si>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</si>
  <si>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</si>
  <si>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</si>
  <si>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</si>
  <si>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711611</t>
  </si>
  <si>
    <t>Sewing Machinist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</si>
  <si>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</si>
  <si>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</si>
  <si>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</si>
  <si>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</si>
  <si>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</si>
  <si>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</si>
  <si>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</si>
  <si>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</si>
  <si>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</si>
  <si>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</si>
  <si>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</si>
  <si>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</si>
  <si>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</si>
  <si>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</si>
  <si>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</si>
  <si>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</si>
  <si>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</si>
  <si>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</si>
  <si>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</si>
  <si>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</si>
  <si>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</si>
  <si>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</si>
  <si>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</si>
  <si>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</si>
  <si>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712111</t>
  </si>
  <si>
    <t>Crane, Hoist or Lift Operator</t>
  </si>
  <si>
    <t>712211</t>
  </si>
  <si>
    <t>Driller</t>
  </si>
  <si>
    <t>712212</t>
  </si>
  <si>
    <t>Miner</t>
  </si>
  <si>
    <t>712213</t>
  </si>
  <si>
    <t>Shot Firer</t>
  </si>
  <si>
    <t>712311</t>
  </si>
  <si>
    <t>Engineering Production Worker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</si>
  <si>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</si>
  <si>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</si>
  <si>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</si>
  <si>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</si>
  <si>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</si>
  <si>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</si>
  <si>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</si>
  <si>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</si>
  <si>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</si>
  <si>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</si>
  <si>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</si>
  <si>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</si>
  <si>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</si>
  <si>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</si>
  <si>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</si>
  <si>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</si>
  <si>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</si>
  <si>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</si>
  <si>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</si>
  <si>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</si>
  <si>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</si>
  <si>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</si>
  <si>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721111</t>
  </si>
  <si>
    <t>Agricultural and Horticultural Mobile Plant Operator</t>
  </si>
  <si>
    <t>721112</t>
  </si>
  <si>
    <t>Logging Plant Operator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</si>
  <si>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</si>
  <si>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</si>
  <si>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</si>
  <si>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</si>
  <si>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</si>
  <si>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</si>
  <si>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</si>
  <si>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</si>
  <si>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</si>
  <si>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</si>
  <si>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</si>
  <si>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</si>
  <si>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721311</t>
  </si>
  <si>
    <t>Forklift Driver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</si>
  <si>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</si>
  <si>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</si>
  <si>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</si>
  <si>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</si>
  <si>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</si>
  <si>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</si>
  <si>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</si>
  <si>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</si>
  <si>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</si>
  <si>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</si>
  <si>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</si>
  <si>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</si>
  <si>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</si>
  <si>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</si>
  <si>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731111</t>
  </si>
  <si>
    <t>Chauffeur</t>
  </si>
  <si>
    <t>731112</t>
  </si>
  <si>
    <t>Taxi Driver</t>
  </si>
  <si>
    <t>731199</t>
  </si>
  <si>
    <t>Automobile Drivers nec</t>
  </si>
  <si>
    <t>731211</t>
  </si>
  <si>
    <t>Bus Driver</t>
  </si>
  <si>
    <t>731212</t>
  </si>
  <si>
    <t>Charter and Tour Bus Driver</t>
  </si>
  <si>
    <t>731213</t>
  </si>
  <si>
    <t>Passenger Coach Driver</t>
  </si>
  <si>
    <t>731311</t>
  </si>
  <si>
    <t>Train Driver</t>
  </si>
  <si>
    <t>731312</t>
  </si>
  <si>
    <t>Tram Driver</t>
  </si>
  <si>
    <t>732111</t>
  </si>
  <si>
    <t>Delivery Driver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</si>
  <si>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</si>
  <si>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</si>
  <si>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</si>
  <si>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</si>
  <si>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</si>
  <si>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</si>
  <si>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</si>
  <si>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</si>
  <si>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</si>
  <si>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</si>
  <si>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741111</t>
  </si>
  <si>
    <t>Storeperson</t>
  </si>
  <si>
    <t>811111</t>
  </si>
  <si>
    <t>Car Detailer</t>
  </si>
  <si>
    <t>811211</t>
  </si>
  <si>
    <t>Commercial Cleaner</t>
  </si>
  <si>
    <t>811311</t>
  </si>
  <si>
    <t>Domestic Cleaner</t>
  </si>
  <si>
    <t>811411</t>
  </si>
  <si>
    <t>Commercial Housekeeper</t>
  </si>
  <si>
    <t>811412</t>
  </si>
  <si>
    <t>Domestic Housekeeper</t>
  </si>
  <si>
    <t>811511</t>
  </si>
  <si>
    <t>Laundry Worker (General)</t>
  </si>
  <si>
    <t>811512</t>
  </si>
  <si>
    <t>Drycleaner</t>
  </si>
  <si>
    <t>811513</t>
  </si>
  <si>
    <t>Ironer or Presser</t>
  </si>
  <si>
    <t>811611</t>
  </si>
  <si>
    <t>Carpet Cleaner</t>
  </si>
  <si>
    <t>811612</t>
  </si>
  <si>
    <t>Window Cleaner</t>
  </si>
  <si>
    <t>811699</t>
  </si>
  <si>
    <t>Cleaners nec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</si>
  <si>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</si>
  <si>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</si>
  <si>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</si>
  <si>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</si>
  <si>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</si>
  <si>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</si>
  <si>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</si>
  <si>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</si>
  <si>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821211</t>
  </si>
  <si>
    <t>Concreter</t>
  </si>
  <si>
    <t>821311</t>
  </si>
  <si>
    <t>Fencer</t>
  </si>
  <si>
    <t>821411</t>
  </si>
  <si>
    <t>Building Insulation Installer</t>
  </si>
  <si>
    <t>821412</t>
  </si>
  <si>
    <t>Home Improvement Installer</t>
  </si>
  <si>
    <t>821511</t>
  </si>
  <si>
    <t>Paving and Surfacing Labourer</t>
  </si>
  <si>
    <t>821611</t>
  </si>
  <si>
    <t>Railway Track Worker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</si>
  <si>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</si>
  <si>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</si>
  <si>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</si>
  <si>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</si>
  <si>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</si>
  <si>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</si>
  <si>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</si>
  <si>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</si>
  <si>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</si>
  <si>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</si>
  <si>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</si>
  <si>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</si>
  <si>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</si>
  <si>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</si>
  <si>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</si>
  <si>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</si>
  <si>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</si>
  <si>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</si>
  <si>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</si>
  <si>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</si>
  <si>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</si>
  <si>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</si>
  <si>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</si>
  <si>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</si>
  <si>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</si>
  <si>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</si>
  <si>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</si>
  <si>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</si>
  <si>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</si>
  <si>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</si>
  <si>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</si>
  <si>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</si>
  <si>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</si>
  <si>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</si>
  <si>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</si>
  <si>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</si>
  <si>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831211</t>
  </si>
  <si>
    <t>Meat Boner and Slicer</t>
  </si>
  <si>
    <t>831212</t>
  </si>
  <si>
    <t>Slaughterer</t>
  </si>
  <si>
    <t>831311</t>
  </si>
  <si>
    <t>Meat Process Worker</t>
  </si>
  <si>
    <t>831312</t>
  </si>
  <si>
    <t>Poultry Process Worker</t>
  </si>
  <si>
    <t>831313</t>
  </si>
  <si>
    <t>Seafood Process Worker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</si>
  <si>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</si>
  <si>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</si>
  <si>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</si>
  <si>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</si>
  <si>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</si>
  <si>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</si>
  <si>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</si>
  <si>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</si>
  <si>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</si>
  <si>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</si>
  <si>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</si>
  <si>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</si>
  <si>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832211</t>
  </si>
  <si>
    <t>Product Assembler</t>
  </si>
  <si>
    <t>839111</t>
  </si>
  <si>
    <t>Metal Engineering Process Worker</t>
  </si>
  <si>
    <t>839211</t>
  </si>
  <si>
    <t>Plastics Factory Worker</t>
  </si>
  <si>
    <t>839212</t>
  </si>
  <si>
    <t>Rubber Factory Worker</t>
  </si>
  <si>
    <t>839311</t>
  </si>
  <si>
    <t>Product Examiner</t>
  </si>
  <si>
    <t>839312</t>
  </si>
  <si>
    <t>Product Grader</t>
  </si>
  <si>
    <t>839313</t>
  </si>
  <si>
    <t>Product Tester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</si>
  <si>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</si>
  <si>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</si>
  <si>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</si>
  <si>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</si>
  <si>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</si>
  <si>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</si>
  <si>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</si>
  <si>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</si>
  <si>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</si>
  <si>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</si>
  <si>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</si>
  <si>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</si>
  <si>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</si>
  <si>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</si>
  <si>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</si>
  <si>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</si>
  <si>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</si>
  <si>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</si>
  <si>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</si>
  <si>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</si>
  <si>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</si>
  <si>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</si>
  <si>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</si>
  <si>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</si>
  <si>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841111</t>
  </si>
  <si>
    <t>Aquaculture Worker</t>
  </si>
  <si>
    <t>841211</t>
  </si>
  <si>
    <t>Fruit or Nut Farm Worker</t>
  </si>
  <si>
    <t>841212</t>
  </si>
  <si>
    <t>Fruit or Nut Picker</t>
  </si>
  <si>
    <t>841213</t>
  </si>
  <si>
    <t>Grain, Oilseed or Pasture Farm Worker (Aus) / Field Crop Farm Worker (NZ)</t>
  </si>
  <si>
    <t>841214</t>
  </si>
  <si>
    <t>Vegetable Farm Worker (Aus) / Market Garden Worker (NZ)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</si>
  <si>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</si>
  <si>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</si>
  <si>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</si>
  <si>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</si>
  <si>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</si>
  <si>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</si>
  <si>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</si>
  <si>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</si>
  <si>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841311</t>
  </si>
  <si>
    <t>Forestry Worker</t>
  </si>
  <si>
    <t>841312</t>
  </si>
  <si>
    <t>Logging Assistant</t>
  </si>
  <si>
    <t>841313</t>
  </si>
  <si>
    <t>Tree Faller</t>
  </si>
  <si>
    <t>841411</t>
  </si>
  <si>
    <t>Garden Labourer</t>
  </si>
  <si>
    <t>841412</t>
  </si>
  <si>
    <t>Horticultural Nursery Assistant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</si>
  <si>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</si>
  <si>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</si>
  <si>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</si>
  <si>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</si>
  <si>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</si>
  <si>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</si>
  <si>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</si>
  <si>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</si>
  <si>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</si>
  <si>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</si>
  <si>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</si>
  <si>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</si>
  <si>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</si>
  <si>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</si>
  <si>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</si>
  <si>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</si>
  <si>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841611</t>
  </si>
  <si>
    <t>Mixed Crop and Livestock Farm Worker</t>
  </si>
  <si>
    <t>841911</t>
  </si>
  <si>
    <t>Hunter-Trapper</t>
  </si>
  <si>
    <t>841913</t>
  </si>
  <si>
    <t>Pest Controller</t>
  </si>
  <si>
    <t>841999</t>
  </si>
  <si>
    <t>Farm, Forestry and Garden Workers nec</t>
  </si>
  <si>
    <t>851111</t>
  </si>
  <si>
    <t>Fast Food Cook</t>
  </si>
  <si>
    <t>851211</t>
  </si>
  <si>
    <t>Pastrycook's Assistant</t>
  </si>
  <si>
    <t>851299</t>
  </si>
  <si>
    <t>Food Trades Assistants nec</t>
  </si>
  <si>
    <t>851311</t>
  </si>
  <si>
    <t>Kitchenhand</t>
  </si>
  <si>
    <t>891111</t>
  </si>
  <si>
    <t>Freight Handler (Rail or Road)</t>
  </si>
  <si>
    <t>891112</t>
  </si>
  <si>
    <t>Truck Driver's Offsider</t>
  </si>
  <si>
    <t>891113</t>
  </si>
  <si>
    <t>Waterside Worker</t>
  </si>
  <si>
    <t>891211</t>
  </si>
  <si>
    <t>Shelf Filler</t>
  </si>
  <si>
    <t>899111</t>
  </si>
  <si>
    <t>Caretaker</t>
  </si>
  <si>
    <t>899211</t>
  </si>
  <si>
    <t>Deck Hand</t>
  </si>
  <si>
    <t>899212</t>
  </si>
  <si>
    <t>Fishing Hand</t>
  </si>
  <si>
    <t>899311</t>
  </si>
  <si>
    <t>Handyperson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</si>
  <si>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</si>
  <si>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</si>
  <si>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</si>
  <si>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</si>
  <si>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</si>
  <si>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</si>
  <si>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</si>
  <si>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</si>
  <si>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</si>
  <si>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</si>
  <si>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899511</t>
  </si>
  <si>
    <t>Printer's Assistant</t>
  </si>
  <si>
    <t>899512</t>
  </si>
  <si>
    <t>Printing Table Worker</t>
  </si>
  <si>
    <t>899611</t>
  </si>
  <si>
    <t>Recycling or Rubbish Collector</t>
  </si>
  <si>
    <t>899711</t>
  </si>
  <si>
    <t>Vending Machine Attendant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</si>
  <si>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</si>
  <si>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</si>
  <si>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</si>
  <si>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</si>
  <si>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</si>
  <si>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</si>
  <si>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</si>
  <si>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</si>
  <si>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</si>
  <si>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</si>
  <si>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</si>
  <si>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</si>
  <si>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</si>
  <si>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</si>
  <si>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</si>
  <si>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</si>
  <si>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</si>
  <si>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</si>
  <si>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</si>
  <si>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</si>
  <si>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</si>
  <si>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</si>
  <si>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</si>
  <si>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</si>
  <si>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997000</t>
  </si>
  <si>
    <t>999000</t>
  </si>
  <si>
    <t>999999</t>
  </si>
  <si>
    <t>Table 24</t>
  </si>
  <si>
    <t>Official language indicator</t>
  </si>
  <si>
    <t>No language</t>
  </si>
  <si>
    <t>Māori only</t>
  </si>
  <si>
    <t>English only</t>
  </si>
  <si>
    <t>13</t>
  </si>
  <si>
    <t>NZ Sign Language only</t>
  </si>
  <si>
    <t>21</t>
  </si>
  <si>
    <t>Māori and English only (not NZ Sign Language)</t>
  </si>
  <si>
    <t>22</t>
  </si>
  <si>
    <t>Māori and NZ Sign Language only (not English)</t>
  </si>
  <si>
    <t>Māori and other only (not English or NZ Sign Language)</t>
  </si>
  <si>
    <t>24</t>
  </si>
  <si>
    <t>English and NZ Sign Language only (not Māori)</t>
  </si>
  <si>
    <t>25</t>
  </si>
  <si>
    <t>English and other only (not Māori or NZ Sign Language)</t>
  </si>
  <si>
    <t>26</t>
  </si>
  <si>
    <t>NZ Sign Language and other only (not English or Māori)</t>
  </si>
  <si>
    <t>31</t>
  </si>
  <si>
    <t>Māori, English, and NZ Sign Language (not other)</t>
  </si>
  <si>
    <t>32</t>
  </si>
  <si>
    <t>Māori, English, and other (not NZ Sign Language)</t>
  </si>
  <si>
    <t>33</t>
  </si>
  <si>
    <t>Māori, NZ Sign Language, and other (not English)</t>
  </si>
  <si>
    <t>34</t>
  </si>
  <si>
    <t>English, NZ Sign Language, and other (not Māori)</t>
  </si>
  <si>
    <t>41</t>
  </si>
  <si>
    <t>Māori, English, NZ Sign Language, and other</t>
  </si>
  <si>
    <t>51</t>
  </si>
  <si>
    <t>Other languages only (neither English, Māori, nor NZ Sign Language)</t>
  </si>
  <si>
    <t>Languages not stated</t>
  </si>
  <si>
    <t>Table 25</t>
  </si>
  <si>
    <t>Partnership status in current relationship</t>
  </si>
  <si>
    <t>Partnered, nfd</t>
  </si>
  <si>
    <t>Spouse</t>
  </si>
  <si>
    <t>De facto partner</t>
  </si>
  <si>
    <t>20</t>
  </si>
  <si>
    <t>Non-partnered, nfd</t>
  </si>
  <si>
    <t>Non-partnered, separated (marriage or civil union)</t>
  </si>
  <si>
    <t>Non-partnered, divorced or dissolved (marriage or civil union)</t>
  </si>
  <si>
    <t>Non-partnered, widowed or surviving civil union partner</t>
  </si>
  <si>
    <t>Non-partnered, never married and never in a civil union</t>
  </si>
  <si>
    <t>Table 26</t>
  </si>
  <si>
    <t>Post-school qualification field of study</t>
  </si>
  <si>
    <t>000000</t>
  </si>
  <si>
    <t>No Post-School Qualification</t>
  </si>
  <si>
    <t>010000</t>
  </si>
  <si>
    <t>Natural and Physical Sciences not further defined</t>
  </si>
  <si>
    <t>010100</t>
  </si>
  <si>
    <t>Mathematical Sciences not further defined</t>
  </si>
  <si>
    <t>010101</t>
  </si>
  <si>
    <t>Mathematics</t>
  </si>
  <si>
    <t>010103</t>
  </si>
  <si>
    <t>Statistics</t>
  </si>
  <si>
    <t>010199</t>
  </si>
  <si>
    <t>Mathematical Sciences not elsewhere classified</t>
  </si>
  <si>
    <t>010300</t>
  </si>
  <si>
    <t>Physics and Astronomy not further defined</t>
  </si>
  <si>
    <t>010301</t>
  </si>
  <si>
    <t>Physics</t>
  </si>
  <si>
    <t>010303</t>
  </si>
  <si>
    <t>Astronomy</t>
  </si>
  <si>
    <t>010500</t>
  </si>
  <si>
    <t>Chemical Sciences not further defined</t>
  </si>
  <si>
    <t>010501</t>
  </si>
  <si>
    <t>Organic Chemistry</t>
  </si>
  <si>
    <t>010503</t>
  </si>
  <si>
    <t>Inorganic Chemistry</t>
  </si>
  <si>
    <t>010599</t>
  </si>
  <si>
    <t>Chemical Sciences not elsewhere classified</t>
  </si>
  <si>
    <t>010700</t>
  </si>
  <si>
    <t>Earth Sciences not further defined</t>
  </si>
  <si>
    <t>010701</t>
  </si>
  <si>
    <t>Atmospheric Sciences</t>
  </si>
  <si>
    <t>010703</t>
  </si>
  <si>
    <t>Geology</t>
  </si>
  <si>
    <t>010705</t>
  </si>
  <si>
    <t>Geophysics</t>
  </si>
  <si>
    <t>010707</t>
  </si>
  <si>
    <t>Geochemistry</t>
  </si>
  <si>
    <t>010709</t>
  </si>
  <si>
    <t>Soil Science</t>
  </si>
  <si>
    <t>010711</t>
  </si>
  <si>
    <t>Hydrology</t>
  </si>
  <si>
    <t>010713</t>
  </si>
  <si>
    <t>Oceanography</t>
  </si>
  <si>
    <t>010799</t>
  </si>
  <si>
    <t>Earth Sciences not elsewhere classified</t>
  </si>
  <si>
    <t>010900</t>
  </si>
  <si>
    <t>Biological Sciences not further defined</t>
  </si>
  <si>
    <t>010901</t>
  </si>
  <si>
    <t>Biochemistry and Cell Biology</t>
  </si>
  <si>
    <t>010903</t>
  </si>
  <si>
    <t>Botany</t>
  </si>
  <si>
    <t>010905</t>
  </si>
  <si>
    <t>Ecology and Evolution</t>
  </si>
  <si>
    <t>010907</t>
  </si>
  <si>
    <t>Marine Science</t>
  </si>
  <si>
    <t>010909</t>
  </si>
  <si>
    <t>Genetics</t>
  </si>
  <si>
    <t>010911</t>
  </si>
  <si>
    <t>Microbiology</t>
  </si>
  <si>
    <t>010913</t>
  </si>
  <si>
    <t>Human Biology</t>
  </si>
  <si>
    <t>010915</t>
  </si>
  <si>
    <t>Zoology</t>
  </si>
  <si>
    <t>010916</t>
  </si>
  <si>
    <t>Neuroscience</t>
  </si>
  <si>
    <t>010999</t>
  </si>
  <si>
    <t>Biological Sciences not elsewhere classified</t>
  </si>
  <si>
    <t>019900</t>
  </si>
  <si>
    <t>Other Natural and Physical Sciences not further defined</t>
  </si>
  <si>
    <t>019901</t>
  </si>
  <si>
    <t>Medical Science</t>
  </si>
  <si>
    <t>019903</t>
  </si>
  <si>
    <t>Forensic Science</t>
  </si>
  <si>
    <t>019905</t>
  </si>
  <si>
    <t>Food Science and Biotechnology</t>
  </si>
  <si>
    <t>019907</t>
  </si>
  <si>
    <t>Pharmacology</t>
  </si>
  <si>
    <t>019909</t>
  </si>
  <si>
    <t>Laboratory Technology</t>
  </si>
  <si>
    <t>019999</t>
  </si>
  <si>
    <t>Natural and Physical Sciences not elsewhere classified</t>
  </si>
  <si>
    <t>020000</t>
  </si>
  <si>
    <t>Information Technology not further defined</t>
  </si>
  <si>
    <t>020100</t>
  </si>
  <si>
    <t>Computer Science not further defined</t>
  </si>
  <si>
    <t>020101</t>
  </si>
  <si>
    <t>Formal Language Theory</t>
  </si>
  <si>
    <t>020103</t>
  </si>
  <si>
    <t>Computer Applications and Programming</t>
  </si>
  <si>
    <t>020105</t>
  </si>
  <si>
    <t>Computational Theory</t>
  </si>
  <si>
    <t>020107</t>
  </si>
  <si>
    <t>Compiler Construction</t>
  </si>
  <si>
    <t>020109</t>
  </si>
  <si>
    <t>Algorithms</t>
  </si>
  <si>
    <t>020111</t>
  </si>
  <si>
    <t>Data Structures</t>
  </si>
  <si>
    <t>020113</t>
  </si>
  <si>
    <t>Networks and Communications</t>
  </si>
  <si>
    <t>020115</t>
  </si>
  <si>
    <t>Multimedia Computing Science</t>
  </si>
  <si>
    <t>020117</t>
  </si>
  <si>
    <t>Operating Systems</t>
  </si>
  <si>
    <t>020119</t>
  </si>
  <si>
    <t>Artificial Intelligence</t>
  </si>
  <si>
    <t>020199</t>
  </si>
  <si>
    <t>Computer Science not elsewhere classified</t>
  </si>
  <si>
    <t>020300</t>
  </si>
  <si>
    <t>Information Systems not further defined</t>
  </si>
  <si>
    <t>020301</t>
  </si>
  <si>
    <t>Conceptual Modelling</t>
  </si>
  <si>
    <t>020303</t>
  </si>
  <si>
    <t>Database Management</t>
  </si>
  <si>
    <t>020305</t>
  </si>
  <si>
    <t>Systems Analysis and Design</t>
  </si>
  <si>
    <t>020307</t>
  </si>
  <si>
    <t>Decision Support Systems</t>
  </si>
  <si>
    <t>020399</t>
  </si>
  <si>
    <t>Information Systems not elsewhere classified</t>
  </si>
  <si>
    <t>029900</t>
  </si>
  <si>
    <t>Other Information Technology not further defined</t>
  </si>
  <si>
    <t>029901</t>
  </si>
  <si>
    <t>Security Science</t>
  </si>
  <si>
    <t>029999</t>
  </si>
  <si>
    <t>Information Technology not elsewhere classified</t>
  </si>
  <si>
    <t>030000</t>
  </si>
  <si>
    <t>Engineering and Related Technologies not further defined</t>
  </si>
  <si>
    <t>030100</t>
  </si>
  <si>
    <t>Manufacturing, Engineering and Technology not further defined</t>
  </si>
  <si>
    <t>030101</t>
  </si>
  <si>
    <t>Manufacturing Engineering</t>
  </si>
  <si>
    <t>030103</t>
  </si>
  <si>
    <t>030105</t>
  </si>
  <si>
    <t>Textile Making</t>
  </si>
  <si>
    <t>030107</t>
  </si>
  <si>
    <t>Garment Making</t>
  </si>
  <si>
    <t>030108</t>
  </si>
  <si>
    <t>Plastics Processing Technology</t>
  </si>
  <si>
    <t>030109</t>
  </si>
  <si>
    <t>Footwear Making</t>
  </si>
  <si>
    <t>030111</t>
  </si>
  <si>
    <t>Wood Machining and Turning</t>
  </si>
  <si>
    <t>030113</t>
  </si>
  <si>
    <t>Cabinet Making</t>
  </si>
  <si>
    <t>030115</t>
  </si>
  <si>
    <t>Furniture Upholstery and Renovation</t>
  </si>
  <si>
    <t>030117</t>
  </si>
  <si>
    <t>Furniture Polishing</t>
  </si>
  <si>
    <t>030199</t>
  </si>
  <si>
    <t>Manufacturing Engineering and Technology not elsewhere classified.</t>
  </si>
  <si>
    <t>030300</t>
  </si>
  <si>
    <t>Process and Resources Engineering not further defined</t>
  </si>
  <si>
    <t>030301</t>
  </si>
  <si>
    <t>Chemical Engineering</t>
  </si>
  <si>
    <t>030303</t>
  </si>
  <si>
    <t>Mining and Resources Engineering</t>
  </si>
  <si>
    <t>030304</t>
  </si>
  <si>
    <t>Wood Based Manufacturing</t>
  </si>
  <si>
    <t>030305</t>
  </si>
  <si>
    <t>Materials Engineering</t>
  </si>
  <si>
    <t>030306</t>
  </si>
  <si>
    <t>Ceramics, Industrial Glass and Rubber Manufacturing</t>
  </si>
  <si>
    <t>030307</t>
  </si>
  <si>
    <t>Food (excluding Seafood) Processing Technology</t>
  </si>
  <si>
    <t>030308</t>
  </si>
  <si>
    <t>030399</t>
  </si>
  <si>
    <t>Process and Resources Engineering not elsewhere classified</t>
  </si>
  <si>
    <t>030500</t>
  </si>
  <si>
    <t>Automotive Engineering and Technology not further defined</t>
  </si>
  <si>
    <t>030501</t>
  </si>
  <si>
    <t>Automotive Engineering</t>
  </si>
  <si>
    <t>030503</t>
  </si>
  <si>
    <t>Vehicle Mechanics</t>
  </si>
  <si>
    <t>030505</t>
  </si>
  <si>
    <t>Automotive Electrics and Electronics</t>
  </si>
  <si>
    <t>030507</t>
  </si>
  <si>
    <t>Automotive Vehicle  Refinishing</t>
  </si>
  <si>
    <t>030509</t>
  </si>
  <si>
    <t>Automotive Body Construction</t>
  </si>
  <si>
    <t>030511</t>
  </si>
  <si>
    <t>Panel Beating</t>
  </si>
  <si>
    <t>030513</t>
  </si>
  <si>
    <t>Upholstery and Vehicle Trimming</t>
  </si>
  <si>
    <t>030515</t>
  </si>
  <si>
    <t>Automotive Vehicle Operations</t>
  </si>
  <si>
    <t>030599</t>
  </si>
  <si>
    <t>Automotive Engineering and Technology not elsewhere classified</t>
  </si>
  <si>
    <t>030700</t>
  </si>
  <si>
    <t>Mechanical and Industrial Engineering and Technology not further defined</t>
  </si>
  <si>
    <t>030701</t>
  </si>
  <si>
    <t>Mechanical Engineering</t>
  </si>
  <si>
    <t>030703</t>
  </si>
  <si>
    <t>Industrial Engineering</t>
  </si>
  <si>
    <t>030705</t>
  </si>
  <si>
    <t>Toolmaking</t>
  </si>
  <si>
    <t>030707</t>
  </si>
  <si>
    <t>Metal Fitting, Turning and Machining</t>
  </si>
  <si>
    <t>030709</t>
  </si>
  <si>
    <t>Sheetmetal Working</t>
  </si>
  <si>
    <t>030711</t>
  </si>
  <si>
    <t>Boiler-making and Welding</t>
  </si>
  <si>
    <t>030713</t>
  </si>
  <si>
    <t>Metal Casting and Pattern Making</t>
  </si>
  <si>
    <t>030715</t>
  </si>
  <si>
    <t>Precision Metalworking</t>
  </si>
  <si>
    <t>030717</t>
  </si>
  <si>
    <t>Plant and Machine Operations</t>
  </si>
  <si>
    <t>030799</t>
  </si>
  <si>
    <t>Mechanical and Industrial Engineering &amp; Technology not elsewhere classified</t>
  </si>
  <si>
    <t>030900</t>
  </si>
  <si>
    <t>Civil Engineering not further defined</t>
  </si>
  <si>
    <t>030901</t>
  </si>
  <si>
    <t>Construction Engineering</t>
  </si>
  <si>
    <t>030903</t>
  </si>
  <si>
    <t>Structural Engineering</t>
  </si>
  <si>
    <t>030905</t>
  </si>
  <si>
    <t>Building Services Engineering</t>
  </si>
  <si>
    <t>030907</t>
  </si>
  <si>
    <t>Water and Sanitary Engineering</t>
  </si>
  <si>
    <t>030909</t>
  </si>
  <si>
    <t>Transport Engineering</t>
  </si>
  <si>
    <t>030910</t>
  </si>
  <si>
    <t>Road Construction</t>
  </si>
  <si>
    <t>030911</t>
  </si>
  <si>
    <t>Geotechnical Engineering</t>
  </si>
  <si>
    <t>030913</t>
  </si>
  <si>
    <t>Ocean Engineering</t>
  </si>
  <si>
    <t>030999</t>
  </si>
  <si>
    <t>Civil Engineering not elsewhere classified</t>
  </si>
  <si>
    <t>031100</t>
  </si>
  <si>
    <t>Geomatic Engineering not further defined</t>
  </si>
  <si>
    <t>031101</t>
  </si>
  <si>
    <t>Surveying</t>
  </si>
  <si>
    <t>031103</t>
  </si>
  <si>
    <t>Mapping Science</t>
  </si>
  <si>
    <t>031199</t>
  </si>
  <si>
    <t>Geomatic Engineering not elsewhere classified</t>
  </si>
  <si>
    <t>031300</t>
  </si>
  <si>
    <t>Electrical and Electronic Engineering and Technology not further defined</t>
  </si>
  <si>
    <t>031301</t>
  </si>
  <si>
    <t>Electrical Engineering</t>
  </si>
  <si>
    <t>031303</t>
  </si>
  <si>
    <t>Electronic Engineering</t>
  </si>
  <si>
    <t>031305</t>
  </si>
  <si>
    <t>Computer Engineering</t>
  </si>
  <si>
    <t>031307</t>
  </si>
  <si>
    <t>Communications Technologies</t>
  </si>
  <si>
    <t>031309</t>
  </si>
  <si>
    <t>Communications Equipment Installation and Maintenance</t>
  </si>
  <si>
    <t>031311</t>
  </si>
  <si>
    <t>Power Line Installation and Maintenance</t>
  </si>
  <si>
    <t>031313</t>
  </si>
  <si>
    <t>Electrical Fitting, Electrical Mechanics</t>
  </si>
  <si>
    <t>031315</t>
  </si>
  <si>
    <t>Refrigeration, Heating and Air Conditioning</t>
  </si>
  <si>
    <t>031317</t>
  </si>
  <si>
    <t>Electronic Equipment Servicing</t>
  </si>
  <si>
    <t>031399</t>
  </si>
  <si>
    <t>Electrical and Electronic Engineering  and Technology not elsewhere classified</t>
  </si>
  <si>
    <t>031500</t>
  </si>
  <si>
    <t>Aerospace Engineering and Technology not further defined</t>
  </si>
  <si>
    <t>031501</t>
  </si>
  <si>
    <t>Aerospace Engineering</t>
  </si>
  <si>
    <t>031503</t>
  </si>
  <si>
    <t>Aircraft Maintenance Engineering</t>
  </si>
  <si>
    <t>031505</t>
  </si>
  <si>
    <t>Aircraft Operation</t>
  </si>
  <si>
    <t>031507</t>
  </si>
  <si>
    <t>Air Traffic Control</t>
  </si>
  <si>
    <t>031599</t>
  </si>
  <si>
    <t>Aerospace Engineering and Technology not elsewhere classified</t>
  </si>
  <si>
    <t>031700</t>
  </si>
  <si>
    <t>Maritime Engineering and Technology not further defined</t>
  </si>
  <si>
    <t>031701</t>
  </si>
  <si>
    <t>Maritime Engineering</t>
  </si>
  <si>
    <t>031703</t>
  </si>
  <si>
    <t>Marine Construction</t>
  </si>
  <si>
    <t>031705</t>
  </si>
  <si>
    <t>Marine Craft Operation</t>
  </si>
  <si>
    <t>031799</t>
  </si>
  <si>
    <t>Maritime Engineering and Technology not elsewhere classified</t>
  </si>
  <si>
    <t>039900</t>
  </si>
  <si>
    <t>Other Engineering and Related Technologies not further defined</t>
  </si>
  <si>
    <t>039901</t>
  </si>
  <si>
    <t>Environmental Engineering</t>
  </si>
  <si>
    <t>039902</t>
  </si>
  <si>
    <t>Orthotics and Prosthetics</t>
  </si>
  <si>
    <t>039903</t>
  </si>
  <si>
    <t>Biomedical Engineering</t>
  </si>
  <si>
    <t>039905</t>
  </si>
  <si>
    <t>Fire Technology and Rescue Services</t>
  </si>
  <si>
    <t>039907</t>
  </si>
  <si>
    <t>Rail Operations</t>
  </si>
  <si>
    <t>039909</t>
  </si>
  <si>
    <t>Cleaning</t>
  </si>
  <si>
    <t>039999</t>
  </si>
  <si>
    <t>Engineering and Related Technologies  not elsewhere classified</t>
  </si>
  <si>
    <t>040000</t>
  </si>
  <si>
    <t>Architecture and Building not further defined</t>
  </si>
  <si>
    <t>040100</t>
  </si>
  <si>
    <t>Architecture and Urban Environment not further defined</t>
  </si>
  <si>
    <t>040101</t>
  </si>
  <si>
    <t>Architecture</t>
  </si>
  <si>
    <t>040103</t>
  </si>
  <si>
    <t>Urban Design and Regional Planning</t>
  </si>
  <si>
    <t>040105</t>
  </si>
  <si>
    <t>Landscape Architecture</t>
  </si>
  <si>
    <t>040107</t>
  </si>
  <si>
    <t>Interior and Environmental Design</t>
  </si>
  <si>
    <t>040199</t>
  </si>
  <si>
    <t>Architecture and Urban Environment not elsewhere classified</t>
  </si>
  <si>
    <t>040300</t>
  </si>
  <si>
    <t>Building not further defined</t>
  </si>
  <si>
    <t>040301</t>
  </si>
  <si>
    <t>Building Science and Technology</t>
  </si>
  <si>
    <t>040303</t>
  </si>
  <si>
    <t>Building Construction Management</t>
  </si>
  <si>
    <t>040305</t>
  </si>
  <si>
    <t>Building Surveying (Inspection)</t>
  </si>
  <si>
    <t>040307</t>
  </si>
  <si>
    <t>Building Construction Economics (including Quantity Surveying)</t>
  </si>
  <si>
    <t>040309</t>
  </si>
  <si>
    <t>Bricklaying and Stonemasonry</t>
  </si>
  <si>
    <t>040311</t>
  </si>
  <si>
    <t>Carpentry and Joinery</t>
  </si>
  <si>
    <t>040313</t>
  </si>
  <si>
    <t>Ceiling, Wall and Floor Fixing</t>
  </si>
  <si>
    <t>040315</t>
  </si>
  <si>
    <t>Roof Fixing</t>
  </si>
  <si>
    <t>040317</t>
  </si>
  <si>
    <t>Plastering</t>
  </si>
  <si>
    <t>040319</t>
  </si>
  <si>
    <t>Furnishing Installation</t>
  </si>
  <si>
    <t>040321</t>
  </si>
  <si>
    <t>Floor Coverings</t>
  </si>
  <si>
    <t>040323</t>
  </si>
  <si>
    <t>Glazing</t>
  </si>
  <si>
    <t>040325</t>
  </si>
  <si>
    <t>Painting, Decorating, Sign Writing and Other Finishes</t>
  </si>
  <si>
    <t>040327</t>
  </si>
  <si>
    <t>Plumbing, Gasfitting and Drainlaying</t>
  </si>
  <si>
    <t>040329</t>
  </si>
  <si>
    <t>Scaffolding and Rigging</t>
  </si>
  <si>
    <t>040399</t>
  </si>
  <si>
    <t>Building not elsewhere classified</t>
  </si>
  <si>
    <t>050000</t>
  </si>
  <si>
    <t>Agriculture, Environmental and Related Studies not further defined</t>
  </si>
  <si>
    <t>050100</t>
  </si>
  <si>
    <t>Agriculture not further defined</t>
  </si>
  <si>
    <t>050101</t>
  </si>
  <si>
    <t>Agricultural Science</t>
  </si>
  <si>
    <t>050103</t>
  </si>
  <si>
    <t>Wool and Fibre Science</t>
  </si>
  <si>
    <t>050104</t>
  </si>
  <si>
    <t>050105</t>
  </si>
  <si>
    <t>Animal Husbandry</t>
  </si>
  <si>
    <t>050106</t>
  </si>
  <si>
    <t>Crop Production</t>
  </si>
  <si>
    <t>050108</t>
  </si>
  <si>
    <t>Equine Trades</t>
  </si>
  <si>
    <t>050110</t>
  </si>
  <si>
    <t>Wool and Fibre Harvesting</t>
  </si>
  <si>
    <t>050112</t>
  </si>
  <si>
    <t>General Land Skills</t>
  </si>
  <si>
    <t>050199</t>
  </si>
  <si>
    <t>Agriculture not elsewhere classified</t>
  </si>
  <si>
    <t>050300</t>
  </si>
  <si>
    <t>Horticulture and Viticulture not further defined</t>
  </si>
  <si>
    <t>050301</t>
  </si>
  <si>
    <t>Horticulture</t>
  </si>
  <si>
    <t>050303</t>
  </si>
  <si>
    <t>Viticulture</t>
  </si>
  <si>
    <t>050500</t>
  </si>
  <si>
    <t>Forestry Studies not further defined</t>
  </si>
  <si>
    <t>050501</t>
  </si>
  <si>
    <t>Forestry Studies</t>
  </si>
  <si>
    <t>050502</t>
  </si>
  <si>
    <t>Solid Wood Processing</t>
  </si>
  <si>
    <t>050700</t>
  </si>
  <si>
    <t>Fisheries Studies not further defined</t>
  </si>
  <si>
    <t>050701</t>
  </si>
  <si>
    <t>Aquaculture</t>
  </si>
  <si>
    <t>050702</t>
  </si>
  <si>
    <t>Seafood Harvesting (Fishing)</t>
  </si>
  <si>
    <t>050799</t>
  </si>
  <si>
    <t>Fisheries  Studies not elsewhere classified</t>
  </si>
  <si>
    <t>050900</t>
  </si>
  <si>
    <t>Environmental Studies not further defined</t>
  </si>
  <si>
    <t>050901</t>
  </si>
  <si>
    <t>Land, Parks and Wildlife Management</t>
  </si>
  <si>
    <t>050902</t>
  </si>
  <si>
    <t>Environmental Sustainability</t>
  </si>
  <si>
    <t>050999</t>
  </si>
  <si>
    <t>Environmental Studies not elsewhere classified</t>
  </si>
  <si>
    <t>059900</t>
  </si>
  <si>
    <t>Other Agriculture, Environmental and Related Studies not further defined</t>
  </si>
  <si>
    <t>059901</t>
  </si>
  <si>
    <t>Pest and Weed Control</t>
  </si>
  <si>
    <t>059999</t>
  </si>
  <si>
    <t>Agriculture, Environmental and Related Studies not elsewhere classified</t>
  </si>
  <si>
    <t>060000</t>
  </si>
  <si>
    <t>Health not further defined</t>
  </si>
  <si>
    <t>060100</t>
  </si>
  <si>
    <t>Medical Studies not further defined</t>
  </si>
  <si>
    <t>060101</t>
  </si>
  <si>
    <t>General Medicine</t>
  </si>
  <si>
    <t>060103</t>
  </si>
  <si>
    <t>Surgery</t>
  </si>
  <si>
    <t>060105</t>
  </si>
  <si>
    <t>Psychiatry</t>
  </si>
  <si>
    <t>060107</t>
  </si>
  <si>
    <t>Obstetrics and Gynaecology</t>
  </si>
  <si>
    <t>060109</t>
  </si>
  <si>
    <t>Paediatrics</t>
  </si>
  <si>
    <t>060111</t>
  </si>
  <si>
    <t>Anaesthesiology</t>
  </si>
  <si>
    <t>060113</t>
  </si>
  <si>
    <t>Pathology</t>
  </si>
  <si>
    <t>060115</t>
  </si>
  <si>
    <t>Radiology</t>
  </si>
  <si>
    <t>060117</t>
  </si>
  <si>
    <t>Internal Medicine</t>
  </si>
  <si>
    <t>060119</t>
  </si>
  <si>
    <t>General Practice Medicine</t>
  </si>
  <si>
    <t>060199</t>
  </si>
  <si>
    <t>Medical Studies not elsewhere classified</t>
  </si>
  <si>
    <t>060300</t>
  </si>
  <si>
    <t>Nursing not further defined</t>
  </si>
  <si>
    <t>060301</t>
  </si>
  <si>
    <t>Nursing</t>
  </si>
  <si>
    <t>060303</t>
  </si>
  <si>
    <t>Midwifery</t>
  </si>
  <si>
    <t>060308</t>
  </si>
  <si>
    <t>Health Care Assistant</t>
  </si>
  <si>
    <t>060399</t>
  </si>
  <si>
    <t>Nursing not elsewhere classified</t>
  </si>
  <si>
    <t>060501</t>
  </si>
  <si>
    <t>Pharmacy</t>
  </si>
  <si>
    <t>060700</t>
  </si>
  <si>
    <t>Dental Studies not further defined</t>
  </si>
  <si>
    <t>060701</t>
  </si>
  <si>
    <t>Dentistry</t>
  </si>
  <si>
    <t>060704</t>
  </si>
  <si>
    <t>Dental Hygiene and Therapy</t>
  </si>
  <si>
    <t>060705</t>
  </si>
  <si>
    <t>Dental Technology</t>
  </si>
  <si>
    <t>060799</t>
  </si>
  <si>
    <t>Dental Studies not elsewhere classified</t>
  </si>
  <si>
    <t>060900</t>
  </si>
  <si>
    <t>Optical Science not further defined</t>
  </si>
  <si>
    <t>060901</t>
  </si>
  <si>
    <t>Optometry</t>
  </si>
  <si>
    <t>060903</t>
  </si>
  <si>
    <t>Optical Technology</t>
  </si>
  <si>
    <t>060999</t>
  </si>
  <si>
    <t>Optical Science not elsewhere classified</t>
  </si>
  <si>
    <t>061100</t>
  </si>
  <si>
    <t>Veterinary Studies not further defined</t>
  </si>
  <si>
    <t>061101</t>
  </si>
  <si>
    <t>Veterinary Science</t>
  </si>
  <si>
    <t>061103</t>
  </si>
  <si>
    <t>Veterinary Assisting</t>
  </si>
  <si>
    <t>061199</t>
  </si>
  <si>
    <t>Veterinary Studies not elsewhere classified</t>
  </si>
  <si>
    <t>061300</t>
  </si>
  <si>
    <t>Public Health not further defined</t>
  </si>
  <si>
    <t>061301</t>
  </si>
  <si>
    <t>Occupational Health and Safety</t>
  </si>
  <si>
    <t>061303</t>
  </si>
  <si>
    <t>Environmental Health</t>
  </si>
  <si>
    <t>061304</t>
  </si>
  <si>
    <t>Hauora (Māori Health)</t>
  </si>
  <si>
    <t>061307</t>
  </si>
  <si>
    <t>Health Education,  Promotion, Counselling</t>
  </si>
  <si>
    <t>061309</t>
  </si>
  <si>
    <t>Community Health</t>
  </si>
  <si>
    <t>061311</t>
  </si>
  <si>
    <t>Epidemiology</t>
  </si>
  <si>
    <t>061399</t>
  </si>
  <si>
    <t>Public Health not elsewhere classified</t>
  </si>
  <si>
    <t>061501</t>
  </si>
  <si>
    <t>Medical Imaging Technology (Radiography) and Radiation Therapy</t>
  </si>
  <si>
    <t>061700</t>
  </si>
  <si>
    <t>Rehabilitation Therapies not further defined</t>
  </si>
  <si>
    <t>061701</t>
  </si>
  <si>
    <t>Physiotherapy</t>
  </si>
  <si>
    <t>061703</t>
  </si>
  <si>
    <t>Occupational Therapy</t>
  </si>
  <si>
    <t>061705</t>
  </si>
  <si>
    <t>Chiropractic and Osteopathy</t>
  </si>
  <si>
    <t>061707</t>
  </si>
  <si>
    <t>Speech Pathology</t>
  </si>
  <si>
    <t>061709</t>
  </si>
  <si>
    <t>Audiology</t>
  </si>
  <si>
    <t>061711</t>
  </si>
  <si>
    <t>Massage Therapy</t>
  </si>
  <si>
    <t>061713</t>
  </si>
  <si>
    <t>Podiatry</t>
  </si>
  <si>
    <t>061799</t>
  </si>
  <si>
    <t>Rehabilitation Therapies not elsewhere classified</t>
  </si>
  <si>
    <t>061900</t>
  </si>
  <si>
    <t>Complementary Therapies not further defined</t>
  </si>
  <si>
    <t>061901</t>
  </si>
  <si>
    <t>Naturopathy and Homeopathy</t>
  </si>
  <si>
    <t>061903</t>
  </si>
  <si>
    <t>Acupuncture</t>
  </si>
  <si>
    <t>061905</t>
  </si>
  <si>
    <t>Traditional Chinese Medicine</t>
  </si>
  <si>
    <t>061999</t>
  </si>
  <si>
    <t>Complementary Therapies not elsewhere classified</t>
  </si>
  <si>
    <t>069900</t>
  </si>
  <si>
    <t>Other Health not further defined</t>
  </si>
  <si>
    <t>069901</t>
  </si>
  <si>
    <t>Nutrition and Dietetics</t>
  </si>
  <si>
    <t>069903</t>
  </si>
  <si>
    <t>Human Movement and Sports Science</t>
  </si>
  <si>
    <t>069905</t>
  </si>
  <si>
    <t>Paramedical Studies</t>
  </si>
  <si>
    <t>069907</t>
  </si>
  <si>
    <t>First Aid</t>
  </si>
  <si>
    <t>069999</t>
  </si>
  <si>
    <t>Health not elsewhere classified</t>
  </si>
  <si>
    <t>070000</t>
  </si>
  <si>
    <t>Education not further defined</t>
  </si>
  <si>
    <t>070100</t>
  </si>
  <si>
    <t>Teacher Education not further defined</t>
  </si>
  <si>
    <t>070101</t>
  </si>
  <si>
    <t>Teacher Education: Early Childhood (Pre-Service)</t>
  </si>
  <si>
    <t>070103</t>
  </si>
  <si>
    <t>Teacher Education: Primary (Pre-Service)</t>
  </si>
  <si>
    <t>070105</t>
  </si>
  <si>
    <t>Teacher Education: Secondary (Pre-Service)</t>
  </si>
  <si>
    <t>070106</t>
  </si>
  <si>
    <t>Teacher Education:  Tertiary</t>
  </si>
  <si>
    <t>070108</t>
  </si>
  <si>
    <t>Teacher Education: General (Pre-Service)</t>
  </si>
  <si>
    <t>070113</t>
  </si>
  <si>
    <t>Teacher Education: Special Education</t>
  </si>
  <si>
    <t>070115</t>
  </si>
  <si>
    <t>English Language Teaching(ESOL/EFL)</t>
  </si>
  <si>
    <t>070116</t>
  </si>
  <si>
    <t>Te Mātauranga Māori me te Whakangungu (Māori Education)</t>
  </si>
  <si>
    <t>070118</t>
  </si>
  <si>
    <t>Bilingual Early Childhood Teacher Training (Pre-Service)</t>
  </si>
  <si>
    <t>070120</t>
  </si>
  <si>
    <t>Immersion Early Childhood Teacher Training (Pre-Service)</t>
  </si>
  <si>
    <t>070122</t>
  </si>
  <si>
    <t>Bilingual Primary Teacher Training (Pre-Service)</t>
  </si>
  <si>
    <t>070124</t>
  </si>
  <si>
    <t>Immersion Primary Teacher Training (Pre-Service)</t>
  </si>
  <si>
    <t>070126</t>
  </si>
  <si>
    <t>Bilingual Secondary Teacher Training (Pre-Service)</t>
  </si>
  <si>
    <t>070128</t>
  </si>
  <si>
    <t>Immersion Secondary Teacher Training (Pre-Service)</t>
  </si>
  <si>
    <t>070130</t>
  </si>
  <si>
    <t>Teacher Professional Development</t>
  </si>
  <si>
    <t>070199</t>
  </si>
  <si>
    <t>Teacher Education not elsewhere classified</t>
  </si>
  <si>
    <t>070300</t>
  </si>
  <si>
    <t>Curriculum and Education Studies not further defined</t>
  </si>
  <si>
    <t>070301</t>
  </si>
  <si>
    <t>Curriculum Studies</t>
  </si>
  <si>
    <t>070303</t>
  </si>
  <si>
    <t>Education Studies</t>
  </si>
  <si>
    <t>079900</t>
  </si>
  <si>
    <t>Other Education not further defined</t>
  </si>
  <si>
    <t>079999</t>
  </si>
  <si>
    <t>Education not elsewhere classified</t>
  </si>
  <si>
    <t>080000</t>
  </si>
  <si>
    <t>Management and Commerce not further defined</t>
  </si>
  <si>
    <t>080100</t>
  </si>
  <si>
    <t>Accountancy not further defined</t>
  </si>
  <si>
    <t>080101</t>
  </si>
  <si>
    <t>Accounting</t>
  </si>
  <si>
    <t>080199</t>
  </si>
  <si>
    <t>Accountancy not elsewhere classified</t>
  </si>
  <si>
    <t>080300</t>
  </si>
  <si>
    <t>Business and Management not further defined</t>
  </si>
  <si>
    <t>080301</t>
  </si>
  <si>
    <t>Business Management</t>
  </si>
  <si>
    <t>080303</t>
  </si>
  <si>
    <t>Human Resource Management</t>
  </si>
  <si>
    <t>080305</t>
  </si>
  <si>
    <t>Personal Management Training</t>
  </si>
  <si>
    <t>080307</t>
  </si>
  <si>
    <t>Organisation Management</t>
  </si>
  <si>
    <t>080309</t>
  </si>
  <si>
    <t>Industrial Relations</t>
  </si>
  <si>
    <t>080311</t>
  </si>
  <si>
    <t>International Business</t>
  </si>
  <si>
    <t>080312</t>
  </si>
  <si>
    <t>Education Administration</t>
  </si>
  <si>
    <t>080313</t>
  </si>
  <si>
    <t>Public and Health Care Administration</t>
  </si>
  <si>
    <t>080315</t>
  </si>
  <si>
    <t>Project Management</t>
  </si>
  <si>
    <t>080317</t>
  </si>
  <si>
    <t>Quality Management</t>
  </si>
  <si>
    <t>080319</t>
  </si>
  <si>
    <t>Hospitality Management</t>
  </si>
  <si>
    <t>080320</t>
  </si>
  <si>
    <t>Racing and Gaming Management</t>
  </si>
  <si>
    <t>080321</t>
  </si>
  <si>
    <t>Farm Management and Agribusiness</t>
  </si>
  <si>
    <t>080323</t>
  </si>
  <si>
    <t>Tourism Management</t>
  </si>
  <si>
    <t>080399</t>
  </si>
  <si>
    <t>Business and Management not elsewhere classified</t>
  </si>
  <si>
    <t>080500</t>
  </si>
  <si>
    <t>Sales and Marketing not further defined</t>
  </si>
  <si>
    <t>080501</t>
  </si>
  <si>
    <t>Sales</t>
  </si>
  <si>
    <t>080503</t>
  </si>
  <si>
    <t>Real Estate</t>
  </si>
  <si>
    <t>080505</t>
  </si>
  <si>
    <t>Marketing</t>
  </si>
  <si>
    <t>080507</t>
  </si>
  <si>
    <t>Advertising</t>
  </si>
  <si>
    <t>080509</t>
  </si>
  <si>
    <t>Public Relations</t>
  </si>
  <si>
    <t>080599</t>
  </si>
  <si>
    <t>Sales and Marketing not elsewhere classified</t>
  </si>
  <si>
    <t>080701</t>
  </si>
  <si>
    <t>Tourism Studies</t>
  </si>
  <si>
    <t>080900</t>
  </si>
  <si>
    <t>Office Administration not further defined</t>
  </si>
  <si>
    <t>080901</t>
  </si>
  <si>
    <t>General Office Administration</t>
  </si>
  <si>
    <t>080904</t>
  </si>
  <si>
    <t>Text and Information Processing</t>
  </si>
  <si>
    <t>080999</t>
  </si>
  <si>
    <t>Office Administration not elsewhere classified</t>
  </si>
  <si>
    <t>081100</t>
  </si>
  <si>
    <t>Banking, Finance and Related Fields not further defined</t>
  </si>
  <si>
    <t>081101</t>
  </si>
  <si>
    <t>Banking and Finance</t>
  </si>
  <si>
    <t>081103</t>
  </si>
  <si>
    <t>Insurance and Actuarial Studies</t>
  </si>
  <si>
    <t>081105</t>
  </si>
  <si>
    <t>Investment and Securities</t>
  </si>
  <si>
    <t>081199</t>
  </si>
  <si>
    <t>Banking, Finance and Related Fields not elsewhere classified</t>
  </si>
  <si>
    <t>089900</t>
  </si>
  <si>
    <t>Other Management and Commerce not further defined</t>
  </si>
  <si>
    <t>089901</t>
  </si>
  <si>
    <t>Purchasing, Warehousing and Distribution</t>
  </si>
  <si>
    <t>089903</t>
  </si>
  <si>
    <t>Valuation</t>
  </si>
  <si>
    <t>089905</t>
  </si>
  <si>
    <t>e-Commerce</t>
  </si>
  <si>
    <t>089999</t>
  </si>
  <si>
    <t>Management and Commerce not elsewhere classified</t>
  </si>
  <si>
    <t>090000</t>
  </si>
  <si>
    <t>Society and Culture not further defined</t>
  </si>
  <si>
    <t>090100</t>
  </si>
  <si>
    <t>Political Science and Policy Studies not further defined</t>
  </si>
  <si>
    <t>090101</t>
  </si>
  <si>
    <t>Political Science</t>
  </si>
  <si>
    <t>090103</t>
  </si>
  <si>
    <t>Policy Studies</t>
  </si>
  <si>
    <t>090300</t>
  </si>
  <si>
    <t>Studies in Human Society not further defined</t>
  </si>
  <si>
    <t>090301</t>
  </si>
  <si>
    <t>Sociology</t>
  </si>
  <si>
    <t>090303</t>
  </si>
  <si>
    <t>Anthropology</t>
  </si>
  <si>
    <t>090305</t>
  </si>
  <si>
    <t>History</t>
  </si>
  <si>
    <t>090306</t>
  </si>
  <si>
    <t>Art History</t>
  </si>
  <si>
    <t>090307</t>
  </si>
  <si>
    <t>Archaeology</t>
  </si>
  <si>
    <t>090308</t>
  </si>
  <si>
    <t>Classics</t>
  </si>
  <si>
    <t>090309</t>
  </si>
  <si>
    <t>Human Geography</t>
  </si>
  <si>
    <t>090314</t>
  </si>
  <si>
    <t>Tikanga - Māori Customs</t>
  </si>
  <si>
    <t>090316</t>
  </si>
  <si>
    <t>Women's Studies</t>
  </si>
  <si>
    <t>090399</t>
  </si>
  <si>
    <t>Studies in Human Society not elsewhere classified</t>
  </si>
  <si>
    <t>090500</t>
  </si>
  <si>
    <t>Human Welfare Studies and Services not further defined</t>
  </si>
  <si>
    <t>090501</t>
  </si>
  <si>
    <t>Social Work</t>
  </si>
  <si>
    <t>090502</t>
  </si>
  <si>
    <t>Children's Services</t>
  </si>
  <si>
    <t>090503</t>
  </si>
  <si>
    <t>Nannying and Early Childhood Care</t>
  </si>
  <si>
    <t>090505</t>
  </si>
  <si>
    <t>Youth Work</t>
  </si>
  <si>
    <t>090507</t>
  </si>
  <si>
    <t>Support for the Older Person</t>
  </si>
  <si>
    <t>090509</t>
  </si>
  <si>
    <t>Care for People with Disabilities</t>
  </si>
  <si>
    <t>090511</t>
  </si>
  <si>
    <t>Community Client Care</t>
  </si>
  <si>
    <t>090513</t>
  </si>
  <si>
    <t>Counselling</t>
  </si>
  <si>
    <t>090515</t>
  </si>
  <si>
    <t>Welfare Studies</t>
  </si>
  <si>
    <t>090599</t>
  </si>
  <si>
    <t>Human Welfare Studies and Services not elsewhere classified</t>
  </si>
  <si>
    <t>090700</t>
  </si>
  <si>
    <t>Behavioural Science not further defined</t>
  </si>
  <si>
    <t>090701</t>
  </si>
  <si>
    <t>Psychology</t>
  </si>
  <si>
    <t>090799</t>
  </si>
  <si>
    <t>Behavioural Science not elsewhere classified</t>
  </si>
  <si>
    <t>090900</t>
  </si>
  <si>
    <t>Law not further defined</t>
  </si>
  <si>
    <t>090901</t>
  </si>
  <si>
    <t>Business and Commercial Law</t>
  </si>
  <si>
    <t>090903</t>
  </si>
  <si>
    <t>Constitutional Law</t>
  </si>
  <si>
    <t>090905</t>
  </si>
  <si>
    <t>Criminal Law</t>
  </si>
  <si>
    <t>090907</t>
  </si>
  <si>
    <t>Family Law</t>
  </si>
  <si>
    <t>090909</t>
  </si>
  <si>
    <t>International Law</t>
  </si>
  <si>
    <t>090911</t>
  </si>
  <si>
    <t>Taxation Law</t>
  </si>
  <si>
    <t>090913</t>
  </si>
  <si>
    <t>Legal Practice</t>
  </si>
  <si>
    <t>090999</t>
  </si>
  <si>
    <t>Law not elsewhere classified</t>
  </si>
  <si>
    <t>091100</t>
  </si>
  <si>
    <t>Justice and Law Enforcement not further defined</t>
  </si>
  <si>
    <t>091101</t>
  </si>
  <si>
    <t>Justice Administration</t>
  </si>
  <si>
    <t>091103</t>
  </si>
  <si>
    <t>Legal Studies</t>
  </si>
  <si>
    <t>091105</t>
  </si>
  <si>
    <t>Police Studies</t>
  </si>
  <si>
    <t>091199</t>
  </si>
  <si>
    <t>Justice and Law Enforcement not elsewhere classified</t>
  </si>
  <si>
    <t>091300</t>
  </si>
  <si>
    <t>Librarianship, Information Management and Curatorial Studies not further defined</t>
  </si>
  <si>
    <t>091301</t>
  </si>
  <si>
    <t>Librarianship and Information Management</t>
  </si>
  <si>
    <t>091303</t>
  </si>
  <si>
    <t>Curatorial Studies</t>
  </si>
  <si>
    <t>091500</t>
  </si>
  <si>
    <t>Language and Literature not further defined</t>
  </si>
  <si>
    <t>091501</t>
  </si>
  <si>
    <t>English Language</t>
  </si>
  <si>
    <t>091502</t>
  </si>
  <si>
    <t>Te Reo Māori</t>
  </si>
  <si>
    <t>091504</t>
  </si>
  <si>
    <t>Foreign Languages</t>
  </si>
  <si>
    <t>091506</t>
  </si>
  <si>
    <t>English for Speakers of Other Languages</t>
  </si>
  <si>
    <t>091519</t>
  </si>
  <si>
    <t>Translating and Interpreting</t>
  </si>
  <si>
    <t>091521</t>
  </si>
  <si>
    <t>Linguistics</t>
  </si>
  <si>
    <t>091523</t>
  </si>
  <si>
    <t>Literature</t>
  </si>
  <si>
    <t>091599</t>
  </si>
  <si>
    <t>Language and Literature not elsewhere classified</t>
  </si>
  <si>
    <t>091700</t>
  </si>
  <si>
    <t>Philosophy and Religious Studies not further defined</t>
  </si>
  <si>
    <t>091701</t>
  </si>
  <si>
    <t>Philosophy</t>
  </si>
  <si>
    <t>091703</t>
  </si>
  <si>
    <t>Religious Studies</t>
  </si>
  <si>
    <t>091900</t>
  </si>
  <si>
    <t>Economics and Econometrics not further defined</t>
  </si>
  <si>
    <t>091901</t>
  </si>
  <si>
    <t>Economics</t>
  </si>
  <si>
    <t>091903</t>
  </si>
  <si>
    <t>Econometrics</t>
  </si>
  <si>
    <t>092100</t>
  </si>
  <si>
    <t>Sport and Recreation not further defined</t>
  </si>
  <si>
    <t>092101</t>
  </si>
  <si>
    <t>Sport and Recreation Activities</t>
  </si>
  <si>
    <t>092103</t>
  </si>
  <si>
    <t>Sports Coaching, Playing, Officiating and Instructing</t>
  </si>
  <si>
    <t>092199</t>
  </si>
  <si>
    <t>Sport and Recreation not elsewhere classified</t>
  </si>
  <si>
    <t>099900</t>
  </si>
  <si>
    <t>Other Society and Culture not further defined</t>
  </si>
  <si>
    <t>099901</t>
  </si>
  <si>
    <t>Community, Whanau, Family and Consumer Studies</t>
  </si>
  <si>
    <t>099902</t>
  </si>
  <si>
    <t>Cultural Studies</t>
  </si>
  <si>
    <t>099903</t>
  </si>
  <si>
    <t>Criminology</t>
  </si>
  <si>
    <t>099905</t>
  </si>
  <si>
    <t>Security Services</t>
  </si>
  <si>
    <t>099999</t>
  </si>
  <si>
    <t>Society and Culture not elsewhere classified</t>
  </si>
  <si>
    <t>100000</t>
  </si>
  <si>
    <t>Creative Arts not further defined</t>
  </si>
  <si>
    <t>100100</t>
  </si>
  <si>
    <t>Performing Arts not further defined</t>
  </si>
  <si>
    <t>100101</t>
  </si>
  <si>
    <t>Music</t>
  </si>
  <si>
    <t>100103</t>
  </si>
  <si>
    <t>Drama and Theatre Studies</t>
  </si>
  <si>
    <t>100105</t>
  </si>
  <si>
    <t>Dance</t>
  </si>
  <si>
    <t>100106</t>
  </si>
  <si>
    <t>Ngā Mahi a Rēhia (Māori Performing Arts)</t>
  </si>
  <si>
    <t>100199</t>
  </si>
  <si>
    <t>Performing Arts not elsewhere classified</t>
  </si>
  <si>
    <t>100300</t>
  </si>
  <si>
    <t>Visual Arts and Crafts not further defined</t>
  </si>
  <si>
    <t>100301</t>
  </si>
  <si>
    <t>Fine Arts</t>
  </si>
  <si>
    <t>100303</t>
  </si>
  <si>
    <t>Photography</t>
  </si>
  <si>
    <t>100305</t>
  </si>
  <si>
    <t>Crafts</t>
  </si>
  <si>
    <t>100306</t>
  </si>
  <si>
    <t>Mana Whakairo (Māori Carving)</t>
  </si>
  <si>
    <t>100307</t>
  </si>
  <si>
    <t>Jewellery Making</t>
  </si>
  <si>
    <t>100309</t>
  </si>
  <si>
    <t>Floristry</t>
  </si>
  <si>
    <t>100399</t>
  </si>
  <si>
    <t>Visual Arts and Crafts not elsewhere classified</t>
  </si>
  <si>
    <t>100500</t>
  </si>
  <si>
    <t>Graphic and Design Studies not further defined</t>
  </si>
  <si>
    <t>100501</t>
  </si>
  <si>
    <t>Graphic Arts and Design Studies</t>
  </si>
  <si>
    <t>100503</t>
  </si>
  <si>
    <t>Textile Design</t>
  </si>
  <si>
    <t>100505</t>
  </si>
  <si>
    <t>Fashion Design</t>
  </si>
  <si>
    <t>100506</t>
  </si>
  <si>
    <t>Ngā Mahi a te Whare Pora (Māori Weaving)</t>
  </si>
  <si>
    <t>100599</t>
  </si>
  <si>
    <t>Graphic and Design Studies not elsewhere classified</t>
  </si>
  <si>
    <t>100700</t>
  </si>
  <si>
    <t>Communication and Media Studies not further defined</t>
  </si>
  <si>
    <t>100701</t>
  </si>
  <si>
    <t>Audio Visual Studies</t>
  </si>
  <si>
    <t>100703</t>
  </si>
  <si>
    <t>Journalism, Communication and Media Studies</t>
  </si>
  <si>
    <t>100705</t>
  </si>
  <si>
    <t>Written Communication</t>
  </si>
  <si>
    <t>100707</t>
  </si>
  <si>
    <t>Verbal Communication</t>
  </si>
  <si>
    <t>100709</t>
  </si>
  <si>
    <t>Multimedia Studies</t>
  </si>
  <si>
    <t>100799</t>
  </si>
  <si>
    <t>Communication and Media Studies not elsewhere classified</t>
  </si>
  <si>
    <t>109900</t>
  </si>
  <si>
    <t>Other Creative Arts not further defined</t>
  </si>
  <si>
    <t>109999</t>
  </si>
  <si>
    <t>Creative Arts not elsewhere classified</t>
  </si>
  <si>
    <t>110000</t>
  </si>
  <si>
    <t>Food, Hospitality and Personal Services not further defined</t>
  </si>
  <si>
    <t>110100</t>
  </si>
  <si>
    <t>Food and Hospitality not further defined</t>
  </si>
  <si>
    <t>110101</t>
  </si>
  <si>
    <t>Hospitality</t>
  </si>
  <si>
    <t>110103</t>
  </si>
  <si>
    <t>Food and Beverage Service</t>
  </si>
  <si>
    <t>110105</t>
  </si>
  <si>
    <t>Butchery</t>
  </si>
  <si>
    <t>110107</t>
  </si>
  <si>
    <t>Baking and Pastry Making</t>
  </si>
  <si>
    <t>110109</t>
  </si>
  <si>
    <t>Cookery</t>
  </si>
  <si>
    <t>110111</t>
  </si>
  <si>
    <t>Food hygiene</t>
  </si>
  <si>
    <t>110199</t>
  </si>
  <si>
    <t>Food and hospitality not elsewhere classified</t>
  </si>
  <si>
    <t>110300</t>
  </si>
  <si>
    <t>Personal services not further defined</t>
  </si>
  <si>
    <t>110301</t>
  </si>
  <si>
    <t>Beauty therapy</t>
  </si>
  <si>
    <t>110303</t>
  </si>
  <si>
    <t>Hairdressing</t>
  </si>
  <si>
    <t>110399</t>
  </si>
  <si>
    <t>Personal services not elsewhere classified</t>
  </si>
  <si>
    <t>333333</t>
  </si>
  <si>
    <t>Field of study not given (although level of attainment given)</t>
  </si>
  <si>
    <t>444444</t>
  </si>
  <si>
    <t>555555</t>
  </si>
  <si>
    <t>777777</t>
  </si>
  <si>
    <t>888888</t>
  </si>
  <si>
    <t>Table 27</t>
  </si>
  <si>
    <t>Post-school qualification in New Zealand indicator</t>
  </si>
  <si>
    <t>No post-school qualification</t>
  </si>
  <si>
    <t>Overseas</t>
  </si>
  <si>
    <t>Table 28</t>
  </si>
  <si>
    <t>Post-school qualification level of attainment</t>
  </si>
  <si>
    <t>Level 1, 2 or 3 Certificate</t>
  </si>
  <si>
    <t>Level 4 Certificate</t>
  </si>
  <si>
    <t>Level 5 Diploma</t>
  </si>
  <si>
    <t>Level 6 Diploma</t>
  </si>
  <si>
    <t>Post-graduate and Honour degrees</t>
  </si>
  <si>
    <t>Level not given (but subject given)</t>
  </si>
  <si>
    <t>Table 29</t>
  </si>
  <si>
    <t>Religious affiliation (total responses)</t>
  </si>
  <si>
    <t>00000</t>
  </si>
  <si>
    <t>No Religion</t>
  </si>
  <si>
    <t>Buddhism nfd</t>
  </si>
  <si>
    <t>10101</t>
  </si>
  <si>
    <t>Zen Buddhism</t>
  </si>
  <si>
    <t>10102</t>
  </si>
  <si>
    <t>Mahayana Buddhism</t>
  </si>
  <si>
    <t>10103</t>
  </si>
  <si>
    <t>Nichiren Buddhism</t>
  </si>
  <si>
    <t>10104</t>
  </si>
  <si>
    <t>Theravada Buddhism</t>
  </si>
  <si>
    <t>10105</t>
  </si>
  <si>
    <t>Vajrayana Buddhism</t>
  </si>
  <si>
    <t>Buddhism nec</t>
  </si>
  <si>
    <t>20000</t>
  </si>
  <si>
    <t>Christian nfd</t>
  </si>
  <si>
    <t>Adventist nfd</t>
  </si>
  <si>
    <t>20102</t>
  </si>
  <si>
    <t>Seventh Day Adventist</t>
  </si>
  <si>
    <t>20103</t>
  </si>
  <si>
    <t>Worldwide Church of God</t>
  </si>
  <si>
    <t>Adventist nec</t>
  </si>
  <si>
    <t>20201</t>
  </si>
  <si>
    <t>Anglican</t>
  </si>
  <si>
    <t>20301</t>
  </si>
  <si>
    <t>Chinese Christian</t>
  </si>
  <si>
    <t>20302</t>
  </si>
  <si>
    <t>Korean Christian</t>
  </si>
  <si>
    <t>20400</t>
  </si>
  <si>
    <t>Baptist nfd</t>
  </si>
  <si>
    <t>20401</t>
  </si>
  <si>
    <t>Bible Baptist</t>
  </si>
  <si>
    <t>20402</t>
  </si>
  <si>
    <t>Independent Baptist</t>
  </si>
  <si>
    <t>20403</t>
  </si>
  <si>
    <t>Reformed Baptist</t>
  </si>
  <si>
    <t>20499</t>
  </si>
  <si>
    <t>Baptist nec</t>
  </si>
  <si>
    <t>20500</t>
  </si>
  <si>
    <t>Brethren nfd</t>
  </si>
  <si>
    <t>20502</t>
  </si>
  <si>
    <t>Open Brethren</t>
  </si>
  <si>
    <t>20503</t>
  </si>
  <si>
    <t>Plymouth or Exclusive Brethren</t>
  </si>
  <si>
    <t>20599</t>
  </si>
  <si>
    <t>Brethren nec</t>
  </si>
  <si>
    <t>20600</t>
  </si>
  <si>
    <t>Catholicism nfd</t>
  </si>
  <si>
    <t>20601</t>
  </si>
  <si>
    <t>Roman Catholic</t>
  </si>
  <si>
    <t>20602</t>
  </si>
  <si>
    <t>Chaldean Catholic</t>
  </si>
  <si>
    <t>20603</t>
  </si>
  <si>
    <t>Maronite Catholic</t>
  </si>
  <si>
    <t>20604</t>
  </si>
  <si>
    <t>Melkite Catholic</t>
  </si>
  <si>
    <t>20605</t>
  </si>
  <si>
    <t>Syro-Malabar Catholic</t>
  </si>
  <si>
    <t>20606</t>
  </si>
  <si>
    <t>Ukrainian Catholic</t>
  </si>
  <si>
    <t>20699</t>
  </si>
  <si>
    <t>Catholicism nec</t>
  </si>
  <si>
    <t>20700</t>
  </si>
  <si>
    <t>Church of Christ nfd</t>
  </si>
  <si>
    <t>20701</t>
  </si>
  <si>
    <t>Associated Churches of Christ</t>
  </si>
  <si>
    <t>20799</t>
  </si>
  <si>
    <t>Other Church of Christ and Churches of Christ nec</t>
  </si>
  <si>
    <t>20801</t>
  </si>
  <si>
    <t>Evangelical</t>
  </si>
  <si>
    <t>20802</t>
  </si>
  <si>
    <t>Born Again</t>
  </si>
  <si>
    <t>20803</t>
  </si>
  <si>
    <t>Fundamentalist</t>
  </si>
  <si>
    <t>20804</t>
  </si>
  <si>
    <t>Independent Evangelical Churches</t>
  </si>
  <si>
    <t>20901</t>
  </si>
  <si>
    <t>Jehovah's Witnesses</t>
  </si>
  <si>
    <t>21001</t>
  </si>
  <si>
    <t>Latter-day Saints</t>
  </si>
  <si>
    <t>21101</t>
  </si>
  <si>
    <t>Lutheran</t>
  </si>
  <si>
    <t>21200</t>
  </si>
  <si>
    <t>Methodist nfd</t>
  </si>
  <si>
    <t>21201</t>
  </si>
  <si>
    <t>Tongan Methodist</t>
  </si>
  <si>
    <t>21202</t>
  </si>
  <si>
    <t>Nazarene</t>
  </si>
  <si>
    <t>21203</t>
  </si>
  <si>
    <t>Wesleyan Methodist</t>
  </si>
  <si>
    <t>21299</t>
  </si>
  <si>
    <t>Methodist nec</t>
  </si>
  <si>
    <t>21300</t>
  </si>
  <si>
    <t>Orthodox nfd</t>
  </si>
  <si>
    <t>21301</t>
  </si>
  <si>
    <t>Assyrian Orthodox</t>
  </si>
  <si>
    <t>21302</t>
  </si>
  <si>
    <t>Coptic Orthodox</t>
  </si>
  <si>
    <t>21303</t>
  </si>
  <si>
    <t>Greek Orthodox</t>
  </si>
  <si>
    <t>21304</t>
  </si>
  <si>
    <t>Russian Orthodox</t>
  </si>
  <si>
    <t>21305</t>
  </si>
  <si>
    <t>Serbian Orthodox</t>
  </si>
  <si>
    <t>21399</t>
  </si>
  <si>
    <t>Orthodox nec</t>
  </si>
  <si>
    <t>21400</t>
  </si>
  <si>
    <t>Pentecostal nfd</t>
  </si>
  <si>
    <t>21401</t>
  </si>
  <si>
    <t>ACTS Churches</t>
  </si>
  <si>
    <t>21402</t>
  </si>
  <si>
    <t>Assemblies of God</t>
  </si>
  <si>
    <t>21403</t>
  </si>
  <si>
    <t>Christian Fellowship</t>
  </si>
  <si>
    <t>21404</t>
  </si>
  <si>
    <t>Christian Outreach</t>
  </si>
  <si>
    <t>21405</t>
  </si>
  <si>
    <t>Christian Revival Crusade</t>
  </si>
  <si>
    <t>21406</t>
  </si>
  <si>
    <t>Elim</t>
  </si>
  <si>
    <t>21407</t>
  </si>
  <si>
    <t>Full Gospel</t>
  </si>
  <si>
    <t>21408</t>
  </si>
  <si>
    <t>Independent Pentecostal</t>
  </si>
  <si>
    <t>21409</t>
  </si>
  <si>
    <t>New Life</t>
  </si>
  <si>
    <t>21410</t>
  </si>
  <si>
    <t>Revival Centres</t>
  </si>
  <si>
    <t>21411</t>
  </si>
  <si>
    <t>United Pentecostal</t>
  </si>
  <si>
    <t>21412</t>
  </si>
  <si>
    <t>Vineyard Christian Fellowship</t>
  </si>
  <si>
    <t>21413</t>
  </si>
  <si>
    <t>Arise Church</t>
  </si>
  <si>
    <t>21414</t>
  </si>
  <si>
    <t>Commonwealth Covenant Church</t>
  </si>
  <si>
    <t>21415</t>
  </si>
  <si>
    <t>City Impact Church</t>
  </si>
  <si>
    <t>21416</t>
  </si>
  <si>
    <t>Destiny Church</t>
  </si>
  <si>
    <t>21417</t>
  </si>
  <si>
    <t>Equippers Church</t>
  </si>
  <si>
    <t>21499</t>
  </si>
  <si>
    <t>Pentecostal nec</t>
  </si>
  <si>
    <t>21501</t>
  </si>
  <si>
    <t>Presbyterian</t>
  </si>
  <si>
    <t>21502</t>
  </si>
  <si>
    <t>Congregational</t>
  </si>
  <si>
    <t>21503</t>
  </si>
  <si>
    <t>Cook Island Congregational</t>
  </si>
  <si>
    <t>21504</t>
  </si>
  <si>
    <t>Samoan Congregational</t>
  </si>
  <si>
    <t>21505</t>
  </si>
  <si>
    <t>Reformed</t>
  </si>
  <si>
    <t>21506</t>
  </si>
  <si>
    <t>Chinese Presbyterian</t>
  </si>
  <si>
    <t>21507</t>
  </si>
  <si>
    <t>Korean Presbyterian</t>
  </si>
  <si>
    <t>21600</t>
  </si>
  <si>
    <t>Protestant nfd</t>
  </si>
  <si>
    <t>21701</t>
  </si>
  <si>
    <t>Salvation Army</t>
  </si>
  <si>
    <t>21801</t>
  </si>
  <si>
    <t>Uniting/Union Church</t>
  </si>
  <si>
    <t>21802</t>
  </si>
  <si>
    <t>Ecumenical</t>
  </si>
  <si>
    <t>29901</t>
  </si>
  <si>
    <t>Christian and Missionary Alliance</t>
  </si>
  <si>
    <t>29902</t>
  </si>
  <si>
    <t>Christian Science</t>
  </si>
  <si>
    <t>29903</t>
  </si>
  <si>
    <t>Church of God</t>
  </si>
  <si>
    <t>29905</t>
  </si>
  <si>
    <t>Liberal Catholic</t>
  </si>
  <si>
    <t>29906</t>
  </si>
  <si>
    <t>Metropolitan Community Church</t>
  </si>
  <si>
    <t>29908</t>
  </si>
  <si>
    <t>Religious Society of Friends (Quaker)</t>
  </si>
  <si>
    <t>29909</t>
  </si>
  <si>
    <t>Unitarian</t>
  </si>
  <si>
    <t>29910</t>
  </si>
  <si>
    <t>Christadelphian</t>
  </si>
  <si>
    <t>29911</t>
  </si>
  <si>
    <t>Jesus Follower</t>
  </si>
  <si>
    <t>29999</t>
  </si>
  <si>
    <t>Christian nec</t>
  </si>
  <si>
    <t>30100</t>
  </si>
  <si>
    <t>Hinduism nfd</t>
  </si>
  <si>
    <t>30101</t>
  </si>
  <si>
    <t>Hare Krishna</t>
  </si>
  <si>
    <t>30102</t>
  </si>
  <si>
    <t>Yoga</t>
  </si>
  <si>
    <t>30103</t>
  </si>
  <si>
    <t>Arya Samaj</t>
  </si>
  <si>
    <t>30199</t>
  </si>
  <si>
    <t>Hinduism nec</t>
  </si>
  <si>
    <t>40100</t>
  </si>
  <si>
    <t>Islam nfd</t>
  </si>
  <si>
    <t>40101</t>
  </si>
  <si>
    <t>Sufi</t>
  </si>
  <si>
    <t>40102</t>
  </si>
  <si>
    <t>Shi'a</t>
  </si>
  <si>
    <t>40103</t>
  </si>
  <si>
    <t>Sunni</t>
  </si>
  <si>
    <t>40104</t>
  </si>
  <si>
    <t>Ahmadiyya Muslim</t>
  </si>
  <si>
    <t>40199</t>
  </si>
  <si>
    <t>Islam nec</t>
  </si>
  <si>
    <t>50100</t>
  </si>
  <si>
    <t>Judaism nfd</t>
  </si>
  <si>
    <t>50101</t>
  </si>
  <si>
    <t>Conservative Judaism</t>
  </si>
  <si>
    <t>50102</t>
  </si>
  <si>
    <t>Orthodox Judaism</t>
  </si>
  <si>
    <t>50103</t>
  </si>
  <si>
    <t>Reformed Judaism</t>
  </si>
  <si>
    <t>60000</t>
  </si>
  <si>
    <t>Māori Religions, Beliefs and Philosophies nfd</t>
  </si>
  <si>
    <t>60101</t>
  </si>
  <si>
    <t>Ratana</t>
  </si>
  <si>
    <t>60201</t>
  </si>
  <si>
    <t>Ringatū</t>
  </si>
  <si>
    <t>60901</t>
  </si>
  <si>
    <t>Paimarire</t>
  </si>
  <si>
    <t>60999</t>
  </si>
  <si>
    <t>Māori Religions, Beliefs and Philosophies nec</t>
  </si>
  <si>
    <t>70000</t>
  </si>
  <si>
    <t>New Age nfd</t>
  </si>
  <si>
    <t>70101</t>
  </si>
  <si>
    <t>Church of Scientology</t>
  </si>
  <si>
    <t>70200</t>
  </si>
  <si>
    <t>Nature and Earth Based Religions nfd</t>
  </si>
  <si>
    <t>70201</t>
  </si>
  <si>
    <t>Animist</t>
  </si>
  <si>
    <t>70202</t>
  </si>
  <si>
    <t>Druid</t>
  </si>
  <si>
    <t>70203</t>
  </si>
  <si>
    <t>Pantheist</t>
  </si>
  <si>
    <t>70204</t>
  </si>
  <si>
    <t>Wiccan</t>
  </si>
  <si>
    <t>70205</t>
  </si>
  <si>
    <t>Pagan</t>
  </si>
  <si>
    <t>70299</t>
  </si>
  <si>
    <t>Nature and Earth Based Religions nec</t>
  </si>
  <si>
    <t>70301</t>
  </si>
  <si>
    <t>Satanism</t>
  </si>
  <si>
    <t>70401</t>
  </si>
  <si>
    <t>Spiritualist</t>
  </si>
  <si>
    <t>70901</t>
  </si>
  <si>
    <t>Rastafarianism</t>
  </si>
  <si>
    <t>70999</t>
  </si>
  <si>
    <t>Other New Age Religions nec</t>
  </si>
  <si>
    <t>80000</t>
  </si>
  <si>
    <t>Other Religions, Beliefs and Philosophies nfd</t>
  </si>
  <si>
    <t>80101</t>
  </si>
  <si>
    <t>Baha'i</t>
  </si>
  <si>
    <t>80200</t>
  </si>
  <si>
    <t>Chinese Religions nfd</t>
  </si>
  <si>
    <t>80201</t>
  </si>
  <si>
    <t>Confucianism</t>
  </si>
  <si>
    <t>80202</t>
  </si>
  <si>
    <t>Taoism</t>
  </si>
  <si>
    <t>80299</t>
  </si>
  <si>
    <t>Chinese Religions nec</t>
  </si>
  <si>
    <t>80301</t>
  </si>
  <si>
    <t>Jainism</t>
  </si>
  <si>
    <t>80400</t>
  </si>
  <si>
    <t>Japanese Religion nfd</t>
  </si>
  <si>
    <t>80401</t>
  </si>
  <si>
    <t>Mahikari</t>
  </si>
  <si>
    <t>80402</t>
  </si>
  <si>
    <t>Shinto</t>
  </si>
  <si>
    <t>80403</t>
  </si>
  <si>
    <t>Tenrikyo</t>
  </si>
  <si>
    <t>80499</t>
  </si>
  <si>
    <t>Japanese Religion nec</t>
  </si>
  <si>
    <t>80601</t>
  </si>
  <si>
    <t>Sikhism</t>
  </si>
  <si>
    <t>80701</t>
  </si>
  <si>
    <t>Theism</t>
  </si>
  <si>
    <t>80702</t>
  </si>
  <si>
    <t>Deism</t>
  </si>
  <si>
    <t>80801</t>
  </si>
  <si>
    <t>Zoroastrian</t>
  </si>
  <si>
    <t>80901</t>
  </si>
  <si>
    <t>Unification Church (Moonist)</t>
  </si>
  <si>
    <t>81001</t>
  </si>
  <si>
    <t>Jedi</t>
  </si>
  <si>
    <t>81101</t>
  </si>
  <si>
    <t>Atheism</t>
  </si>
  <si>
    <t>81102</t>
  </si>
  <si>
    <t>Agnosticism</t>
  </si>
  <si>
    <t>81103</t>
  </si>
  <si>
    <t>Cao Dai</t>
  </si>
  <si>
    <t>81104</t>
  </si>
  <si>
    <t>Church of the Flying Spaghetti Monster</t>
  </si>
  <si>
    <t>81105</t>
  </si>
  <si>
    <t>Falun Gong</t>
  </si>
  <si>
    <t>81106</t>
  </si>
  <si>
    <t>Humanism</t>
  </si>
  <si>
    <t>81107</t>
  </si>
  <si>
    <t>Libertarianism</t>
  </si>
  <si>
    <t>81108</t>
  </si>
  <si>
    <t>Maoism</t>
  </si>
  <si>
    <t>81109</t>
  </si>
  <si>
    <t>Marxism</t>
  </si>
  <si>
    <t>81110</t>
  </si>
  <si>
    <t>Rationalism</t>
  </si>
  <si>
    <t>81111</t>
  </si>
  <si>
    <t>Socialism</t>
  </si>
  <si>
    <t>81199</t>
  </si>
  <si>
    <t>Religion unidentifiable</t>
  </si>
  <si>
    <t>Table 30</t>
  </si>
  <si>
    <t>Sector of ownership</t>
  </si>
  <si>
    <t>Central Government</t>
  </si>
  <si>
    <t>Local Government</t>
  </si>
  <si>
    <t>Private</t>
  </si>
  <si>
    <t>Table 31</t>
  </si>
  <si>
    <t>Sex</t>
  </si>
  <si>
    <t>Male</t>
  </si>
  <si>
    <t>Female</t>
  </si>
  <si>
    <t>Table 32</t>
  </si>
  <si>
    <t>Sources of personal income (total responses)</t>
  </si>
  <si>
    <t>No source of income during that time</t>
  </si>
  <si>
    <t>Wages, salary, commissions, bonuses etc paid by my employer</t>
  </si>
  <si>
    <t>Self-employment or business I own and work in</t>
  </si>
  <si>
    <t>Interest, dividends, rent, other investments</t>
  </si>
  <si>
    <t>Regular payments from ACC or a private work accident insurer</t>
  </si>
  <si>
    <t>New Zealand Superannuation or Veteran's Pension</t>
  </si>
  <si>
    <t>Other superannuation, pensions, or annuities (other than NZ Superannuation, Veteran's Pension or war pensions)</t>
  </si>
  <si>
    <t>Jobseeker Support</t>
  </si>
  <si>
    <t>Sole Parent Support</t>
  </si>
  <si>
    <t>Supported Living Payment</t>
  </si>
  <si>
    <t>Student Allowance</t>
  </si>
  <si>
    <t>Other government benefits, government income support payments, war pensions or paid parental leave</t>
  </si>
  <si>
    <t>Other sources of income, including support payments from people who do not live in my household</t>
  </si>
  <si>
    <t>Table 33</t>
  </si>
  <si>
    <t>Status in employment</t>
  </si>
  <si>
    <t>Paid employee</t>
  </si>
  <si>
    <t>Employer</t>
  </si>
  <si>
    <t>Self-employed and without employees</t>
  </si>
  <si>
    <t>14</t>
  </si>
  <si>
    <t>Unpaid family worker</t>
  </si>
  <si>
    <t>Table 34</t>
  </si>
  <si>
    <t>Study participation</t>
  </si>
  <si>
    <t>Full-time study</t>
  </si>
  <si>
    <t>Part-time study</t>
  </si>
  <si>
    <t>Not studying</t>
  </si>
  <si>
    <t>Table 35</t>
  </si>
  <si>
    <t>Total personal income</t>
  </si>
  <si>
    <t>Loss</t>
  </si>
  <si>
    <t>Zero income</t>
  </si>
  <si>
    <t>16</t>
  </si>
  <si>
    <t>17</t>
  </si>
  <si>
    <t>18</t>
  </si>
  <si>
    <t>19</t>
  </si>
  <si>
    <t>$150,001 or more</t>
  </si>
  <si>
    <t>Table 36</t>
  </si>
  <si>
    <t>Unpaid activities (total responses)</t>
  </si>
  <si>
    <t>No activities</t>
  </si>
  <si>
    <t>Household work, cooking, repairs, gardening, etc, for own household</t>
  </si>
  <si>
    <t>Looking after a child who is a member of own household</t>
  </si>
  <si>
    <t>Looking after a member of own household who is ill or has a disability</t>
  </si>
  <si>
    <t>Looking after a child who does not live in own household</t>
  </si>
  <si>
    <t>Helping someone who is ill or has a disability who does not live in own household</t>
  </si>
  <si>
    <t>Other helping or voluntary work for or through any organisation, group or marae</t>
  </si>
  <si>
    <t>Table 37</t>
  </si>
  <si>
    <t>Elsewhere in New Zealand</t>
  </si>
  <si>
    <t>44</t>
  </si>
  <si>
    <t>Table 38</t>
  </si>
  <si>
    <t>Table 39</t>
  </si>
  <si>
    <t>Usual residence indicator</t>
  </si>
  <si>
    <t>For the census night population count</t>
  </si>
  <si>
    <t>Same as census night address</t>
  </si>
  <si>
    <t>No fixed abode</t>
  </si>
  <si>
    <t>Table 40</t>
  </si>
  <si>
    <t>Work and labour force status</t>
  </si>
  <si>
    <t>Employed full-time</t>
  </si>
  <si>
    <t>Employed part-time</t>
  </si>
  <si>
    <t>Unemployed</t>
  </si>
  <si>
    <t>Not in the labour force</t>
  </si>
  <si>
    <t>Work and labour force status unidentifiable</t>
  </si>
  <si>
    <t>Table 41</t>
  </si>
  <si>
    <t>Workplace address indicator</t>
  </si>
  <si>
    <t>Worked away from home</t>
  </si>
  <si>
    <t>Table 42</t>
  </si>
  <si>
    <t>Years at usual residence</t>
  </si>
  <si>
    <t xml:space="preserve">2018 Census
</t>
  </si>
  <si>
    <t>000</t>
  </si>
  <si>
    <t>0 years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</si>
  <si>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</si>
  <si>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</si>
  <si>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</si>
  <si>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</si>
  <si>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</si>
  <si>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</si>
  <si>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</si>
  <si>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</si>
  <si>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</si>
  <si>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</si>
  <si>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</si>
  <si>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</si>
  <si>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</si>
  <si>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</si>
  <si>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</si>
  <si>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</si>
  <si>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</si>
  <si>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</si>
  <si>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</si>
  <si>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</si>
  <si>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</si>
  <si>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</si>
  <si>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</si>
  <si>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</si>
  <si>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</si>
  <si>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</si>
  <si>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</si>
  <si>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</si>
  <si>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</si>
  <si>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</si>
  <si>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</si>
  <si>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</si>
  <si>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</si>
  <si>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</si>
  <si>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</si>
  <si>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</si>
  <si>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</si>
  <si>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</si>
  <si>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</si>
  <si>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</si>
  <si>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</si>
  <si>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</si>
  <si>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</si>
  <si>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</si>
  <si>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</si>
  <si>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</si>
  <si>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</si>
  <si>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</si>
  <si>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</si>
  <si>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50 years</t>
  </si>
  <si>
    <t>51 years</t>
  </si>
  <si>
    <t>52 years</t>
  </si>
  <si>
    <t>53 years</t>
  </si>
  <si>
    <t>54 years</t>
  </si>
  <si>
    <t>55 years</t>
  </si>
  <si>
    <t>56 years</t>
  </si>
  <si>
    <t>57 years</t>
  </si>
  <si>
    <t>58 years</t>
  </si>
  <si>
    <t>59 years</t>
  </si>
  <si>
    <t>60 years</t>
  </si>
  <si>
    <t>61 years</t>
  </si>
  <si>
    <t>62 years</t>
  </si>
  <si>
    <t>63 years</t>
  </si>
  <si>
    <t>64 years</t>
  </si>
  <si>
    <t>65 years</t>
  </si>
  <si>
    <t>66 years</t>
  </si>
  <si>
    <t>67 years</t>
  </si>
  <si>
    <t>68 years</t>
  </si>
  <si>
    <t>69 years</t>
  </si>
  <si>
    <t>70 years</t>
  </si>
  <si>
    <t>71 years</t>
  </si>
  <si>
    <t>72 years</t>
  </si>
  <si>
    <t>73 years</t>
  </si>
  <si>
    <t>74 years</t>
  </si>
  <si>
    <t>75 years</t>
  </si>
  <si>
    <t>76 years</t>
  </si>
  <si>
    <t>77 years</t>
  </si>
  <si>
    <t>78 years</t>
  </si>
  <si>
    <t>79 years</t>
  </si>
  <si>
    <t>80 years</t>
  </si>
  <si>
    <t>81 years</t>
  </si>
  <si>
    <t>82 years</t>
  </si>
  <si>
    <t>83 years</t>
  </si>
  <si>
    <t>84 years</t>
  </si>
  <si>
    <t>85 years</t>
  </si>
  <si>
    <t>86 years</t>
  </si>
  <si>
    <t>87 years</t>
  </si>
  <si>
    <t>88 years</t>
  </si>
  <si>
    <t>89 years</t>
  </si>
  <si>
    <t>90 years</t>
  </si>
  <si>
    <t>91 years</t>
  </si>
  <si>
    <t>92 years</t>
  </si>
  <si>
    <t>93 years</t>
  </si>
  <si>
    <t>94 years</t>
  </si>
  <si>
    <t>95 years</t>
  </si>
  <si>
    <t>96 years</t>
  </si>
  <si>
    <t>97 years</t>
  </si>
  <si>
    <t>98 years or more</t>
  </si>
  <si>
    <t>Table 43</t>
  </si>
  <si>
    <t>Years since arrival in New Zealand</t>
  </si>
  <si>
    <t>For the overseas-born census usually resident population count</t>
  </si>
  <si>
    <t>Overseas-born census usually resident population count</t>
  </si>
  <si>
    <t>Less than one year</t>
  </si>
  <si>
    <t>97 years or more</t>
  </si>
  <si>
    <t>888</t>
  </si>
  <si>
    <t>Table 44</t>
  </si>
  <si>
    <t>Access to basic amenities (total responses)</t>
  </si>
  <si>
    <t>For occupied private dwellings</t>
  </si>
  <si>
    <t xml:space="preserve">Occupied private dwellings </t>
  </si>
  <si>
    <t>None of these</t>
  </si>
  <si>
    <t>Cooking facilities</t>
  </si>
  <si>
    <t>Tap water that is safe to drink</t>
  </si>
  <si>
    <t>Kitchen sink</t>
  </si>
  <si>
    <t>Refrigerator</t>
  </si>
  <si>
    <t>Bath or shower</t>
  </si>
  <si>
    <t>Toilet</t>
  </si>
  <si>
    <t>Electricity supply</t>
  </si>
  <si>
    <t>Total occupied private dwellings stated</t>
  </si>
  <si>
    <t>Total occupied private dwellings</t>
  </si>
  <si>
    <t>Table 45</t>
  </si>
  <si>
    <t>Access to telecommunication systems (total responses)</t>
  </si>
  <si>
    <t>For households in occupied private dwellings</t>
  </si>
  <si>
    <t xml:space="preserve">Households in occupied private dwellings </t>
  </si>
  <si>
    <t>No access to telecommunication systems</t>
  </si>
  <si>
    <t>Access to a cellphone/mobile phone</t>
  </si>
  <si>
    <t>Access to a telephone</t>
  </si>
  <si>
    <t>Access to the internet</t>
  </si>
  <si>
    <t>Total households stated</t>
  </si>
  <si>
    <t>Total households</t>
  </si>
  <si>
    <t>Table 46</t>
  </si>
  <si>
    <t>Dwelling dampness indicator</t>
  </si>
  <si>
    <t>Always damp</t>
  </si>
  <si>
    <t>Sometimes damp</t>
  </si>
  <si>
    <t>Not damp</t>
  </si>
  <si>
    <t>Table 47</t>
  </si>
  <si>
    <t>Dwelling mould indicator</t>
  </si>
  <si>
    <t>Mould over A4 size - always</t>
  </si>
  <si>
    <t>Mould over A4 size - sometimes</t>
  </si>
  <si>
    <t>No mould/mould smaller than A4 size</t>
  </si>
  <si>
    <t>Table 48</t>
  </si>
  <si>
    <t>Dwelling occupancy status</t>
  </si>
  <si>
    <t>For dwellings</t>
  </si>
  <si>
    <t>Dwellings</t>
  </si>
  <si>
    <t>Occupied dwelling</t>
  </si>
  <si>
    <t>Residents away</t>
  </si>
  <si>
    <t>Empty dwelling</t>
  </si>
  <si>
    <t>Dwelling under construction</t>
  </si>
  <si>
    <t>Total dwellings</t>
  </si>
  <si>
    <t>Table 49</t>
  </si>
  <si>
    <t>Dwelling type</t>
  </si>
  <si>
    <t>Private dwelling not further defined</t>
  </si>
  <si>
    <t>1111</t>
  </si>
  <si>
    <t>Separate house no storey information</t>
  </si>
  <si>
    <t>1112</t>
  </si>
  <si>
    <t>Separate house with one storey</t>
  </si>
  <si>
    <t>1113</t>
  </si>
  <si>
    <t>Separate house with two or more storeys</t>
  </si>
  <si>
    <t>1211</t>
  </si>
  <si>
    <t>Joined dwelling no storey information</t>
  </si>
  <si>
    <t>1212</t>
  </si>
  <si>
    <t>Joined dwelling in a one storey building</t>
  </si>
  <si>
    <t>1213</t>
  </si>
  <si>
    <t>Joined dwelling in a two or three storey building</t>
  </si>
  <si>
    <t>1214</t>
  </si>
  <si>
    <t>Joined dwelling in a four to six storey building</t>
  </si>
  <si>
    <t>1215</t>
  </si>
  <si>
    <t>Joined dwelling in a seven to nine storey building</t>
  </si>
  <si>
    <t>1216</t>
  </si>
  <si>
    <t>Joined dwelling in a ten or more storey building</t>
  </si>
  <si>
    <t>1311</t>
  </si>
  <si>
    <t>Dwelling in a motor camp</t>
  </si>
  <si>
    <t>1312</t>
  </si>
  <si>
    <t>Mobile dwelling not in a motor camp</t>
  </si>
  <si>
    <t>1313</t>
  </si>
  <si>
    <t>Improvised dwelling or shelter</t>
  </si>
  <si>
    <t>1314</t>
  </si>
  <si>
    <t>Roofless or rough sleeper</t>
  </si>
  <si>
    <t>Non-private dwelling not further defined</t>
  </si>
  <si>
    <t>2111</t>
  </si>
  <si>
    <t>Residential care for older people</t>
  </si>
  <si>
    <t>2112</t>
  </si>
  <si>
    <t>Public hospital</t>
  </si>
  <si>
    <t>2113</t>
  </si>
  <si>
    <t>Private hospital</t>
  </si>
  <si>
    <t>2114</t>
  </si>
  <si>
    <t>Residential and community care facilities</t>
  </si>
  <si>
    <t>2115</t>
  </si>
  <si>
    <t>Welfare institution</t>
  </si>
  <si>
    <t>2116</t>
  </si>
  <si>
    <t>Educational institution</t>
  </si>
  <si>
    <t>2117</t>
  </si>
  <si>
    <t>Religious institution</t>
  </si>
  <si>
    <t>2118</t>
  </si>
  <si>
    <t>Prison or penal institution</t>
  </si>
  <si>
    <t>2119</t>
  </si>
  <si>
    <t>Defence establishment</t>
  </si>
  <si>
    <t>2120</t>
  </si>
  <si>
    <t>Night shelter</t>
  </si>
  <si>
    <t>2211</t>
  </si>
  <si>
    <t>Hotel, motel or guest accommodation</t>
  </si>
  <si>
    <t>2212</t>
  </si>
  <si>
    <t>Boarding house</t>
  </si>
  <si>
    <t>2213</t>
  </si>
  <si>
    <t>Motor camp/camping ground</t>
  </si>
  <si>
    <t>2214</t>
  </si>
  <si>
    <t>Work, construction or training camp</t>
  </si>
  <si>
    <t>2215</t>
  </si>
  <si>
    <t>Youth, school or Scout/Guide camp</t>
  </si>
  <si>
    <t>2216</t>
  </si>
  <si>
    <t>Communal staff quarters</t>
  </si>
  <si>
    <t>2217</t>
  </si>
  <si>
    <t>Commercial vessel</t>
  </si>
  <si>
    <t>2218</t>
  </si>
  <si>
    <t>Marae complex</t>
  </si>
  <si>
    <t>Table 50</t>
  </si>
  <si>
    <t>Table 51</t>
  </si>
  <si>
    <t>Fuel types used to heat dwellings (total responses)</t>
  </si>
  <si>
    <t>Electricity</t>
  </si>
  <si>
    <t>Gas</t>
  </si>
  <si>
    <t>Wood</t>
  </si>
  <si>
    <t>Coal</t>
  </si>
  <si>
    <t>Home heating oil</t>
  </si>
  <si>
    <t>Solar power</t>
  </si>
  <si>
    <t>No fuels used in this dwelling</t>
  </si>
  <si>
    <t>Other fuel(s)</t>
  </si>
  <si>
    <t>Table 52</t>
  </si>
  <si>
    <t>Table 53</t>
  </si>
  <si>
    <t>Main types of heating (total responses)</t>
  </si>
  <si>
    <t>No heating used</t>
  </si>
  <si>
    <t>Heat pump</t>
  </si>
  <si>
    <t>Electric heater</t>
  </si>
  <si>
    <t>Fixed gas heater</t>
  </si>
  <si>
    <t>Portable gas heater</t>
  </si>
  <si>
    <t>Wood burner</t>
  </si>
  <si>
    <t>Pellet fire</t>
  </si>
  <si>
    <t>Coal burner</t>
  </si>
  <si>
    <t>Other types of heating</t>
  </si>
  <si>
    <t>Number of bedrooms</t>
  </si>
  <si>
    <t>One bedroom</t>
  </si>
  <si>
    <t>Two bedrooms</t>
  </si>
  <si>
    <t>Three bedrooms</t>
  </si>
  <si>
    <t>Four bedrooms</t>
  </si>
  <si>
    <t>Five bedrooms</t>
  </si>
  <si>
    <t>Six bedrooms</t>
  </si>
  <si>
    <t>Seven bedrooms</t>
  </si>
  <si>
    <t>Eight bedrooms</t>
  </si>
  <si>
    <t>Nine bedrooms</t>
  </si>
  <si>
    <t>Ten bedrooms</t>
  </si>
  <si>
    <t>Eleven bedrooms</t>
  </si>
  <si>
    <t>Twelve bedrooms</t>
  </si>
  <si>
    <t>Thirteen bedrooms</t>
  </si>
  <si>
    <t>Fourteen or more bedrooms</t>
  </si>
  <si>
    <t>Number of census night occupants</t>
  </si>
  <si>
    <t>No occupants</t>
  </si>
  <si>
    <t>1 occupant</t>
  </si>
  <si>
    <t>0002</t>
  </si>
  <si>
    <t>2 occupants</t>
  </si>
  <si>
    <t>0003</t>
  </si>
  <si>
    <t>3 occupants</t>
  </si>
  <si>
    <t>0004</t>
  </si>
  <si>
    <t>4 occupants</t>
  </si>
  <si>
    <t>0005</t>
  </si>
  <si>
    <t>5 occupants</t>
  </si>
  <si>
    <t>0006</t>
  </si>
  <si>
    <t>6 occupants</t>
  </si>
  <si>
    <t>0007</t>
  </si>
  <si>
    <t>7 occupants</t>
  </si>
  <si>
    <t>0008</t>
  </si>
  <si>
    <t>8 occupants</t>
  </si>
  <si>
    <t>0009</t>
  </si>
  <si>
    <t>9 occupants</t>
  </si>
  <si>
    <t>0010</t>
  </si>
  <si>
    <t>10 occupants</t>
  </si>
  <si>
    <t>0011</t>
  </si>
  <si>
    <t>11 occupants</t>
  </si>
  <si>
    <t>0012</t>
  </si>
  <si>
    <t>12 occupants</t>
  </si>
  <si>
    <t>0013</t>
  </si>
  <si>
    <t>13 occupants</t>
  </si>
  <si>
    <t>0014</t>
  </si>
  <si>
    <t>14 occupants</t>
  </si>
  <si>
    <t>0015</t>
  </si>
  <si>
    <t>15 occupants</t>
  </si>
  <si>
    <t>0016</t>
  </si>
  <si>
    <t>16 occupants</t>
  </si>
  <si>
    <t>0017</t>
  </si>
  <si>
    <t>17 occupants</t>
  </si>
  <si>
    <t>0018</t>
  </si>
  <si>
    <t>18 occupants</t>
  </si>
  <si>
    <t>0019</t>
  </si>
  <si>
    <t>19 occupants</t>
  </si>
  <si>
    <t>0020</t>
  </si>
  <si>
    <t>20 occupants</t>
  </si>
  <si>
    <t>0021</t>
  </si>
  <si>
    <t>21 occupants</t>
  </si>
  <si>
    <t>0022</t>
  </si>
  <si>
    <t>22 occupants</t>
  </si>
  <si>
    <t>0023</t>
  </si>
  <si>
    <t>23 occupants</t>
  </si>
  <si>
    <t>0024</t>
  </si>
  <si>
    <t>24 occupants</t>
  </si>
  <si>
    <t>0025</t>
  </si>
  <si>
    <t>25 occupants</t>
  </si>
  <si>
    <t>0026</t>
  </si>
  <si>
    <t>26 occupants</t>
  </si>
  <si>
    <t>0027</t>
  </si>
  <si>
    <t>27 occupants</t>
  </si>
  <si>
    <t>0028</t>
  </si>
  <si>
    <t>28 occupants</t>
  </si>
  <si>
    <t>0029</t>
  </si>
  <si>
    <t>29 occupants</t>
  </si>
  <si>
    <t>0030</t>
  </si>
  <si>
    <t>30 occupants</t>
  </si>
  <si>
    <t>0031</t>
  </si>
  <si>
    <t>31 occupants</t>
  </si>
  <si>
    <t>0032</t>
  </si>
  <si>
    <t>32 occupants</t>
  </si>
  <si>
    <t>0033</t>
  </si>
  <si>
    <t>33 occupants</t>
  </si>
  <si>
    <t>0034</t>
  </si>
  <si>
    <t>34 occupants</t>
  </si>
  <si>
    <t>0035</t>
  </si>
  <si>
    <t>35 occupants</t>
  </si>
  <si>
    <t>0036</t>
  </si>
  <si>
    <t>36 occupants</t>
  </si>
  <si>
    <t>0037</t>
  </si>
  <si>
    <t>37 occupants</t>
  </si>
  <si>
    <t>0038</t>
  </si>
  <si>
    <t>38 occupants</t>
  </si>
  <si>
    <t>0039</t>
  </si>
  <si>
    <t>39 occupants</t>
  </si>
  <si>
    <t>0040</t>
  </si>
  <si>
    <t>40 occupants</t>
  </si>
  <si>
    <t>0041</t>
  </si>
  <si>
    <t>41 occupants</t>
  </si>
  <si>
    <t>0042</t>
  </si>
  <si>
    <t>42 occupants</t>
  </si>
  <si>
    <t>0043</t>
  </si>
  <si>
    <t>43 occupants</t>
  </si>
  <si>
    <t>0044</t>
  </si>
  <si>
    <t>44 occupants</t>
  </si>
  <si>
    <t>0045</t>
  </si>
  <si>
    <t>45 occupants</t>
  </si>
  <si>
    <t>0046</t>
  </si>
  <si>
    <t>46 occupants</t>
  </si>
  <si>
    <t>0047</t>
  </si>
  <si>
    <t>47 occupants</t>
  </si>
  <si>
    <t>0048</t>
  </si>
  <si>
    <t>48 occupants</t>
  </si>
  <si>
    <t>0049</t>
  </si>
  <si>
    <t>49 occupants</t>
  </si>
  <si>
    <t>0050</t>
  </si>
  <si>
    <t>50 occupants</t>
  </si>
  <si>
    <t>0051</t>
  </si>
  <si>
    <t>51 occupants</t>
  </si>
  <si>
    <t>0052</t>
  </si>
  <si>
    <t>52 occupants</t>
  </si>
  <si>
    <t>0053</t>
  </si>
  <si>
    <t>53 occupants</t>
  </si>
  <si>
    <t>0054</t>
  </si>
  <si>
    <t>54 occupants</t>
  </si>
  <si>
    <t>0055</t>
  </si>
  <si>
    <t>55 occupants</t>
  </si>
  <si>
    <t>0056</t>
  </si>
  <si>
    <t>56 occupants</t>
  </si>
  <si>
    <t>0057</t>
  </si>
  <si>
    <t>57 occupants</t>
  </si>
  <si>
    <t>0058</t>
  </si>
  <si>
    <t>58 occupants</t>
  </si>
  <si>
    <t>0059</t>
  </si>
  <si>
    <t>59 occupants</t>
  </si>
  <si>
    <t>0060</t>
  </si>
  <si>
    <t>60 occupants</t>
  </si>
  <si>
    <t>0061</t>
  </si>
  <si>
    <t>61 occupants</t>
  </si>
  <si>
    <t>0062</t>
  </si>
  <si>
    <t>62 occupants</t>
  </si>
  <si>
    <t>0063</t>
  </si>
  <si>
    <t>63 occupants</t>
  </si>
  <si>
    <t>0064</t>
  </si>
  <si>
    <t>64 occupants</t>
  </si>
  <si>
    <t>0065</t>
  </si>
  <si>
    <t>65 occupants</t>
  </si>
  <si>
    <t>0066</t>
  </si>
  <si>
    <t>66 occupants</t>
  </si>
  <si>
    <t>0067</t>
  </si>
  <si>
    <t>67 occupants</t>
  </si>
  <si>
    <t>0068</t>
  </si>
  <si>
    <t>68 occupants</t>
  </si>
  <si>
    <t>0069</t>
  </si>
  <si>
    <t>69 occupants</t>
  </si>
  <si>
    <t>0070</t>
  </si>
  <si>
    <t>70 occupants</t>
  </si>
  <si>
    <t>0071</t>
  </si>
  <si>
    <t>71 occupants</t>
  </si>
  <si>
    <t>0072</t>
  </si>
  <si>
    <t>72 occupants</t>
  </si>
  <si>
    <t>0073</t>
  </si>
  <si>
    <t>73 occupants</t>
  </si>
  <si>
    <t>0074</t>
  </si>
  <si>
    <t>74 occupants</t>
  </si>
  <si>
    <t>0075</t>
  </si>
  <si>
    <t>75 occupants</t>
  </si>
  <si>
    <t>0076</t>
  </si>
  <si>
    <t>76 occupants</t>
  </si>
  <si>
    <t>0077</t>
  </si>
  <si>
    <t>77 occupants</t>
  </si>
  <si>
    <t>0078</t>
  </si>
  <si>
    <t>78 occupants</t>
  </si>
  <si>
    <t>0079</t>
  </si>
  <si>
    <t>79 occupants</t>
  </si>
  <si>
    <t>0080</t>
  </si>
  <si>
    <t>80 occupants</t>
  </si>
  <si>
    <t>0081</t>
  </si>
  <si>
    <t>81 occupants</t>
  </si>
  <si>
    <t>0082</t>
  </si>
  <si>
    <t>82 occupants</t>
  </si>
  <si>
    <t>0083</t>
  </si>
  <si>
    <t>83 occupants</t>
  </si>
  <si>
    <t>0084</t>
  </si>
  <si>
    <t>84 occupants</t>
  </si>
  <si>
    <t>0085</t>
  </si>
  <si>
    <t>85 occupants</t>
  </si>
  <si>
    <t>0086</t>
  </si>
  <si>
    <t>86 occupants</t>
  </si>
  <si>
    <t>0087</t>
  </si>
  <si>
    <t>87 occupants</t>
  </si>
  <si>
    <t>0088</t>
  </si>
  <si>
    <t>88 occupants</t>
  </si>
  <si>
    <t>0089</t>
  </si>
  <si>
    <t>89 occupants</t>
  </si>
  <si>
    <t>0090</t>
  </si>
  <si>
    <t>90 occupants</t>
  </si>
  <si>
    <t>0091</t>
  </si>
  <si>
    <t>91 occupants</t>
  </si>
  <si>
    <t>0092</t>
  </si>
  <si>
    <t>92 occupants</t>
  </si>
  <si>
    <t>0093</t>
  </si>
  <si>
    <t>93 occupants</t>
  </si>
  <si>
    <t>0094</t>
  </si>
  <si>
    <t>94 occupants</t>
  </si>
  <si>
    <t>0095</t>
  </si>
  <si>
    <t>95 occupants</t>
  </si>
  <si>
    <t>0096</t>
  </si>
  <si>
    <t>96 occupants</t>
  </si>
  <si>
    <t>0097</t>
  </si>
  <si>
    <t>97 occupants</t>
  </si>
  <si>
    <t>0098</t>
  </si>
  <si>
    <t>98 occupants</t>
  </si>
  <si>
    <t>0099</t>
  </si>
  <si>
    <t>99 occupants</t>
  </si>
  <si>
    <t>0100</t>
  </si>
  <si>
    <t>100 occupants</t>
  </si>
  <si>
    <t>0101</t>
  </si>
  <si>
    <t>101 occupants</t>
  </si>
  <si>
    <t>0102</t>
  </si>
  <si>
    <t>102 occupants</t>
  </si>
  <si>
    <t>0103</t>
  </si>
  <si>
    <t>103 occupants</t>
  </si>
  <si>
    <t>0104</t>
  </si>
  <si>
    <t>104 occupants</t>
  </si>
  <si>
    <t>0105</t>
  </si>
  <si>
    <t>105 occupants</t>
  </si>
  <si>
    <t>0106</t>
  </si>
  <si>
    <t>106 occupants</t>
  </si>
  <si>
    <t>0107</t>
  </si>
  <si>
    <t>107 occupants</t>
  </si>
  <si>
    <t>0108</t>
  </si>
  <si>
    <t>108 occupants</t>
  </si>
  <si>
    <t>0109</t>
  </si>
  <si>
    <t>109 occupants</t>
  </si>
  <si>
    <t>0110</t>
  </si>
  <si>
    <t>110 occupants</t>
  </si>
  <si>
    <t>0111</t>
  </si>
  <si>
    <t>111 occupants</t>
  </si>
  <si>
    <t>0112</t>
  </si>
  <si>
    <t>112 occupants</t>
  </si>
  <si>
    <t>0113</t>
  </si>
  <si>
    <t>113 occupants</t>
  </si>
  <si>
    <t>0114</t>
  </si>
  <si>
    <t>114 occupants</t>
  </si>
  <si>
    <t>0115</t>
  </si>
  <si>
    <t>115 occupants</t>
  </si>
  <si>
    <t>0116</t>
  </si>
  <si>
    <t>116 occupants</t>
  </si>
  <si>
    <t>0117</t>
  </si>
  <si>
    <t>117 occupants</t>
  </si>
  <si>
    <t>0118</t>
  </si>
  <si>
    <t>118 occupants</t>
  </si>
  <si>
    <t>0119</t>
  </si>
  <si>
    <t>119 occupants</t>
  </si>
  <si>
    <t>0120</t>
  </si>
  <si>
    <t>120 occupants</t>
  </si>
  <si>
    <t>0121</t>
  </si>
  <si>
    <t>121 occupants</t>
  </si>
  <si>
    <t>0122</t>
  </si>
  <si>
    <t>122 occupants</t>
  </si>
  <si>
    <t>0123</t>
  </si>
  <si>
    <t>123 occupants</t>
  </si>
  <si>
    <t>0124</t>
  </si>
  <si>
    <t>124 occupants</t>
  </si>
  <si>
    <t>0125</t>
  </si>
  <si>
    <t>125 occupants</t>
  </si>
  <si>
    <t>0126</t>
  </si>
  <si>
    <t>126 occupants</t>
  </si>
  <si>
    <t>0127</t>
  </si>
  <si>
    <t>127 occupants</t>
  </si>
  <si>
    <t>0128</t>
  </si>
  <si>
    <t>128 occupants</t>
  </si>
  <si>
    <t>0129</t>
  </si>
  <si>
    <t>129 occupants</t>
  </si>
  <si>
    <t>0130</t>
  </si>
  <si>
    <t>130 occupants</t>
  </si>
  <si>
    <t>0131</t>
  </si>
  <si>
    <t>131 occupants</t>
  </si>
  <si>
    <t>0132</t>
  </si>
  <si>
    <t>132 occupants</t>
  </si>
  <si>
    <t>0133</t>
  </si>
  <si>
    <t>133 occupants</t>
  </si>
  <si>
    <t>0134</t>
  </si>
  <si>
    <t>134 occupants</t>
  </si>
  <si>
    <t>0135</t>
  </si>
  <si>
    <t>135 occupants</t>
  </si>
  <si>
    <t>0136</t>
  </si>
  <si>
    <t>136 occupants</t>
  </si>
  <si>
    <t>0137</t>
  </si>
  <si>
    <t>137 occupants</t>
  </si>
  <si>
    <t>0138</t>
  </si>
  <si>
    <t>138 occupants</t>
  </si>
  <si>
    <t>0139</t>
  </si>
  <si>
    <t>139 occupants</t>
  </si>
  <si>
    <t>0140</t>
  </si>
  <si>
    <t>140 occupants</t>
  </si>
  <si>
    <t>0141</t>
  </si>
  <si>
    <t>141 occupants</t>
  </si>
  <si>
    <t>0142</t>
  </si>
  <si>
    <t>142 occupants</t>
  </si>
  <si>
    <t>0143</t>
  </si>
  <si>
    <t>143 occupants</t>
  </si>
  <si>
    <t>0144</t>
  </si>
  <si>
    <t>144 occupants</t>
  </si>
  <si>
    <t>0145</t>
  </si>
  <si>
    <t>145 occupants</t>
  </si>
  <si>
    <t>0146</t>
  </si>
  <si>
    <t>146 occupants</t>
  </si>
  <si>
    <t>0147</t>
  </si>
  <si>
    <t>147 occupants</t>
  </si>
  <si>
    <t>0148</t>
  </si>
  <si>
    <t>148 occupants</t>
  </si>
  <si>
    <t>0149</t>
  </si>
  <si>
    <t>149 occupants</t>
  </si>
  <si>
    <t>0150</t>
  </si>
  <si>
    <t>150 occupants</t>
  </si>
  <si>
    <t>0151</t>
  </si>
  <si>
    <t>151 occupants</t>
  </si>
  <si>
    <t>0152</t>
  </si>
  <si>
    <t>152 occupants</t>
  </si>
  <si>
    <t>0153</t>
  </si>
  <si>
    <t>153 occupants</t>
  </si>
  <si>
    <t>0154</t>
  </si>
  <si>
    <t>154 occupants</t>
  </si>
  <si>
    <t>0155</t>
  </si>
  <si>
    <t>155 occupants</t>
  </si>
  <si>
    <t>0156</t>
  </si>
  <si>
    <t>156 occupants</t>
  </si>
  <si>
    <t>0157</t>
  </si>
  <si>
    <t>157 occupants</t>
  </si>
  <si>
    <t>0158</t>
  </si>
  <si>
    <t>158 occupants</t>
  </si>
  <si>
    <t>0159</t>
  </si>
  <si>
    <t>159 occupants</t>
  </si>
  <si>
    <t>0160</t>
  </si>
  <si>
    <t>160 occupants</t>
  </si>
  <si>
    <t>0161</t>
  </si>
  <si>
    <t>161 occupants</t>
  </si>
  <si>
    <t>0162</t>
  </si>
  <si>
    <t>162 occupants</t>
  </si>
  <si>
    <t>0163</t>
  </si>
  <si>
    <t>163 occupants</t>
  </si>
  <si>
    <t>0164</t>
  </si>
  <si>
    <t>164 occupants</t>
  </si>
  <si>
    <t>0165</t>
  </si>
  <si>
    <t>165 occupants</t>
  </si>
  <si>
    <t>0166</t>
  </si>
  <si>
    <t>166 occupants</t>
  </si>
  <si>
    <t>0167</t>
  </si>
  <si>
    <t>167 occupants</t>
  </si>
  <si>
    <t>0168</t>
  </si>
  <si>
    <t>168 occupants</t>
  </si>
  <si>
    <t>0169</t>
  </si>
  <si>
    <t>169 occupants</t>
  </si>
  <si>
    <t>0170</t>
  </si>
  <si>
    <t>170 occupants</t>
  </si>
  <si>
    <t>0171</t>
  </si>
  <si>
    <t>171 occupants</t>
  </si>
  <si>
    <t>0172</t>
  </si>
  <si>
    <t>172 occupants</t>
  </si>
  <si>
    <t>0173</t>
  </si>
  <si>
    <t>173 occupants</t>
  </si>
  <si>
    <t>0174</t>
  </si>
  <si>
    <t>174 occupants</t>
  </si>
  <si>
    <t>0175</t>
  </si>
  <si>
    <t>175 occupants</t>
  </si>
  <si>
    <t>0176</t>
  </si>
  <si>
    <t>176 occupants</t>
  </si>
  <si>
    <t>0177</t>
  </si>
  <si>
    <t>177 occupants</t>
  </si>
  <si>
    <t>0178</t>
  </si>
  <si>
    <t>178 occupants</t>
  </si>
  <si>
    <t>0179</t>
  </si>
  <si>
    <t>179 occupants</t>
  </si>
  <si>
    <t>0180</t>
  </si>
  <si>
    <t>180 occupants</t>
  </si>
  <si>
    <t>0181</t>
  </si>
  <si>
    <t>181 occupants</t>
  </si>
  <si>
    <t>0182</t>
  </si>
  <si>
    <t>182 occupants</t>
  </si>
  <si>
    <t>0183</t>
  </si>
  <si>
    <t>183 occupants</t>
  </si>
  <si>
    <t>0184</t>
  </si>
  <si>
    <t>184 occupants</t>
  </si>
  <si>
    <t>0185</t>
  </si>
  <si>
    <t>185 occupants</t>
  </si>
  <si>
    <t>0186</t>
  </si>
  <si>
    <t>186 occupants</t>
  </si>
  <si>
    <t>0187</t>
  </si>
  <si>
    <t>187 occupants</t>
  </si>
  <si>
    <t>0188</t>
  </si>
  <si>
    <t>188 occupants</t>
  </si>
  <si>
    <t>0189</t>
  </si>
  <si>
    <t>189 occupants</t>
  </si>
  <si>
    <t>0190</t>
  </si>
  <si>
    <t>190 occupants</t>
  </si>
  <si>
    <t>0191</t>
  </si>
  <si>
    <t>191 occupants</t>
  </si>
  <si>
    <t>0192</t>
  </si>
  <si>
    <t>192 occupants</t>
  </si>
  <si>
    <t>0193</t>
  </si>
  <si>
    <t>193 occupants</t>
  </si>
  <si>
    <t>0194</t>
  </si>
  <si>
    <t>194 occupants</t>
  </si>
  <si>
    <t>0195</t>
  </si>
  <si>
    <t>195 occupants</t>
  </si>
  <si>
    <t>0196</t>
  </si>
  <si>
    <t>196 occupants</t>
  </si>
  <si>
    <t>0197</t>
  </si>
  <si>
    <t>197 occupants</t>
  </si>
  <si>
    <t>0198</t>
  </si>
  <si>
    <t>198 occupants</t>
  </si>
  <si>
    <t>0199</t>
  </si>
  <si>
    <t>199 occupants</t>
  </si>
  <si>
    <t>0200</t>
  </si>
  <si>
    <t>200 or more occupants</t>
  </si>
  <si>
    <t>Total occupied dwellings</t>
  </si>
  <si>
    <t>Number of motor vehicles</t>
  </si>
  <si>
    <t>No motor vehicle</t>
  </si>
  <si>
    <t>One motor vehicle</t>
  </si>
  <si>
    <t>Two motor vehicles</t>
  </si>
  <si>
    <t>Three motor vehicles</t>
  </si>
  <si>
    <t>Four motor vehicles</t>
  </si>
  <si>
    <t>Five or more motor vehicles</t>
  </si>
  <si>
    <t>Number of rooms</t>
  </si>
  <si>
    <t>One room</t>
  </si>
  <si>
    <t>Two rooms</t>
  </si>
  <si>
    <t>Three rooms</t>
  </si>
  <si>
    <t>Four rooms</t>
  </si>
  <si>
    <t>Five rooms</t>
  </si>
  <si>
    <t>Six rooms</t>
  </si>
  <si>
    <t>Seven rooms</t>
  </si>
  <si>
    <t>Eight rooms</t>
  </si>
  <si>
    <t>Nine rooms</t>
  </si>
  <si>
    <t>Ten rooms</t>
  </si>
  <si>
    <t>Eleven rooms</t>
  </si>
  <si>
    <t>Twelve rooms</t>
  </si>
  <si>
    <t>Thirteen rooms</t>
  </si>
  <si>
    <t>Fourteen rooms</t>
  </si>
  <si>
    <t>Fifteen rooms</t>
  </si>
  <si>
    <t>Sixteen rooms</t>
  </si>
  <si>
    <t>Seventeen rooms</t>
  </si>
  <si>
    <t>Eighteen rooms</t>
  </si>
  <si>
    <t>Nineteen rooms</t>
  </si>
  <si>
    <t>Twenty or more rooms</t>
  </si>
  <si>
    <t>Sector of landlord</t>
  </si>
  <si>
    <t>For households in rented occupied private dwellings</t>
  </si>
  <si>
    <t xml:space="preserve">Households in rented occupied private dwellings </t>
  </si>
  <si>
    <t>Private person, trust, or business</t>
  </si>
  <si>
    <t>Local authority or city council</t>
  </si>
  <si>
    <t>Housing New Zealand Corporation</t>
  </si>
  <si>
    <t>Iwi, hapū, or Māori land trust</t>
  </si>
  <si>
    <t>Other community housing provider</t>
  </si>
  <si>
    <t>Other state-owned corporation or state-owned enterprise, or government department or ministry</t>
  </si>
  <si>
    <t>Tenure of household</t>
  </si>
  <si>
    <t>Dwelling owned or partly owned, mortgage arrangements not further defined</t>
  </si>
  <si>
    <t>Dwelling owned or partly owned, mortgage payments made</t>
  </si>
  <si>
    <t>Dwelling owned or partly owned, mortgage payments not made</t>
  </si>
  <si>
    <t>Dwelling not owned and not held in a family trust, rental arrangements not further defined</t>
  </si>
  <si>
    <t>Dwelling not owned and not held in a family trust, rent payments made</t>
  </si>
  <si>
    <t>Dwelling not owned and not held in a family trust, rent payments not made</t>
  </si>
  <si>
    <t>30</t>
  </si>
  <si>
    <t>Dwelling held in a family trust, mortgage arrangements not further defined</t>
  </si>
  <si>
    <t>Dwelling held in a family trust, mortgage payments made</t>
  </si>
  <si>
    <t>Dwelling held in a family trust, mortgage payments not made</t>
  </si>
  <si>
    <t>Under $50</t>
  </si>
  <si>
    <t>$600 and over</t>
  </si>
  <si>
    <t>Access to basic amenities</t>
  </si>
  <si>
    <r>
      <t>C</t>
    </r>
    <r>
      <rPr>
        <sz val="8"/>
        <color rgb="FF000000"/>
        <rFont val="Arial"/>
        <family val="2"/>
      </rPr>
      <t>ô</t>
    </r>
    <r>
      <rPr>
        <sz val="8"/>
        <color rgb="FF000000"/>
        <rFont val="Arial"/>
        <family val="2"/>
      </rPr>
      <t>te d'Ivoire</t>
    </r>
  </si>
  <si>
    <t>These tables show national totals for the finer details (categories) of the key census variables for</t>
  </si>
  <si>
    <t>Weekly rent paid by household</t>
  </si>
  <si>
    <t>Job search methods</t>
  </si>
  <si>
    <t>Religious affiliation</t>
  </si>
  <si>
    <t>Sources of personal income</t>
  </si>
  <si>
    <t>Unpaid activities</t>
  </si>
  <si>
    <t>Access to telecommunication systems</t>
  </si>
  <si>
    <t>Fuel types used to heat dwellings</t>
  </si>
  <si>
    <t>Main types of heating</t>
  </si>
  <si>
    <t>For occupied private and non-private dwellings</t>
  </si>
  <si>
    <t>Occupied private and non-private dwellings</t>
  </si>
  <si>
    <t>One year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</si>
  <si>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</si>
  <si>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</si>
  <si>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</si>
  <si>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</si>
  <si>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</si>
  <si>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</si>
  <si>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</si>
  <si>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</si>
  <si>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98 years</t>
  </si>
  <si>
    <t>99 years</t>
  </si>
  <si>
    <t>100 years</t>
  </si>
  <si>
    <t>101 years</t>
  </si>
  <si>
    <t>102 years</t>
  </si>
  <si>
    <t>103 years</t>
  </si>
  <si>
    <t>104 years</t>
  </si>
  <si>
    <t>105 years</t>
  </si>
  <si>
    <t>106 years</t>
  </si>
  <si>
    <t>107 years</t>
  </si>
  <si>
    <t>108 years</t>
  </si>
  <si>
    <t>109 years</t>
  </si>
  <si>
    <t>110 years</t>
  </si>
  <si>
    <t>111 years</t>
  </si>
  <si>
    <t>112 years</t>
  </si>
  <si>
    <t>113 years</t>
  </si>
  <si>
    <t>114 years</t>
  </si>
  <si>
    <t>115 years</t>
  </si>
  <si>
    <t>116 years</t>
  </si>
  <si>
    <t>117 years</t>
  </si>
  <si>
    <t>118 years</t>
  </si>
  <si>
    <t>119 years</t>
  </si>
  <si>
    <t>120 years and over</t>
  </si>
  <si>
    <r>
      <t>$10,001</t>
    </r>
    <r>
      <rPr>
        <sz val="8"/>
        <color rgb="FF000000"/>
        <rFont val="Calibri"/>
        <family val="2"/>
      </rPr>
      <t>–</t>
    </r>
    <r>
      <rPr>
        <sz val="8"/>
        <color rgb="FF000000"/>
        <rFont val="Arial"/>
        <family val="2"/>
      </rPr>
      <t>$15,000</t>
    </r>
  </si>
  <si>
    <r>
      <t>$1</t>
    </r>
    <r>
      <rPr>
        <sz val="8"/>
        <color rgb="FF000000"/>
        <rFont val="Calibri"/>
        <family val="2"/>
      </rPr>
      <t>–</t>
    </r>
    <r>
      <rPr>
        <sz val="8"/>
        <color rgb="FF000000"/>
        <rFont val="Arial"/>
        <family val="2"/>
      </rPr>
      <t>$5,000</t>
    </r>
  </si>
  <si>
    <t>$5,001–$10,000</t>
  </si>
  <si>
    <t>$15,001–$20,000</t>
  </si>
  <si>
    <t>$20,001–$25,000</t>
  </si>
  <si>
    <t>$25,001–$30,000</t>
  </si>
  <si>
    <t>$30,001–$35,000</t>
  </si>
  <si>
    <t>$35,001–$40,000</t>
  </si>
  <si>
    <t>$40,001–$50,000</t>
  </si>
  <si>
    <t>$50,001–$60,000</t>
  </si>
  <si>
    <t>$60,001–$70,000</t>
  </si>
  <si>
    <t>$70,001–$100,000</t>
  </si>
  <si>
    <t>$100,001–$150,000</t>
  </si>
  <si>
    <t>$50–$74</t>
  </si>
  <si>
    <t>$75–$99</t>
  </si>
  <si>
    <t>$100–$124</t>
  </si>
  <si>
    <t>$125–$149</t>
  </si>
  <si>
    <t>$150–$174</t>
  </si>
  <si>
    <t>$175–$199</t>
  </si>
  <si>
    <t>$200–$249</t>
  </si>
  <si>
    <t>$250–$299</t>
  </si>
  <si>
    <t>$300–$349</t>
  </si>
  <si>
    <t>$350–$399</t>
  </si>
  <si>
    <t>$400–$449</t>
  </si>
  <si>
    <t>$450–$499</t>
  </si>
  <si>
    <t>$500–$549</t>
  </si>
  <si>
    <t>$550–$599</t>
  </si>
  <si>
    <t>This data uses fixed random rounding to protect confidentiality.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</si>
  <si>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ethnic group, they were counted in each applicable group.
</t>
    </r>
  </si>
  <si>
    <t>Information by variable has more information eg definitions, and data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</si>
  <si>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language spoken, they were counted in each
</t>
    </r>
  </si>
  <si>
    <t xml:space="preserve">applicable group.
</t>
  </si>
  <si>
    <t xml:space="preserve">each applicable group.
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</si>
  <si>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unpaid activity, they were counted in each applicable group.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</si>
  <si>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Households reporting access to more than one basic amenity were counted in each</t>
    </r>
  </si>
  <si>
    <t>stated category.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</si>
  <si>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Households reporting more than one way to access telecommunication systems were</t>
    </r>
  </si>
  <si>
    <t>counted in each stated category.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</si>
  <si>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Dwellings using more than one main type of heating were counted in each stated category. </t>
    </r>
  </si>
  <si>
    <t>Industry</t>
  </si>
  <si>
    <t>Occupation</t>
  </si>
  <si>
    <t>Abbreviations</t>
  </si>
  <si>
    <t>nfd = not further defined</t>
  </si>
  <si>
    <t>nec = not elsewhere classified</t>
  </si>
  <si>
    <t>Other Crop Growing nec</t>
  </si>
  <si>
    <t>Other Livestock Farming nec</t>
  </si>
  <si>
    <t>Other Food Product Manufacturing nec</t>
  </si>
  <si>
    <t>Other Wood Product Manufacturing nec</t>
  </si>
  <si>
    <t>Other Basic Chemical Product Manufacturing nec</t>
  </si>
  <si>
    <t>Other Fabricated Metal Product Manufacturing nec</t>
  </si>
  <si>
    <t>Other Transport Equipment Manufacturing nec</t>
  </si>
  <si>
    <t>Other Machinery and Equipment Manufacturing nec</t>
  </si>
  <si>
    <t>Other Manufacturing nec</t>
  </si>
  <si>
    <t>Other Construction Services nec</t>
  </si>
  <si>
    <t>Other Machinery and Equipment Wholesaling nec</t>
  </si>
  <si>
    <t>Other Goods Wholesaling nec</t>
  </si>
  <si>
    <t>Other Store-Based Retailing nec</t>
  </si>
  <si>
    <t>Other Transport nec</t>
  </si>
  <si>
    <t>Other Transport Support Services nec</t>
  </si>
  <si>
    <t>Other Goods and Equipment Rental and Hiring nec</t>
  </si>
  <si>
    <t>Other Professional, Scientific and Technical Services nec</t>
  </si>
  <si>
    <t>Other Administrative Services nec</t>
  </si>
  <si>
    <t>Adult, Community and Other Education nec</t>
  </si>
  <si>
    <t>Other Health Care Services nec</t>
  </si>
  <si>
    <t>Amusement and Other Recreation Activities nec</t>
  </si>
  <si>
    <t>Other Repair and Maintenance nec</t>
  </si>
  <si>
    <t>Other Personal Services nec</t>
  </si>
  <si>
    <t>Other Interest Group Services nec</t>
  </si>
  <si>
    <t>Languages spoken (total responses)</t>
  </si>
  <si>
    <t>Languages spoken</t>
  </si>
  <si>
    <t>About the 2018 Census dataset</t>
  </si>
  <si>
    <t>Where administrative sources or statistical imputation methods were used to fill in missing characteristics</t>
  </si>
  <si>
    <t>for variables, this may result in zero values in residual categories (such as 'Response unidentifiable' and</t>
  </si>
  <si>
    <t>'Not stated') for some tables.</t>
  </si>
  <si>
    <t>Other Religions, Beliefs and Philosophies nec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</si>
  <si>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religious affiliation, they were counted in</t>
    </r>
  </si>
  <si>
    <r>
      <rPr>
        <b/>
        <sz val="8"/>
        <color rgb="FF000000"/>
        <rFont val="Arial"/>
        <family val="2"/>
      </rPr>
      <t>Source:</t>
    </r>
    <r>
      <rPr>
        <sz val="8"/>
        <color rgb="FF000000"/>
        <rFont val="Arial"/>
        <family val="2"/>
      </rPr>
      <t xml:space="preserve"> Stats NZ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</si>
  <si>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hours worked in other jobs variable was included in</t>
    </r>
  </si>
  <si>
    <t>the assessment of the hours worked in employment per week variable. The hours worked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</si>
  <si>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hours worked in main job variable was included in</t>
    </r>
  </si>
  <si>
    <t xml:space="preserve">and labour force status variable. The work and labour force status variable is rated as moderate quality. </t>
  </si>
  <si>
    <t>Assessment of quality for the job search methods variable was included in the assessment of the work</t>
  </si>
  <si>
    <t>group.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</si>
  <si>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job search method, they were counted in each applicable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</si>
  <si>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official language indicator variable was included in the assessment of the languages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</si>
  <si>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relationship status (legally registered relationship status, and partnership status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</si>
  <si>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relationship status (legally registered relationship status, and partnership status in current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</si>
  <si>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source of personal income, they have been counted in each applicable group.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</si>
  <si>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usual residence indicator variable was included in the</t>
    </r>
  </si>
  <si>
    <t>assessment of the usual residence address variable. The usual residence address variable</t>
  </si>
  <si>
    <t>Information by variable has more information eg definitions.</t>
  </si>
  <si>
    <r>
      <rPr>
        <b/>
        <sz val="8"/>
        <color rgb="FF000000"/>
        <rFont val="Arial"/>
        <family val="2"/>
      </rPr>
      <t xml:space="preserve">Note: </t>
    </r>
    <r>
      <rPr>
        <sz val="8"/>
        <color rgb="FF000000"/>
        <rFont val="Arial"/>
        <family val="2"/>
      </rPr>
      <t>The dwelling occupancy status variable did not receive a quality rating in 2018.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</si>
  <si>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fuel types used to heat dwellings variable was included</t>
    </r>
  </si>
  <si>
    <t>in the assessment of the main types of heating variable. The main types of heating variable is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</si>
  <si>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number of census night occupants variable was included</t>
    </r>
  </si>
  <si>
    <t>in the assessment of the census night address variable. The census night address variable is</t>
  </si>
  <si>
    <t>There are also tables about dwellings for the 2018 Census.</t>
  </si>
  <si>
    <t>0</t>
  </si>
  <si>
    <t>0508 525 525 (toll-free)</t>
  </si>
  <si>
    <t>Webpage:</t>
  </si>
  <si>
    <t>Customised data services</t>
  </si>
  <si>
    <t>Download CSV files from 'Download data' section on the webpage.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</si>
  <si>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activity limitations variable is rated as poor quality.</t>
    </r>
  </si>
  <si>
    <t>Information by variable has more information eg definitions, and data quality,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</si>
  <si>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age variable is rated as very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</si>
  <si>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birthplace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</si>
  <si>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cigarette smoking behaviour variable is rated as moderate quality.</t>
    </r>
  </si>
  <si>
    <t>The ethnicity variable 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</si>
  <si>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highest secondary school qualification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</si>
  <si>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hours worked in employment per week variable is rated as moderate quality.</t>
    </r>
  </si>
  <si>
    <t>in employment per week variable is rated as moderate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</si>
  <si>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individual home ownership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</si>
  <si>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industry variable is rated as high quality.</t>
    </r>
  </si>
  <si>
    <t>The languages spoken variable is rated as moderate quality.</t>
  </si>
  <si>
    <t>in current relationship) variable is rated as poor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</si>
  <si>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main means of travel to education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</si>
  <si>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main means of travel to work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</si>
  <si>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Māori descent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</si>
  <si>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children born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</si>
  <si>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occupation variable is rated as moderate quality.</t>
    </r>
  </si>
  <si>
    <t>spoken variable. The language spoken variable is rated as moderate quality.</t>
  </si>
  <si>
    <t>relationship) variable is rated as poor quality.</t>
  </si>
  <si>
    <t>The religious affiliation variable 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</si>
  <si>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sector of ownership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</si>
  <si>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sex variable is rated as very high quality.</t>
    </r>
  </si>
  <si>
    <t>The sources of personal income variable 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</si>
  <si>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status in employment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</si>
  <si>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study participation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</si>
  <si>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total personal income variable is rated as high quality.</t>
    </r>
  </si>
  <si>
    <t>The unpaid activities variable is rated as poor quality.</t>
  </si>
  <si>
    <t>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</si>
  <si>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work and labour force status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</si>
  <si>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workplace address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</si>
  <si>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years at usual residence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</si>
  <si>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years since arrival in New Zealand variable is rated as moderate quality.</t>
    </r>
  </si>
  <si>
    <t>Access to basic amenities variable is rated as moderate quality.</t>
  </si>
  <si>
    <t>Access to telecommunication systems variable is rated as moderate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</si>
  <si>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dwelling dampness indicator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</si>
  <si>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dwelling mould indicator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</si>
  <si>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dwelling type variable is rated as moderate quality.</t>
    </r>
  </si>
  <si>
    <t>rated as moderate quality.</t>
  </si>
  <si>
    <t>The main types of heating variable is rated as moderate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</si>
  <si>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bedrooms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</si>
  <si>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motor vehicles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</si>
  <si>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rooms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</si>
  <si>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sector of landlord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</si>
  <si>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tenure of household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</si>
  <si>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weekly rent paid by household variable is rated as moderate quality.</t>
    </r>
  </si>
  <si>
    <t>About dwellings</t>
  </si>
  <si>
    <t>We combined data from the census forms with administrative data to create the 2018 Census dataset,</t>
  </si>
  <si>
    <t>which meets Stats NZ's quality criteria for population structure information. We added real data about</t>
  </si>
  <si>
    <t>real people to the dataset where we were confident they should be counted but they hadn't completed a</t>
  </si>
  <si>
    <t>2018 Census totals by topic – national highlights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</si>
  <si>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highest qualification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</si>
  <si>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post-school qualification field of study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</si>
  <si>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post-school qualification in New Zealand indicator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</si>
  <si>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post-school qualification level of attainment variable is rated as moderate quality.</t>
    </r>
  </si>
  <si>
    <t>imputation methods to fill in some missing characteristics of people.</t>
  </si>
  <si>
    <t>census form. We also used data from the 2013 Census and administrative sources, and statistical</t>
  </si>
  <si>
    <t>The independent External Data Quality Panel has endorsed the statistical approaches used by Stats NZ</t>
  </si>
  <si>
    <t>to mitigate non-response.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</si>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</sst>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0%"/>
  </numFmts>
  <fonts count="16"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u val="single"/>
      <sz val="10"/>
      <color theme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  <font>
      <sz val="8"/>
      <color rgb="FF000000"/>
      <name val="Calibri"/>
      <family val="2"/>
    </font>
    <font>
      <u val="single"/>
      <sz val="8"/>
      <color theme="10"/>
      <name val="Arial"/>
      <family val="2"/>
    </font>
    <font>
      <sz val="10"/>
      <color rgb="FF000000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/>
      <bottom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</cellStyleXfs>
  <cellXfs count="156">
    <xf numFmtId="0" fontId="0" fillId="0" borderId="0" xfId="0"/>
    <xf numFmtId="0" fontId="2" fillId="0" borderId="0" xfId="0" applyFont="1"/>
    <xf numFmtId="0" fontId="0" fillId="0" borderId="0" xfId="0" applyFont="1" applyAlignment="1">
      <alignment horizontal="right" inden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0" fontId="3" fillId="0" borderId="0" xfId="20"/>
    <xf numFmtId="0" fontId="0" fillId="0" borderId="0" xfId="0" applyBorder="1"/>
    <xf numFmtId="0" fontId="0" fillId="0" borderId="0" xfId="0" applyFont="1" applyBorder="1"/>
    <xf numFmtId="0" fontId="7" fillId="0" borderId="0" xfId="0" applyFont="1"/>
    <xf numFmtId="0" fontId="8" fillId="0" borderId="0" xfId="21" applyFont="1">
      <alignment/>
      <protection/>
    </xf>
    <xf numFmtId="0" fontId="1" fillId="0" borderId="0" xfId="21">
      <alignment/>
      <protection/>
    </xf>
    <xf numFmtId="0" fontId="1" fillId="0" borderId="0" xfId="21" applyFont="1" applyAlignment="1">
      <alignment vertical="top" wrapText="1"/>
      <protection/>
    </xf>
    <xf numFmtId="0" fontId="6" fillId="0" borderId="0" xfId="0" applyFont="1" applyAlignment="1" quotePrefix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/>
    <xf numFmtId="3" fontId="5" fillId="0" borderId="0" xfId="18" applyNumberFormat="1" applyFont="1" applyAlignment="1">
      <alignment horizontal="right" indent="1"/>
    </xf>
    <xf numFmtId="3" fontId="0" fillId="0" borderId="4" xfId="0" applyNumberFormat="1" applyFont="1" applyBorder="1"/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 inden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 indent="1"/>
    </xf>
    <xf numFmtId="0" fontId="11" fillId="0" borderId="0" xfId="22" applyFont="1">
      <alignment/>
      <protection/>
    </xf>
    <xf numFmtId="3" fontId="9" fillId="0" borderId="0" xfId="18" applyNumberFormat="1" applyFont="1" applyAlignment="1">
      <alignment horizontal="right" indent="1"/>
    </xf>
    <xf numFmtId="0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right" indent="1"/>
    </xf>
    <xf numFmtId="0" fontId="0" fillId="0" borderId="0" xfId="0" applyFont="1"/>
    <xf numFmtId="0" fontId="5" fillId="0" borderId="0" xfId="0" applyFont="1" applyBorder="1" applyAlignment="1">
      <alignment vertical="top"/>
    </xf>
    <xf numFmtId="0" fontId="6" fillId="0" borderId="0" xfId="21" applyFont="1">
      <alignment/>
      <protection/>
    </xf>
    <xf numFmtId="49" fontId="0" fillId="0" borderId="0" xfId="0" applyNumberFormat="1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0" fillId="0" borderId="0" xfId="23" applyNumberFormat="1">
      <alignment/>
      <protection/>
    </xf>
    <xf numFmtId="49" fontId="4" fillId="0" borderId="0" xfId="23" applyNumberFormat="1" applyFont="1">
      <alignment/>
      <protection/>
    </xf>
    <xf numFmtId="49" fontId="5" fillId="0" borderId="1" xfId="23" applyNumberFormat="1" applyFont="1" applyBorder="1" applyAlignment="1">
      <alignment horizontal="left" vertical="center" wrapText="1"/>
      <protection/>
    </xf>
    <xf numFmtId="49" fontId="5" fillId="0" borderId="2" xfId="23" applyNumberFormat="1" applyFont="1" applyBorder="1" applyAlignment="1">
      <alignment horizontal="left" vertical="center" wrapText="1"/>
      <protection/>
    </xf>
    <xf numFmtId="49" fontId="5" fillId="0" borderId="2" xfId="23" applyNumberFormat="1" applyFont="1" applyBorder="1" applyAlignment="1">
      <alignment horizontal="center" vertical="center" wrapText="1"/>
      <protection/>
    </xf>
    <xf numFmtId="49" fontId="5" fillId="0" borderId="0" xfId="23" applyNumberFormat="1" applyFont="1" applyAlignment="1">
      <alignment horizontal="left"/>
      <protection/>
    </xf>
    <xf numFmtId="49" fontId="9" fillId="0" borderId="0" xfId="23" applyNumberFormat="1" applyFont="1" applyAlignment="1">
      <alignment horizontal="left"/>
      <protection/>
    </xf>
    <xf numFmtId="49" fontId="0" fillId="0" borderId="4" xfId="23" applyNumberFormat="1" applyFont="1" applyBorder="1">
      <alignment/>
      <protection/>
    </xf>
    <xf numFmtId="49" fontId="0" fillId="0" borderId="4" xfId="23" applyNumberFormat="1" applyFont="1" applyBorder="1" applyAlignment="1">
      <alignment horizontal="left"/>
      <protection/>
    </xf>
    <xf numFmtId="49" fontId="0" fillId="0" borderId="0" xfId="23" applyNumberFormat="1" applyFont="1" applyBorder="1" applyAlignment="1">
      <alignment horizontal="left"/>
      <protection/>
    </xf>
    <xf numFmtId="49" fontId="0" fillId="0" borderId="0" xfId="23" applyNumberFormat="1" applyFont="1" applyBorder="1">
      <alignment/>
      <protection/>
    </xf>
    <xf numFmtId="49" fontId="0" fillId="0" borderId="0" xfId="23" applyNumberFormat="1" applyAlignment="1">
      <alignment horizontal="left"/>
      <protection/>
    </xf>
    <xf numFmtId="0" fontId="0" fillId="0" borderId="0" xfId="23">
      <alignment/>
      <protection/>
    </xf>
    <xf numFmtId="0" fontId="4" fillId="0" borderId="0" xfId="23" applyFont="1">
      <alignment/>
      <protection/>
    </xf>
    <xf numFmtId="0" fontId="5" fillId="0" borderId="1" xfId="23" applyFont="1" applyBorder="1" applyAlignment="1">
      <alignment horizontal="left" vertical="center" wrapText="1"/>
      <protection/>
    </xf>
    <xf numFmtId="0" fontId="5" fillId="0" borderId="2" xfId="23" applyFont="1" applyBorder="1" applyAlignment="1">
      <alignment horizontal="left" vertical="center" wrapText="1"/>
      <protection/>
    </xf>
    <xf numFmtId="0" fontId="5" fillId="0" borderId="3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/>
      <protection/>
    </xf>
    <xf numFmtId="3" fontId="5" fillId="0" borderId="0" xfId="23" applyNumberFormat="1" applyFont="1" applyAlignment="1">
      <alignment horizontal="right" indent="1"/>
      <protection/>
    </xf>
    <xf numFmtId="3" fontId="9" fillId="0" borderId="0" xfId="23" applyNumberFormat="1" applyFont="1" applyAlignment="1">
      <alignment horizontal="right" indent="1"/>
      <protection/>
    </xf>
    <xf numFmtId="0" fontId="0" fillId="0" borderId="4" xfId="23" applyFont="1" applyBorder="1">
      <alignment/>
      <protection/>
    </xf>
    <xf numFmtId="1" fontId="5" fillId="0" borderId="0" xfId="23" applyNumberFormat="1" applyFont="1" applyAlignment="1">
      <alignment horizontal="left"/>
      <protection/>
    </xf>
    <xf numFmtId="1" fontId="9" fillId="0" borderId="0" xfId="23" applyNumberFormat="1" applyFont="1" applyAlignment="1">
      <alignment horizontal="left"/>
      <protection/>
    </xf>
    <xf numFmtId="0" fontId="5" fillId="0" borderId="0" xfId="0" applyFont="1" applyBorder="1" applyAlignment="1">
      <alignment/>
    </xf>
    <xf numFmtId="0" fontId="5" fillId="0" borderId="2" xfId="23" applyFont="1" applyBorder="1" applyAlignment="1">
      <alignment horizontal="center" vertical="center" wrapText="1"/>
      <protection/>
    </xf>
    <xf numFmtId="0" fontId="9" fillId="0" borderId="0" xfId="23" applyFont="1" applyAlignment="1">
      <alignment horizontal="left"/>
      <protection/>
    </xf>
    <xf numFmtId="0" fontId="0" fillId="0" borderId="4" xfId="23" applyFont="1" applyBorder="1" applyAlignment="1">
      <alignment horizontal="left"/>
      <protection/>
    </xf>
    <xf numFmtId="0" fontId="0" fillId="0" borderId="0" xfId="23" applyFont="1" applyBorder="1" applyAlignment="1">
      <alignment horizontal="left"/>
      <protection/>
    </xf>
    <xf numFmtId="0" fontId="0" fillId="0" borderId="0" xfId="23" applyFont="1" applyBorder="1">
      <alignment/>
      <protection/>
    </xf>
    <xf numFmtId="0" fontId="0" fillId="0" borderId="0" xfId="23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21" applyFont="1" quotePrefix="1">
      <alignment/>
      <protection/>
    </xf>
    <xf numFmtId="0" fontId="0" fillId="0" borderId="0" xfId="23" applyFont="1">
      <alignment/>
      <protection/>
    </xf>
    <xf numFmtId="0" fontId="5" fillId="0" borderId="0" xfId="23" applyFont="1" applyBorder="1" applyAlignment="1">
      <alignment/>
      <protection/>
    </xf>
    <xf numFmtId="164" fontId="5" fillId="0" borderId="0" xfId="23" applyNumberFormat="1" applyFont="1" applyAlignment="1">
      <alignment horizontal="left"/>
      <protection/>
    </xf>
    <xf numFmtId="164" fontId="9" fillId="0" borderId="0" xfId="23" applyNumberFormat="1" applyFont="1" applyAlignment="1">
      <alignment horizontal="left"/>
      <protection/>
    </xf>
    <xf numFmtId="0" fontId="5" fillId="0" borderId="0" xfId="23" applyFont="1">
      <alignment/>
      <protection/>
    </xf>
    <xf numFmtId="0" fontId="5" fillId="0" borderId="0" xfId="23" applyFont="1" applyAlignment="1">
      <alignment/>
      <protection/>
    </xf>
    <xf numFmtId="0" fontId="3" fillId="0" borderId="0" xfId="20" quotePrefix="1"/>
    <xf numFmtId="0" fontId="15" fillId="0" borderId="0" xfId="0" applyFont="1"/>
    <xf numFmtId="0" fontId="5" fillId="0" borderId="5" xfId="23" applyFont="1" applyBorder="1" applyAlignment="1">
      <alignment horizontal="center" vertical="center" wrapText="1"/>
      <protection/>
    </xf>
    <xf numFmtId="165" fontId="5" fillId="0" borderId="0" xfId="15" applyNumberFormat="1" applyFont="1"/>
    <xf numFmtId="0" fontId="5" fillId="0" borderId="0" xfId="0" applyFont="1"/>
    <xf numFmtId="10" fontId="5" fillId="0" borderId="0" xfId="15" applyNumberFormat="1" applyFont="1"/>
    <xf numFmtId="10" fontId="5" fillId="0" borderId="0" xfId="15" applyNumberFormat="1" applyFont="1" applyAlignment="1">
      <alignment horizontal="right" indent="1"/>
    </xf>
    <xf numFmtId="49" fontId="5" fillId="0" borderId="6" xfId="23" applyNumberFormat="1" applyFont="1" applyBorder="1" applyAlignment="1">
      <alignment horizontal="center" vertical="center" wrapText="1"/>
      <protection/>
    </xf>
    <xf numFmtId="0" fontId="5" fillId="0" borderId="7" xfId="0" applyFont="1" applyBorder="1" applyAlignment="1">
      <alignment horizontal="center" vertical="center" wrapText="1"/>
    </xf>
    <xf numFmtId="10" fontId="5" fillId="0" borderId="8" xfId="15" applyNumberFormat="1" applyFont="1" applyBorder="1"/>
    <xf numFmtId="0" fontId="0" fillId="0" borderId="8" xfId="0" applyBorder="1"/>
    <xf numFmtId="3" fontId="5" fillId="0" borderId="0" xfId="0" applyNumberFormat="1" applyFont="1" applyBorder="1" applyAlignment="1">
      <alignment horizontal="right" indent="1"/>
    </xf>
    <xf numFmtId="0" fontId="0" fillId="0" borderId="9" xfId="0" applyBorder="1"/>
    <xf numFmtId="10" fontId="5" fillId="0" borderId="0" xfId="15" applyNumberFormat="1" applyFont="1" applyBorder="1"/>
    <xf numFmtId="0" fontId="0" fillId="0" borderId="10" xfId="0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0" xfId="23" applyNumberFormat="1" applyFont="1" applyBorder="1">
      <alignment/>
      <protection/>
    </xf>
    <xf numFmtId="49" fontId="5" fillId="0" borderId="11" xfId="23" applyNumberFormat="1" applyFont="1" applyBorder="1" applyAlignment="1">
      <alignment horizontal="center" vertical="center" wrapText="1"/>
      <protection/>
    </xf>
    <xf numFmtId="10" fontId="5" fillId="0" borderId="8" xfId="15" applyNumberFormat="1" applyFont="1" applyBorder="1" applyAlignment="1">
      <alignment horizontal="right" indent="1"/>
    </xf>
    <xf numFmtId="49" fontId="0" fillId="0" borderId="8" xfId="23" applyNumberFormat="1" applyBorder="1">
      <alignment/>
      <protection/>
    </xf>
    <xf numFmtId="49" fontId="4" fillId="0" borderId="9" xfId="23" applyNumberFormat="1" applyFont="1" applyBorder="1">
      <alignment/>
      <protection/>
    </xf>
    <xf numFmtId="49" fontId="0" fillId="0" borderId="0" xfId="23" applyNumberFormat="1" applyBorder="1">
      <alignment/>
      <protection/>
    </xf>
    <xf numFmtId="49" fontId="0" fillId="0" borderId="10" xfId="23" applyNumberFormat="1" applyBorder="1">
      <alignment/>
      <protection/>
    </xf>
    <xf numFmtId="3" fontId="5" fillId="0" borderId="8" xfId="18" applyNumberFormat="1" applyFont="1" applyBorder="1" applyAlignment="1">
      <alignment horizontal="right" indent="1"/>
    </xf>
    <xf numFmtId="3" fontId="9" fillId="0" borderId="13" xfId="18" applyNumberFormat="1" applyFont="1" applyBorder="1" applyAlignment="1">
      <alignment horizontal="right" indent="1"/>
    </xf>
    <xf numFmtId="0" fontId="5" fillId="0" borderId="7" xfId="23" applyFont="1" applyBorder="1" applyAlignment="1">
      <alignment horizontal="center" vertical="center" wrapText="1"/>
      <protection/>
    </xf>
    <xf numFmtId="165" fontId="5" fillId="0" borderId="8" xfId="15" applyNumberFormat="1" applyFont="1" applyBorder="1"/>
    <xf numFmtId="0" fontId="5" fillId="0" borderId="8" xfId="23" applyFont="1" applyBorder="1">
      <alignment/>
      <protection/>
    </xf>
    <xf numFmtId="0" fontId="5" fillId="0" borderId="10" xfId="23" applyFont="1" applyBorder="1">
      <alignment/>
      <protection/>
    </xf>
    <xf numFmtId="0" fontId="5" fillId="0" borderId="9" xfId="23" applyFont="1" applyBorder="1">
      <alignment/>
      <protection/>
    </xf>
    <xf numFmtId="0" fontId="5" fillId="0" borderId="8" xfId="0" applyFont="1" applyBorder="1"/>
    <xf numFmtId="0" fontId="5" fillId="0" borderId="9" xfId="0" applyFont="1" applyBorder="1"/>
    <xf numFmtId="0" fontId="5" fillId="0" borderId="14" xfId="0" applyFont="1" applyBorder="1" applyAlignment="1">
      <alignment horizontal="center" vertical="center" wrapText="1"/>
    </xf>
    <xf numFmtId="165" fontId="5" fillId="0" borderId="0" xfId="15" applyNumberFormat="1" applyFont="1" applyBorder="1"/>
    <xf numFmtId="10" fontId="5" fillId="0" borderId="9" xfId="15" applyNumberFormat="1" applyFont="1" applyBorder="1"/>
    <xf numFmtId="3" fontId="5" fillId="0" borderId="11" xfId="0" applyNumberFormat="1" applyFont="1" applyBorder="1" applyAlignment="1">
      <alignment horizontal="center" vertical="center" wrapText="1"/>
    </xf>
    <xf numFmtId="3" fontId="0" fillId="0" borderId="8" xfId="0" applyNumberFormat="1" applyBorder="1"/>
    <xf numFmtId="3" fontId="5" fillId="0" borderId="8" xfId="0" applyNumberFormat="1" applyFont="1" applyBorder="1" applyAlignment="1">
      <alignment horizontal="right" indent="1"/>
    </xf>
    <xf numFmtId="3" fontId="9" fillId="0" borderId="13" xfId="0" applyNumberFormat="1" applyFont="1" applyBorder="1" applyAlignment="1">
      <alignment horizontal="right" indent="1"/>
    </xf>
    <xf numFmtId="10" fontId="5" fillId="0" borderId="15" xfId="15" applyNumberFormat="1" applyFont="1" applyBorder="1"/>
    <xf numFmtId="0" fontId="0" fillId="0" borderId="15" xfId="0" applyBorder="1"/>
    <xf numFmtId="0" fontId="0" fillId="0" borderId="16" xfId="0" applyBorder="1"/>
    <xf numFmtId="0" fontId="0" fillId="0" borderId="0" xfId="0" applyFill="1"/>
    <xf numFmtId="10" fontId="5" fillId="0" borderId="17" xfId="15" applyNumberFormat="1" applyFont="1" applyBorder="1"/>
    <xf numFmtId="10" fontId="5" fillId="0" borderId="16" xfId="15" applyNumberFormat="1" applyFont="1" applyBorder="1"/>
    <xf numFmtId="10" fontId="5" fillId="0" borderId="18" xfId="15" applyNumberFormat="1" applyFont="1" applyBorder="1"/>
    <xf numFmtId="3" fontId="9" fillId="0" borderId="8" xfId="0" applyNumberFormat="1" applyFont="1" applyBorder="1" applyAlignment="1">
      <alignment horizontal="right" indent="1"/>
    </xf>
    <xf numFmtId="0" fontId="0" fillId="0" borderId="19" xfId="0" applyFont="1" applyBorder="1"/>
    <xf numFmtId="10" fontId="5" fillId="0" borderId="19" xfId="15" applyNumberFormat="1" applyFont="1" applyBorder="1"/>
    <xf numFmtId="3" fontId="9" fillId="0" borderId="20" xfId="0" applyNumberFormat="1" applyFont="1" applyBorder="1" applyAlignment="1">
      <alignment horizontal="right" indent="1"/>
    </xf>
    <xf numFmtId="10" fontId="5" fillId="0" borderId="21" xfId="15" applyNumberFormat="1" applyFont="1" applyBorder="1"/>
    <xf numFmtId="10" fontId="5" fillId="0" borderId="22" xfId="15" applyNumberFormat="1" applyFont="1" applyBorder="1"/>
    <xf numFmtId="10" fontId="5" fillId="0" borderId="23" xfId="15" applyNumberFormat="1" applyFont="1" applyBorder="1"/>
    <xf numFmtId="10" fontId="5" fillId="0" borderId="24" xfId="15" applyNumberFormat="1" applyFont="1" applyBorder="1"/>
    <xf numFmtId="0" fontId="5" fillId="0" borderId="25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0" xfId="20" applyFont="1" applyBorder="1" applyAlignment="1">
      <alignment/>
    </xf>
    <xf numFmtId="0" fontId="5" fillId="0" borderId="27" xfId="23" applyFont="1" applyBorder="1" applyAlignment="1">
      <alignment horizontal="center" vertical="center" wrapText="1"/>
      <protection/>
    </xf>
    <xf numFmtId="0" fontId="5" fillId="0" borderId="28" xfId="23" applyFont="1" applyBorder="1" applyAlignment="1">
      <alignment horizontal="center" vertical="center" wrapText="1"/>
      <protection/>
    </xf>
    <xf numFmtId="0" fontId="5" fillId="0" borderId="29" xfId="23" applyFont="1" applyBorder="1" applyAlignment="1">
      <alignment horizontal="center" vertical="center" wrapText="1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31" xfId="23" applyFont="1" applyBorder="1" applyAlignment="1">
      <alignment horizontal="center" vertical="center" wrapText="1"/>
      <protection/>
    </xf>
    <xf numFmtId="0" fontId="14" fillId="0" borderId="0" xfId="20" applyFont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4" fillId="0" borderId="0" xfId="20" applyFont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2" xfId="23" applyFont="1" applyBorder="1" applyAlignment="1">
      <alignment horizontal="center" vertical="center" wrapText="1"/>
      <protection/>
    </xf>
    <xf numFmtId="165" fontId="5" fillId="0" borderId="15" xfId="15" applyNumberFormat="1" applyFont="1" applyBorder="1"/>
    <xf numFmtId="0" fontId="0" fillId="0" borderId="15" xfId="23" applyBorder="1">
      <alignment/>
      <protection/>
    </xf>
    <xf numFmtId="0" fontId="0" fillId="0" borderId="16" xfId="23" applyBorder="1">
      <alignment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34" xfId="23" applyFont="1" applyBorder="1" applyAlignment="1">
      <alignment horizontal="center" vertical="center" wrapText="1"/>
      <protection/>
    </xf>
    <xf numFmtId="0" fontId="0" fillId="0" borderId="23" xfId="0" applyBorder="1"/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4" xfId="21"/>
    <cellStyle name="Normal 13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customXml" Target="../customXml/item1.xml" /><Relationship Id="rId58" Type="http://schemas.openxmlformats.org/officeDocument/2006/relationships/customXml" Target="../customXml/item2.xml" /><Relationship Id="rId59" Type="http://schemas.openxmlformats.org/officeDocument/2006/relationships/customXml" Target="../customXml/item3.xml" /><Relationship Id="rId60" Type="http://schemas.openxmlformats.org/officeDocument/2006/relationships/customXml" Target="../customXml/item4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ats.govt.nz" TargetMode="External" /><Relationship Id="rId2" Type="http://schemas.openxmlformats.org/officeDocument/2006/relationships/hyperlink" Target="http://www.stats.govt.nz/" TargetMode="External" /><Relationship Id="rId3" Type="http://schemas.openxmlformats.org/officeDocument/2006/relationships/hyperlink" Target="http://datainfoplus.stats.govt.nz/Item/nz.govt.stats/95777a8f-6e51-4681-9ffb-482e93926302" TargetMode="External" /><Relationship Id="rId4" Type="http://schemas.openxmlformats.org/officeDocument/2006/relationships/hyperlink" Target="http://datainfoplus.stats.govt.nz/Item/nz.govt.stats/858c2267-92e1-4eb2-a0c8-4cef372d24fd" TargetMode="External" /><Relationship Id="rId5" Type="http://schemas.openxmlformats.org/officeDocument/2006/relationships/hyperlink" Target="https://www.stats.govt.nz/services/customised-data-services/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4fcf1d7b-e8e5-4f03-ac00-c942d95adcf5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4fcf1d7b-e8e5-4f03-ac00-c942d95adcf5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f303a0f-adc8-403f-b1ca-5cce9dd58b39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f51950b4-1ae3-4a4a-9aa8-64936c0a45a1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b229e2c-1ff2-44fc-b6be-d2479cd4e690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daf4f53-c4ea-408c-aaf1-f32614dd9845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54921008-4c10-4a64-b250-0984998f1b92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32f5d501-695b-4bc7-9812-3c4ba784ed65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b342389-7db7-46f1-b3d5-ae01504b93c1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beef1f6b-3623-4f56-9672-0f812653244f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83ca312b-bd72-4a13-bdcf-14c570710700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e9a634fd-5e39-4678-94f0-aeeb9987ab10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7889e133-a8e8-4c68-8d91-ea11ebc10c2f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daf4f53-c4ea-408c-aaf1-f32614dd9845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54921008-4c10-4a64-b250-0984998f1b92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741770b6-3afd-4e43-9364-a986c5c3c52d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741770b6-3afd-4e43-9364-a986c5c3c52d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741770b6-3afd-4e43-9364-a986c5c3c52d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472884ac-0f5f-4606-827c-b7153a1a51b1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13bb2e6-6536-4150-b6be-5ccdc490b633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4600a913-7cf8-45ae-a624-e7fff34d0bd5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5deebab2-9bf0-4a06-97f3-bdcc910f5924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b874ce5-0889-423c-a2c0-dd4a89a355a9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68c95ba5-cc3b-4cad-b286-1dfdcd86291d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67b643ce-0ad7-4953-8408-584bf10f5038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4dc6188a-e884-4be0-bd53-7f03c60121a9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6a91de34-107d-4615-aa0c-c38b30c266fa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4fcae66-08bc-4e0f-89d4-d3e4ad773082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b229e2c-1ff2-44fc-b6be-d2479cd4e690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1f249df7-8b72-45df-a117-8e2b246428ea" TargetMode="Externa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cdfdc4d4-459d-412b-bd7e-5ea7b9bc6410" TargetMode="Externa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9c4be05d-634b-4502-bddf-ce4cb4abd301" TargetMode="Externa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f441f28b-4215-468e-8167-236cc766633e" TargetMode="Externa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b8db4ff-c5b2-4a4f-bd2e-f2c71555d31f" TargetMode="Externa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42921c1a-a49d-4426-b3a9-69cfba642ba5" TargetMode="Externa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b8db4ff-c5b2-4a4f-bd2e-f2c71555d31f" TargetMode="Externa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ab8db4ff-c5b2-4a4f-bd2e-f2c71555d31f" TargetMode="Externa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9b4c0bf9-2b8c-4b54-aa6d-fa51e07bd4d5" TargetMode="Externa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1db47d51-8bbf-4707-a97a-2092224f4a39" TargetMode="Externa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c821be55-1a9f-4117-a6b7-1091b297b44d" TargetMode="Externa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c821be55-1a9f-4117-a6b7-1091b297b44d" TargetMode="Externa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43d10e9f-1dec-4d71-b7c9-2a52a7e902ba" TargetMode="Externa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086b8a1b-0a84-453b-bc77-9b0b25104984" TargetMode="Externa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6c30d129-d952-46ab-b02b-e3ee9c8963b9" TargetMode="Externa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e67ec537-fcbf-4858-8e89-cb23f83870c0" TargetMode="Externa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43d10e9f-1dec-4d71-b7c9-2a52a7e902ba" TargetMode="Externa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903f5c49-347d-4525-a55c-8522b413d822" TargetMode="Externa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4c68913e-f620-4a6e-8bd3-af2019269a27" TargetMode="Externa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8904147f-65de-4083-a71a-c82b3609e2ac" TargetMode="External" /><Relationship Id="rId2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7079024d-6231-4fc4-824f-dd8515d3314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33e8dc17-1be8-446d-8f33-6f458e86f94c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2628f2f2-be94-4132-96e9-dbea88dd7c07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atainfoplus.stats.govt.nz/Item/nz.govt.stats/4fcf1d7b-e8e5-4f03-ac00-c942d95adcf5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workbookViewId="0" topLeftCell="A45">
      <selection activeCell="B40" sqref="B40"/>
    </sheetView>
  </sheetViews>
  <sheetFormatPr defaultColWidth="8.7109375" defaultRowHeight="12.75"/>
  <cols>
    <col min="1" max="1" width="9.421875" style="0" bestFit="1" customWidth="1"/>
    <col min="2" max="2" width="49.00390625" style="0" bestFit="1" customWidth="1"/>
  </cols>
  <sheetData>
    <row r="1" ht="15.6">
      <c r="A1" s="13" t="s">
        <v>7042</v>
      </c>
    </row>
    <row r="2" ht="13.8">
      <c r="A2" s="79"/>
    </row>
    <row r="3" spans="1:2" ht="12.75">
      <c r="A3" s="35" t="s">
        <v>6847</v>
      </c>
      <c r="B3" s="15"/>
    </row>
    <row r="4" spans="1:2" ht="12.75">
      <c r="A4" s="35" t="s">
        <v>0</v>
      </c>
      <c r="B4" s="15"/>
    </row>
    <row r="5" spans="1:2" ht="12.75">
      <c r="A5" s="35" t="s">
        <v>1</v>
      </c>
      <c r="B5" s="15"/>
    </row>
    <row r="7" spans="1:2" ht="13.8">
      <c r="A7" s="14" t="s">
        <v>2</v>
      </c>
      <c r="B7" s="15"/>
    </row>
    <row r="8" spans="1:2" ht="12.75">
      <c r="A8" s="35" t="s">
        <v>3</v>
      </c>
      <c r="B8" s="15"/>
    </row>
    <row r="9" spans="1:2" ht="12.75">
      <c r="A9" s="35" t="s">
        <v>4</v>
      </c>
      <c r="B9" s="15"/>
    </row>
    <row r="10" spans="1:2" ht="12.75">
      <c r="A10" s="35" t="s">
        <v>6986</v>
      </c>
      <c r="B10" s="15"/>
    </row>
    <row r="11" spans="1:14" ht="1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ht="12.75">
      <c r="A12" s="17" t="s">
        <v>5</v>
      </c>
    </row>
    <row r="13" ht="12.75">
      <c r="B13" s="10" t="s">
        <v>6</v>
      </c>
    </row>
    <row r="14" ht="12.75">
      <c r="B14" s="78" t="s">
        <v>7</v>
      </c>
    </row>
    <row r="16" spans="1:2" ht="13.8">
      <c r="A16" s="14" t="s">
        <v>6960</v>
      </c>
      <c r="B16" s="15"/>
    </row>
    <row r="17" spans="1:2" ht="12.75">
      <c r="A17" s="35" t="s">
        <v>7039</v>
      </c>
      <c r="B17" s="15"/>
    </row>
    <row r="18" spans="1:2" ht="12.75">
      <c r="A18" s="35" t="s">
        <v>7040</v>
      </c>
      <c r="B18" s="15"/>
    </row>
    <row r="19" spans="1:2" ht="12.75">
      <c r="A19" s="35" t="s">
        <v>7041</v>
      </c>
      <c r="B19" s="15"/>
    </row>
    <row r="20" spans="1:2" ht="12.75">
      <c r="A20" s="35" t="s">
        <v>7048</v>
      </c>
      <c r="B20" s="15"/>
    </row>
    <row r="21" spans="1:2" ht="12.75">
      <c r="A21" s="35" t="s">
        <v>7047</v>
      </c>
      <c r="B21" s="15"/>
    </row>
    <row r="22" spans="1:2" ht="12.75">
      <c r="A22" s="35"/>
      <c r="B22" s="15"/>
    </row>
    <row r="23" spans="1:2" ht="12.75">
      <c r="A23" s="35" t="s">
        <v>7049</v>
      </c>
      <c r="B23" s="15"/>
    </row>
    <row r="24" spans="1:2" ht="12.75">
      <c r="A24" s="35" t="s">
        <v>7050</v>
      </c>
      <c r="B24" s="15"/>
    </row>
    <row r="25" spans="1:2" ht="12.75">
      <c r="A25" s="35"/>
      <c r="B25" s="15"/>
    </row>
    <row r="26" spans="1:2" ht="12.75">
      <c r="A26" s="35" t="s">
        <v>6961</v>
      </c>
      <c r="B26" s="15"/>
    </row>
    <row r="27" spans="1:2" ht="12.75">
      <c r="A27" s="35" t="s">
        <v>6962</v>
      </c>
      <c r="B27" s="15"/>
    </row>
    <row r="28" spans="1:2" ht="12.75">
      <c r="A28" s="71" t="s">
        <v>6963</v>
      </c>
      <c r="B28" s="15"/>
    </row>
    <row r="30" spans="1:2" ht="13.8">
      <c r="A30" s="14" t="s">
        <v>6931</v>
      </c>
      <c r="B30" s="15"/>
    </row>
    <row r="31" spans="1:2" ht="12.75">
      <c r="A31" s="35" t="s">
        <v>6933</v>
      </c>
      <c r="B31" s="15"/>
    </row>
    <row r="32" spans="1:2" ht="12.75">
      <c r="A32" s="35" t="s">
        <v>6932</v>
      </c>
      <c r="B32" s="15"/>
    </row>
    <row r="33" ht="12.75">
      <c r="B33" s="15"/>
    </row>
    <row r="34" ht="13.8">
      <c r="A34" s="1" t="s">
        <v>8</v>
      </c>
    </row>
    <row r="35" spans="1:2" ht="12.75">
      <c r="A35" s="32">
        <v>1</v>
      </c>
      <c r="B35" s="10" t="str">
        <f>HYPERLINK("#'Table 1'!A1","Activity limitations (total responses)")</f>
        <v>Activity limitations (total responses)</v>
      </c>
    </row>
    <row r="36" spans="1:2" ht="12.75">
      <c r="A36" s="32">
        <v>2</v>
      </c>
      <c r="B36" s="10" t="str">
        <f>HYPERLINK("#'Table 2'!A1","Age (single years)")</f>
        <v>Age (single years)</v>
      </c>
    </row>
    <row r="37" spans="1:2" ht="12.75">
      <c r="A37" s="32">
        <v>3</v>
      </c>
      <c r="B37" s="10" t="str">
        <f>HYPERLINK("#'Table 3'!A1","Birthplace")</f>
        <v>Birthplace</v>
      </c>
    </row>
    <row r="38" spans="1:2" ht="12.75">
      <c r="A38" s="32">
        <v>4</v>
      </c>
      <c r="B38" s="10" t="str">
        <f>HYPERLINK("#'Table 4'!A1","Cigarette smoking behaviour")</f>
        <v>Cigarette smoking behaviour</v>
      </c>
    </row>
    <row r="39" spans="1:2" ht="12.75">
      <c r="A39" s="32">
        <v>5</v>
      </c>
      <c r="B39" s="10" t="str">
        <f>HYPERLINK("#'Table 5'!A1","Ethnic group (total responses)")</f>
        <v>Ethnic group (total responses)</v>
      </c>
    </row>
    <row r="40" spans="1:2" ht="12.75">
      <c r="A40" s="32">
        <v>6</v>
      </c>
      <c r="B40" s="10" t="str">
        <f>HYPERLINK("#'Table 6'!A1","Highest qualification")</f>
        <v>Highest qualification</v>
      </c>
    </row>
    <row r="41" spans="1:2" ht="12.75">
      <c r="A41" s="32">
        <v>7</v>
      </c>
      <c r="B41" s="10" t="str">
        <f>HYPERLINK("#'Table 7'!A1","Highest secondary school qualification")</f>
        <v>Highest secondary school qualification</v>
      </c>
    </row>
    <row r="42" spans="1:2" ht="12.75">
      <c r="A42" s="32">
        <v>8</v>
      </c>
      <c r="B42" s="10" t="str">
        <f>HYPERLINK("#'Table 8'!A1","Hours worked in employment per week")</f>
        <v>Hours worked in employment per week</v>
      </c>
    </row>
    <row r="43" spans="1:2" ht="12.75">
      <c r="A43" s="32">
        <v>9</v>
      </c>
      <c r="B43" s="10" t="str">
        <f>HYPERLINK("#'Table 9'!A1","Hours worked per week in main job")</f>
        <v>Hours worked per week in main job</v>
      </c>
    </row>
    <row r="44" spans="1:2" ht="12.75">
      <c r="A44" s="32">
        <v>10</v>
      </c>
      <c r="B44" s="10" t="str">
        <f>HYPERLINK("#'Table 10'!A1","Hours worked per week in other jobs")</f>
        <v>Hours worked per week in other jobs</v>
      </c>
    </row>
    <row r="45" spans="1:2" ht="12.75">
      <c r="A45" s="32">
        <v>11</v>
      </c>
      <c r="B45" s="10" t="str">
        <f>HYPERLINK("#'Table 11'!A1","Individual home ownership")</f>
        <v>Individual home ownership</v>
      </c>
    </row>
    <row r="46" spans="1:2" ht="12.75">
      <c r="A46" s="32">
        <v>12</v>
      </c>
      <c r="B46" s="10" t="str">
        <f>HYPERLINK("#'Table 12'!A1","Industry")</f>
        <v>Industry</v>
      </c>
    </row>
    <row r="47" spans="1:2" ht="12.75">
      <c r="A47" s="32">
        <v>13</v>
      </c>
      <c r="B47" s="10" t="str">
        <f>HYPERLINK("#'Table 13'!A1","Job search methods (total responses)")</f>
        <v>Job search methods (total responses)</v>
      </c>
    </row>
    <row r="48" spans="1:2" ht="12.75">
      <c r="A48" s="32">
        <v>14</v>
      </c>
      <c r="B48" s="10" t="str">
        <f>HYPERLINK("#'Table 14'!A1","Languages spoken (total responses)")</f>
        <v>Languages spoken (total responses)</v>
      </c>
    </row>
    <row r="49" spans="1:2" ht="12.75">
      <c r="A49" s="32">
        <v>15</v>
      </c>
      <c r="B49" s="10" t="str">
        <f>HYPERLINK("#'Table 15'!A1","Legally registered relationship status")</f>
        <v>Legally registered relationship status</v>
      </c>
    </row>
    <row r="50" spans="1:2" ht="12.75">
      <c r="A50" s="32">
        <v>16</v>
      </c>
      <c r="B50" s="10" t="str">
        <f>HYPERLINK("#'Table 16'!A1","Main means of travel to education")</f>
        <v>Main means of travel to education</v>
      </c>
    </row>
    <row r="51" spans="1:2" ht="12.75">
      <c r="A51" s="32">
        <v>17</v>
      </c>
      <c r="B51" s="10" t="str">
        <f>HYPERLINK("#'Table 17'!A1","Main means of travel to work")</f>
        <v>Main means of travel to work</v>
      </c>
    </row>
    <row r="52" spans="1:2" ht="12.75">
      <c r="A52" s="32">
        <v>18</v>
      </c>
      <c r="B52" s="10" t="str">
        <f>HYPERLINK("#'Table 18'!A1","Māori descent indicator")</f>
        <v>Māori descent indicator</v>
      </c>
    </row>
    <row r="53" spans="1:2" ht="12.75">
      <c r="A53" s="32">
        <v>19</v>
      </c>
      <c r="B53" s="10" t="str">
        <f>HYPERLINK("#'Table 19'!A1","Number of children born")</f>
        <v>Number of children born</v>
      </c>
    </row>
    <row r="54" spans="1:2" ht="12.75">
      <c r="A54" s="32">
        <v>20</v>
      </c>
      <c r="B54" s="10" t="str">
        <f>HYPERLINK("#'Table 20'!A1","Occupation")</f>
        <v>Occupation</v>
      </c>
    </row>
    <row r="55" spans="1:2" ht="12.75">
      <c r="A55" s="32">
        <v>21</v>
      </c>
      <c r="B55" s="10" t="str">
        <f>HYPERLINK("#'Table 21'!A1","Official language indicator")</f>
        <v>Official language indicator</v>
      </c>
    </row>
    <row r="56" spans="1:2" ht="12.75">
      <c r="A56" s="32">
        <v>22</v>
      </c>
      <c r="B56" s="10" t="str">
        <f>HYPERLINK("#'Table 22'!A1","Partnership status in current relationship")</f>
        <v>Partnership status in current relationship</v>
      </c>
    </row>
    <row r="57" spans="1:2" ht="12.75">
      <c r="A57" s="32">
        <v>23</v>
      </c>
      <c r="B57" s="10" t="str">
        <f>HYPERLINK("#'Table 23'!A1","Post-school qualification field of study")</f>
        <v>Post-school qualification field of study</v>
      </c>
    </row>
    <row r="58" spans="1:2" ht="12.75">
      <c r="A58" s="32">
        <v>24</v>
      </c>
      <c r="B58" s="10" t="str">
        <f>HYPERLINK("#'Table 24'!A1","Post-school qualification in New Zealand indicator")</f>
        <v>Post-school qualification in New Zealand indicator</v>
      </c>
    </row>
    <row r="59" spans="1:2" ht="12.75">
      <c r="A59" s="32">
        <v>25</v>
      </c>
      <c r="B59" s="10" t="str">
        <f>HYPERLINK("#'Table 25'!A1","Post-school qualification level of attainment")</f>
        <v>Post-school qualification level of attainment</v>
      </c>
    </row>
    <row r="60" spans="1:2" ht="12.75">
      <c r="A60" s="32">
        <v>26</v>
      </c>
      <c r="B60" s="10" t="str">
        <f>HYPERLINK("#'Table 26'!A1","Religious affiliation (total responses)")</f>
        <v>Religious affiliation (total responses)</v>
      </c>
    </row>
    <row r="61" spans="1:2" ht="12.75">
      <c r="A61" s="32">
        <v>27</v>
      </c>
      <c r="B61" s="10" t="str">
        <f>HYPERLINK("#'Table 27'!A1","Sector of ownership")</f>
        <v>Sector of ownership</v>
      </c>
    </row>
    <row r="62" spans="1:2" ht="12.75">
      <c r="A62" s="32">
        <v>28</v>
      </c>
      <c r="B62" s="10" t="str">
        <f>HYPERLINK("#'Table 28'!A1","Sex")</f>
        <v>Sex</v>
      </c>
    </row>
    <row r="63" spans="1:2" ht="12.75">
      <c r="A63" s="32">
        <v>29</v>
      </c>
      <c r="B63" s="10" t="str">
        <f>HYPERLINK("#'Table 29'!A1","Sources of personal income (total responses)")</f>
        <v>Sources of personal income (total responses)</v>
      </c>
    </row>
    <row r="64" spans="1:2" ht="12.75">
      <c r="A64" s="32">
        <v>30</v>
      </c>
      <c r="B64" s="10" t="str">
        <f>HYPERLINK("#'Table 30'!A1","Status in employment")</f>
        <v>Status in employment</v>
      </c>
    </row>
    <row r="65" spans="1:2" ht="12.75">
      <c r="A65" s="32">
        <v>31</v>
      </c>
      <c r="B65" s="10" t="str">
        <f>HYPERLINK("#'Table 31'!A1","Study participation")</f>
        <v>Study participation</v>
      </c>
    </row>
    <row r="66" spans="1:2" ht="12.75">
      <c r="A66" s="32">
        <v>32</v>
      </c>
      <c r="B66" s="10" t="str">
        <f>HYPERLINK("#'Table 32'!A1","Total personal income")</f>
        <v>Total personal income</v>
      </c>
    </row>
    <row r="67" spans="1:2" ht="12.75">
      <c r="A67" s="32">
        <v>33</v>
      </c>
      <c r="B67" s="10" t="str">
        <f>HYPERLINK("#'Table 33'!A1","Unpaid activities (total responses)")</f>
        <v>Unpaid activities (total responses)</v>
      </c>
    </row>
    <row r="68" spans="1:2" ht="12.75">
      <c r="A68" s="32">
        <v>34</v>
      </c>
      <c r="B68" s="10" t="str">
        <f>HYPERLINK("#'Table 34'!A1","Usual residence indicator")</f>
        <v>Usual residence indicator</v>
      </c>
    </row>
    <row r="69" spans="1:2" ht="12.75">
      <c r="A69" s="32">
        <v>35</v>
      </c>
      <c r="B69" s="10" t="str">
        <f>HYPERLINK("#'Table 35'!A1","Work and labour force status")</f>
        <v>Work and labour force status</v>
      </c>
    </row>
    <row r="70" spans="1:2" ht="12.75">
      <c r="A70" s="32">
        <v>36</v>
      </c>
      <c r="B70" s="10" t="str">
        <f>HYPERLINK("#'Table 36'!A1","Workplace address indicator")</f>
        <v>Workplace address indicator</v>
      </c>
    </row>
    <row r="71" spans="1:2" ht="12.75">
      <c r="A71" s="32">
        <v>37</v>
      </c>
      <c r="B71" s="10" t="str">
        <f>HYPERLINK("#'Table 37'!A1","Years at usual residence")</f>
        <v>Years at usual residence</v>
      </c>
    </row>
    <row r="72" spans="1:2" ht="12.75">
      <c r="A72" s="32">
        <v>38</v>
      </c>
      <c r="B72" s="10" t="str">
        <f>HYPERLINK("#'Table 38'!A1","Years since arrival in New Zealand")</f>
        <v>Years since arrival in New Zealand</v>
      </c>
    </row>
    <row r="73" spans="1:2" ht="12.75">
      <c r="A73" s="2"/>
      <c r="B73" s="10"/>
    </row>
    <row r="74" spans="1:2" ht="12.75">
      <c r="A74" s="2"/>
      <c r="B74" s="10"/>
    </row>
    <row r="75" spans="1:2" ht="13.8">
      <c r="A75" s="1" t="s">
        <v>7038</v>
      </c>
      <c r="B75" s="1"/>
    </row>
    <row r="76" spans="1:2" ht="12.75">
      <c r="A76" s="32">
        <v>39</v>
      </c>
      <c r="B76" s="10" t="str">
        <f>HYPERLINK("#'Table 39'!A1","Access to basic amenities (total responses)")</f>
        <v>Access to basic amenities (total responses)</v>
      </c>
    </row>
    <row r="77" spans="1:2" ht="12.75">
      <c r="A77" s="32">
        <v>40</v>
      </c>
      <c r="B77" s="10" t="str">
        <f>HYPERLINK("#'Table 40'!A1","Access to telecommunication systems (total responses)")</f>
        <v>Access to telecommunication systems (total responses)</v>
      </c>
    </row>
    <row r="78" spans="1:2" ht="12.75">
      <c r="A78" s="32">
        <v>41</v>
      </c>
      <c r="B78" s="10" t="str">
        <f>HYPERLINK("#'Table 41'!A1","Dwelling dampness indicator")</f>
        <v>Dwelling dampness indicator</v>
      </c>
    </row>
    <row r="79" spans="1:2" ht="12.75">
      <c r="A79" s="32">
        <v>42</v>
      </c>
      <c r="B79" s="10" t="str">
        <f>HYPERLINK("#'Table 42'!A1","Dwelling mould indicator")</f>
        <v>Dwelling mould indicator</v>
      </c>
    </row>
    <row r="80" spans="1:2" ht="12.75">
      <c r="A80" s="32">
        <v>43</v>
      </c>
      <c r="B80" s="10" t="str">
        <f>HYPERLINK("#'Table 43'!A1","Dwelling occupancy status")</f>
        <v>Dwelling occupancy status</v>
      </c>
    </row>
    <row r="81" spans="1:2" ht="12.75">
      <c r="A81" s="32">
        <v>44</v>
      </c>
      <c r="B81" s="10" t="str">
        <f>HYPERLINK("#'Table 44'!A1","Dwelling type")</f>
        <v>Dwelling type</v>
      </c>
    </row>
    <row r="82" spans="1:2" ht="12.75">
      <c r="A82" s="32">
        <v>45</v>
      </c>
      <c r="B82" s="10" t="str">
        <f>HYPERLINK("#'Table 45'!A1","Fuel types used to heat dwellings (total responses)")</f>
        <v>Fuel types used to heat dwellings (total responses)</v>
      </c>
    </row>
    <row r="83" spans="1:2" ht="12.75">
      <c r="A83" s="32">
        <v>46</v>
      </c>
      <c r="B83" s="10" t="str">
        <f>HYPERLINK("#'Table 46'!A1","Main types of heating (total responses)")</f>
        <v>Main types of heating (total responses)</v>
      </c>
    </row>
    <row r="84" spans="1:2" ht="12.75">
      <c r="A84" s="32">
        <v>47</v>
      </c>
      <c r="B84" s="10" t="str">
        <f>HYPERLINK("#'Table 47'!A1","Number of bedrooms")</f>
        <v>Number of bedrooms</v>
      </c>
    </row>
    <row r="85" spans="1:2" ht="12.75">
      <c r="A85" s="32">
        <v>48</v>
      </c>
      <c r="B85" s="10" t="str">
        <f>HYPERLINK("#'Table 48'!A1","Number of census night occupants")</f>
        <v>Number of census night occupants</v>
      </c>
    </row>
    <row r="86" spans="1:2" ht="12.75">
      <c r="A86" s="32">
        <v>49</v>
      </c>
      <c r="B86" s="10" t="str">
        <f>HYPERLINK("#'Table 49'!A1","Number of motor vehicles")</f>
        <v>Number of motor vehicles</v>
      </c>
    </row>
    <row r="87" spans="1:2" ht="12.75">
      <c r="A87" s="32">
        <v>50</v>
      </c>
      <c r="B87" s="10" t="str">
        <f>HYPERLINK("#'Table 50'!A1","Number of rooms")</f>
        <v>Number of rooms</v>
      </c>
    </row>
    <row r="88" spans="1:2" ht="12.75">
      <c r="A88" s="32">
        <v>51</v>
      </c>
      <c r="B88" s="10" t="str">
        <f>HYPERLINK("#'Table 51'!A1","Sector of landlord")</f>
        <v>Sector of landlord</v>
      </c>
    </row>
    <row r="89" spans="1:2" ht="12.75">
      <c r="A89" s="32">
        <v>52</v>
      </c>
      <c r="B89" s="10" t="str">
        <f>HYPERLINK("#'Table 52'!A1","Tenure of household")</f>
        <v>Tenure of household</v>
      </c>
    </row>
    <row r="90" spans="1:2" ht="12.75">
      <c r="A90" s="32">
        <v>53</v>
      </c>
      <c r="B90" s="10" t="str">
        <f>HYPERLINK("#'Table 53'!A1","Weekly rent paid by household")</f>
        <v>Weekly rent paid by household</v>
      </c>
    </row>
    <row r="92" ht="13.8">
      <c r="A92" s="1" t="s">
        <v>9</v>
      </c>
    </row>
    <row r="93" ht="12.75">
      <c r="A93" t="s">
        <v>6991</v>
      </c>
    </row>
    <row r="95" ht="13.8">
      <c r="A95" s="1" t="s">
        <v>10</v>
      </c>
    </row>
    <row r="96" ht="12.75">
      <c r="A96" t="s">
        <v>11</v>
      </c>
    </row>
    <row r="97" spans="1:2" ht="12.75">
      <c r="A97" t="s">
        <v>12</v>
      </c>
      <c r="B97" s="3" t="s">
        <v>13</v>
      </c>
    </row>
    <row r="98" spans="1:2" ht="12.75">
      <c r="A98" t="s">
        <v>14</v>
      </c>
      <c r="B98" s="33" t="s">
        <v>6988</v>
      </c>
    </row>
    <row r="99" spans="1:2" ht="12.75">
      <c r="A99" t="s">
        <v>6989</v>
      </c>
      <c r="B99" s="10" t="s">
        <v>6990</v>
      </c>
    </row>
    <row r="101" ht="12.75">
      <c r="A101" s="4" t="s">
        <v>15</v>
      </c>
    </row>
    <row r="102" ht="12.75">
      <c r="A102" s="36" t="s">
        <v>16</v>
      </c>
    </row>
    <row r="103" ht="12.75">
      <c r="A103" s="3" t="s">
        <v>17</v>
      </c>
    </row>
  </sheetData>
  <hyperlinks>
    <hyperlink ref="B97" r:id="rId1" display="mailto:info@stats.govt.nz"/>
    <hyperlink ref="A103" r:id="rId2" display="http://www.stats.govt.nz/"/>
    <hyperlink ref="B14" r:id="rId3" display="http://datainfoplus.stats.govt.nz/Item/nz.govt.stats/95777a8f-6e51-4681-9ffb-482e93926302"/>
    <hyperlink ref="B13" r:id="rId4" display="http://datainfoplus.stats.govt.nz/Item/nz.govt.stats/858c2267-92e1-4eb2-a0c8-4cef372d24fd"/>
    <hyperlink ref="B99" r:id="rId5" display="https://www.stats.govt.nz/services/customised-data-services/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34"/>
  <sheetViews>
    <sheetView workbookViewId="0" topLeftCell="A1">
      <pane ySplit="7" topLeftCell="A160" activePane="bottomLeft" state="frozen"/>
      <selection pane="bottomLeft" activeCell="J190" sqref="J190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1130</v>
      </c>
    </row>
    <row r="3" ht="12.75">
      <c r="A3" s="4" t="s">
        <v>1360</v>
      </c>
    </row>
    <row r="4" ht="12.75">
      <c r="A4" t="s">
        <v>1139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1360</v>
      </c>
      <c r="C7" s="93" t="s">
        <v>1140</v>
      </c>
      <c r="D7" s="94" t="s">
        <v>1140</v>
      </c>
    </row>
    <row r="8" spans="1:4" ht="12.75">
      <c r="A8" s="5" t="s">
        <v>52</v>
      </c>
      <c r="B8" s="5" t="s">
        <v>1141</v>
      </c>
      <c r="C8" s="116">
        <v>5655</v>
      </c>
      <c r="D8" s="87">
        <f>C8/C$176</f>
        <v>0.002312750062266348</v>
      </c>
    </row>
    <row r="9" spans="1:4" ht="12.75">
      <c r="A9" s="5" t="s">
        <v>53</v>
      </c>
      <c r="B9" s="5" t="s">
        <v>1142</v>
      </c>
      <c r="C9" s="116">
        <v>10176</v>
      </c>
      <c r="D9" s="87">
        <f aca="true" t="shared" si="0" ref="D9:D72">C9/C$176</f>
        <v>0.00416172318896947</v>
      </c>
    </row>
    <row r="10" spans="1:4" ht="12.75">
      <c r="A10" s="5" t="s">
        <v>54</v>
      </c>
      <c r="B10" s="5" t="s">
        <v>1143</v>
      </c>
      <c r="C10" s="116">
        <v>9990</v>
      </c>
      <c r="D10" s="87">
        <f t="shared" si="0"/>
        <v>0.0040856539561522215</v>
      </c>
    </row>
    <row r="11" spans="1:4" ht="12.75">
      <c r="A11" s="5" t="s">
        <v>55</v>
      </c>
      <c r="B11" s="5" t="s">
        <v>1144</v>
      </c>
      <c r="C11" s="116">
        <v>15234</v>
      </c>
      <c r="D11" s="87">
        <f t="shared" si="0"/>
        <v>0.006230315552354649</v>
      </c>
    </row>
    <row r="12" spans="1:4" ht="12.75">
      <c r="A12" s="5" t="s">
        <v>56</v>
      </c>
      <c r="B12" s="5" t="s">
        <v>1145</v>
      </c>
      <c r="C12" s="116">
        <v>20205</v>
      </c>
      <c r="D12" s="87">
        <f t="shared" si="0"/>
        <v>0.008263327145551115</v>
      </c>
    </row>
    <row r="13" spans="1:4" ht="12.75">
      <c r="A13" s="5" t="s">
        <v>57</v>
      </c>
      <c r="B13" s="5" t="s">
        <v>1146</v>
      </c>
      <c r="C13" s="116">
        <v>17529</v>
      </c>
      <c r="D13" s="87">
        <f t="shared" si="0"/>
        <v>0.007168911731470701</v>
      </c>
    </row>
    <row r="14" spans="1:4" ht="12.75">
      <c r="A14" s="5" t="s">
        <v>58</v>
      </c>
      <c r="B14" s="5" t="s">
        <v>1147</v>
      </c>
      <c r="C14" s="116">
        <v>10062</v>
      </c>
      <c r="D14" s="87">
        <f t="shared" si="0"/>
        <v>0.004115100110791157</v>
      </c>
    </row>
    <row r="15" spans="1:4" ht="12.75">
      <c r="A15" s="5" t="s">
        <v>59</v>
      </c>
      <c r="B15" s="5" t="s">
        <v>1148</v>
      </c>
      <c r="C15" s="116">
        <v>43569</v>
      </c>
      <c r="D15" s="87">
        <f t="shared" si="0"/>
        <v>0.0178186043258855</v>
      </c>
    </row>
    <row r="16" spans="1:4" ht="12.75">
      <c r="A16" s="5" t="s">
        <v>60</v>
      </c>
      <c r="B16" s="5" t="s">
        <v>1149</v>
      </c>
      <c r="C16" s="116">
        <v>11427</v>
      </c>
      <c r="D16" s="87">
        <f t="shared" si="0"/>
        <v>0.004673350125820965</v>
      </c>
    </row>
    <row r="17" spans="1:4" ht="12.75">
      <c r="A17" s="5" t="s">
        <v>61</v>
      </c>
      <c r="B17" s="5" t="s">
        <v>1150</v>
      </c>
      <c r="C17" s="116">
        <v>51111</v>
      </c>
      <c r="D17" s="87">
        <f t="shared" si="0"/>
        <v>0.020903089024313936</v>
      </c>
    </row>
    <row r="18" spans="1:4" ht="12.75">
      <c r="A18" s="5" t="s">
        <v>62</v>
      </c>
      <c r="B18" s="5" t="s">
        <v>1151</v>
      </c>
      <c r="C18" s="116">
        <v>5193</v>
      </c>
      <c r="D18" s="87">
        <f t="shared" si="0"/>
        <v>0.002123803903333182</v>
      </c>
    </row>
    <row r="19" spans="1:4" ht="12.75">
      <c r="A19" s="5" t="s">
        <v>63</v>
      </c>
      <c r="B19" s="5" t="s">
        <v>1152</v>
      </c>
      <c r="C19" s="116">
        <v>25263</v>
      </c>
      <c r="D19" s="87">
        <f t="shared" si="0"/>
        <v>0.010331919508936294</v>
      </c>
    </row>
    <row r="20" spans="1:4" ht="12.75">
      <c r="A20" s="5" t="s">
        <v>64</v>
      </c>
      <c r="B20" s="5" t="s">
        <v>1153</v>
      </c>
      <c r="C20" s="116">
        <v>5898</v>
      </c>
      <c r="D20" s="87">
        <f t="shared" si="0"/>
        <v>0.002412130834172753</v>
      </c>
    </row>
    <row r="21" spans="1:4" ht="12.75">
      <c r="A21" s="5" t="s">
        <v>65</v>
      </c>
      <c r="B21" s="5" t="s">
        <v>1154</v>
      </c>
      <c r="C21" s="116">
        <v>8697</v>
      </c>
      <c r="D21" s="87">
        <f t="shared" si="0"/>
        <v>0.003556850095761349</v>
      </c>
    </row>
    <row r="22" spans="1:4" ht="12.75">
      <c r="A22" s="5" t="s">
        <v>66</v>
      </c>
      <c r="B22" s="5" t="s">
        <v>1155</v>
      </c>
      <c r="C22" s="116">
        <v>43872</v>
      </c>
      <c r="D22" s="87">
        <f t="shared" si="0"/>
        <v>0.017942523559991017</v>
      </c>
    </row>
    <row r="23" spans="1:4" ht="12.75">
      <c r="A23" s="5" t="s">
        <v>67</v>
      </c>
      <c r="B23" s="5" t="s">
        <v>1156</v>
      </c>
      <c r="C23" s="116">
        <v>23928</v>
      </c>
      <c r="D23" s="87">
        <f t="shared" si="0"/>
        <v>0.009785938725006042</v>
      </c>
    </row>
    <row r="24" spans="1:4" ht="12.75">
      <c r="A24" s="5" t="s">
        <v>68</v>
      </c>
      <c r="B24" s="5" t="s">
        <v>1157</v>
      </c>
      <c r="C24" s="116">
        <v>5859</v>
      </c>
      <c r="D24" s="87">
        <f t="shared" si="0"/>
        <v>0.00239618083374333</v>
      </c>
    </row>
    <row r="25" spans="1:4" ht="12.75">
      <c r="A25" s="5" t="s">
        <v>69</v>
      </c>
      <c r="B25" s="5" t="s">
        <v>1158</v>
      </c>
      <c r="C25" s="116">
        <v>13356</v>
      </c>
      <c r="D25" s="87">
        <f t="shared" si="0"/>
        <v>0.00546226168552243</v>
      </c>
    </row>
    <row r="26" spans="1:4" ht="12.75">
      <c r="A26" s="5" t="s">
        <v>70</v>
      </c>
      <c r="B26" s="5" t="s">
        <v>1159</v>
      </c>
      <c r="C26" s="116">
        <v>3516</v>
      </c>
      <c r="D26" s="87">
        <f t="shared" si="0"/>
        <v>0.0014379538848679893</v>
      </c>
    </row>
    <row r="27" spans="1:4" ht="12.75">
      <c r="A27" s="5" t="s">
        <v>71</v>
      </c>
      <c r="B27" s="5" t="s">
        <v>1160</v>
      </c>
      <c r="C27" s="116">
        <v>114681</v>
      </c>
      <c r="D27" s="87">
        <f t="shared" si="0"/>
        <v>0.04690158972427357</v>
      </c>
    </row>
    <row r="28" spans="1:4" ht="12.75">
      <c r="A28" s="5" t="s">
        <v>72</v>
      </c>
      <c r="B28" s="5" t="s">
        <v>1161</v>
      </c>
      <c r="C28" s="116">
        <v>6498</v>
      </c>
      <c r="D28" s="87">
        <f t="shared" si="0"/>
        <v>0.0026575154561638776</v>
      </c>
    </row>
    <row r="29" spans="1:4" ht="12.75">
      <c r="A29" s="5" t="s">
        <v>73</v>
      </c>
      <c r="B29" s="5" t="s">
        <v>1162</v>
      </c>
      <c r="C29" s="116">
        <v>9435</v>
      </c>
      <c r="D29" s="87">
        <f t="shared" si="0"/>
        <v>0.0038586731808104317</v>
      </c>
    </row>
    <row r="30" spans="1:4" ht="12.75">
      <c r="A30" s="5" t="s">
        <v>74</v>
      </c>
      <c r="B30" s="5" t="s">
        <v>1163</v>
      </c>
      <c r="C30" s="116">
        <v>5982</v>
      </c>
      <c r="D30" s="87">
        <f t="shared" si="0"/>
        <v>0.0024464846812515106</v>
      </c>
    </row>
    <row r="31" spans="1:4" ht="12.75">
      <c r="A31" s="5" t="s">
        <v>75</v>
      </c>
      <c r="B31" s="5" t="s">
        <v>1164</v>
      </c>
      <c r="C31" s="116">
        <v>30969</v>
      </c>
      <c r="D31" s="87">
        <f t="shared" si="0"/>
        <v>0.012665527264071889</v>
      </c>
    </row>
    <row r="32" spans="1:4" ht="12.75">
      <c r="A32" s="5" t="s">
        <v>76</v>
      </c>
      <c r="B32" s="5" t="s">
        <v>1165</v>
      </c>
      <c r="C32" s="116">
        <v>50880</v>
      </c>
      <c r="D32" s="87">
        <f t="shared" si="0"/>
        <v>0.020808615944847352</v>
      </c>
    </row>
    <row r="33" spans="1:4" ht="12.75">
      <c r="A33" s="5" t="s">
        <v>77</v>
      </c>
      <c r="B33" s="5" t="s">
        <v>1166</v>
      </c>
      <c r="C33" s="116">
        <v>6849</v>
      </c>
      <c r="D33" s="87">
        <f t="shared" si="0"/>
        <v>0.0028010654600286854</v>
      </c>
    </row>
    <row r="34" spans="1:4" ht="12.75">
      <c r="A34" s="5" t="s">
        <v>78</v>
      </c>
      <c r="B34" s="5" t="s">
        <v>1167</v>
      </c>
      <c r="C34" s="116">
        <v>7980</v>
      </c>
      <c r="D34" s="87">
        <f t="shared" si="0"/>
        <v>0.003263615472481955</v>
      </c>
    </row>
    <row r="35" spans="1:4" ht="12.75">
      <c r="A35" s="5" t="s">
        <v>79</v>
      </c>
      <c r="B35" s="5" t="s">
        <v>1168</v>
      </c>
      <c r="C35" s="116">
        <v>13455</v>
      </c>
      <c r="D35" s="87">
        <f t="shared" si="0"/>
        <v>0.005502750148150965</v>
      </c>
    </row>
    <row r="36" spans="1:4" ht="12.75">
      <c r="A36" s="5" t="s">
        <v>80</v>
      </c>
      <c r="B36" s="5" t="s">
        <v>1169</v>
      </c>
      <c r="C36" s="116">
        <v>2838</v>
      </c>
      <c r="D36" s="87">
        <f t="shared" si="0"/>
        <v>0.0011606692620180186</v>
      </c>
    </row>
    <row r="37" spans="1:4" ht="12.75">
      <c r="A37" s="5" t="s">
        <v>81</v>
      </c>
      <c r="B37" s="5" t="s">
        <v>1170</v>
      </c>
      <c r="C37" s="116">
        <v>121155</v>
      </c>
      <c r="D37" s="87">
        <f t="shared" si="0"/>
        <v>0.049549289795557803</v>
      </c>
    </row>
    <row r="38" spans="1:4" ht="12.75">
      <c r="A38" s="5" t="s">
        <v>82</v>
      </c>
      <c r="B38" s="5" t="s">
        <v>1171</v>
      </c>
      <c r="C38" s="116">
        <v>2964</v>
      </c>
      <c r="D38" s="87">
        <f t="shared" si="0"/>
        <v>0.0012122000326361547</v>
      </c>
    </row>
    <row r="39" spans="1:4" ht="12.75">
      <c r="A39" s="5" t="s">
        <v>83</v>
      </c>
      <c r="B39" s="5" t="s">
        <v>1172</v>
      </c>
      <c r="C39" s="116">
        <v>47964</v>
      </c>
      <c r="D39" s="87">
        <f t="shared" si="0"/>
        <v>0.01961604668197049</v>
      </c>
    </row>
    <row r="40" spans="1:4" ht="12.75">
      <c r="A40" s="5" t="s">
        <v>84</v>
      </c>
      <c r="B40" s="5" t="s">
        <v>1173</v>
      </c>
      <c r="C40" s="116">
        <v>5664</v>
      </c>
      <c r="D40" s="87">
        <f t="shared" si="0"/>
        <v>0.0023164308315962146</v>
      </c>
    </row>
    <row r="41" spans="1:4" ht="12.75">
      <c r="A41" s="5" t="s">
        <v>85</v>
      </c>
      <c r="B41" s="5" t="s">
        <v>1174</v>
      </c>
      <c r="C41" s="116">
        <v>6372</v>
      </c>
      <c r="D41" s="87">
        <f t="shared" si="0"/>
        <v>0.0026059846855457417</v>
      </c>
    </row>
    <row r="42" spans="1:4" ht="12.75">
      <c r="A42" s="5" t="s">
        <v>86</v>
      </c>
      <c r="B42" s="5" t="s">
        <v>1175</v>
      </c>
      <c r="C42" s="116">
        <v>63024</v>
      </c>
      <c r="D42" s="87">
        <f t="shared" si="0"/>
        <v>0.02577520069394771</v>
      </c>
    </row>
    <row r="43" spans="1:4" ht="12.75">
      <c r="A43" s="5" t="s">
        <v>87</v>
      </c>
      <c r="B43" s="5" t="s">
        <v>1176</v>
      </c>
      <c r="C43" s="116">
        <v>18915</v>
      </c>
      <c r="D43" s="87">
        <f t="shared" si="0"/>
        <v>0.0077357502082701975</v>
      </c>
    </row>
    <row r="44" spans="1:4" ht="12.75">
      <c r="A44" s="5" t="s">
        <v>88</v>
      </c>
      <c r="B44" s="5" t="s">
        <v>1177</v>
      </c>
      <c r="C44" s="116">
        <v>26895</v>
      </c>
      <c r="D44" s="87">
        <f t="shared" si="0"/>
        <v>0.010999365680752153</v>
      </c>
    </row>
    <row r="45" spans="1:4" ht="12.75">
      <c r="A45" s="5" t="s">
        <v>89</v>
      </c>
      <c r="B45" s="5" t="s">
        <v>1178</v>
      </c>
      <c r="C45" s="116">
        <v>53412</v>
      </c>
      <c r="D45" s="87">
        <f t="shared" si="0"/>
        <v>0.021844139049649897</v>
      </c>
    </row>
    <row r="46" spans="1:4" ht="12.75">
      <c r="A46" s="5" t="s">
        <v>90</v>
      </c>
      <c r="B46" s="5" t="s">
        <v>1179</v>
      </c>
      <c r="C46" s="116">
        <v>4317</v>
      </c>
      <c r="D46" s="87">
        <f t="shared" si="0"/>
        <v>0.0017655423552261403</v>
      </c>
    </row>
    <row r="47" spans="1:4" ht="12.75">
      <c r="A47" s="5" t="s">
        <v>91</v>
      </c>
      <c r="B47" s="5" t="s">
        <v>1180</v>
      </c>
      <c r="C47" s="116">
        <v>824832</v>
      </c>
      <c r="D47" s="87">
        <f t="shared" si="0"/>
        <v>0.3373351475436386</v>
      </c>
    </row>
    <row r="48" spans="1:4" ht="12.75">
      <c r="A48" s="5" t="s">
        <v>92</v>
      </c>
      <c r="B48" s="5" t="s">
        <v>1181</v>
      </c>
      <c r="C48" s="116">
        <v>5046</v>
      </c>
      <c r="D48" s="87">
        <f t="shared" si="0"/>
        <v>0.0020636846709453567</v>
      </c>
    </row>
    <row r="49" spans="1:4" ht="12.75">
      <c r="A49" s="5" t="s">
        <v>93</v>
      </c>
      <c r="B49" s="5" t="s">
        <v>1182</v>
      </c>
      <c r="C49" s="116">
        <v>38748</v>
      </c>
      <c r="D49" s="87">
        <f t="shared" si="0"/>
        <v>0.015846938888186817</v>
      </c>
    </row>
    <row r="50" spans="1:4" ht="12.75">
      <c r="A50" s="5" t="s">
        <v>94</v>
      </c>
      <c r="B50" s="5" t="s">
        <v>1183</v>
      </c>
      <c r="C50" s="116">
        <v>16956</v>
      </c>
      <c r="D50" s="87">
        <f t="shared" si="0"/>
        <v>0.006934569417469176</v>
      </c>
    </row>
    <row r="51" spans="1:4" ht="12.75">
      <c r="A51" s="5" t="s">
        <v>95</v>
      </c>
      <c r="B51" s="5" t="s">
        <v>1184</v>
      </c>
      <c r="C51" s="116">
        <v>19725</v>
      </c>
      <c r="D51" s="87">
        <f t="shared" si="0"/>
        <v>0.008067019447958216</v>
      </c>
    </row>
    <row r="52" spans="1:4" ht="12.75">
      <c r="A52" s="5" t="s">
        <v>96</v>
      </c>
      <c r="B52" s="5" t="s">
        <v>1185</v>
      </c>
      <c r="C52" s="116">
        <v>175776</v>
      </c>
      <c r="D52" s="87">
        <f t="shared" si="0"/>
        <v>0.07188787885851981</v>
      </c>
    </row>
    <row r="53" spans="1:4" ht="12.75">
      <c r="A53" s="5" t="s">
        <v>97</v>
      </c>
      <c r="B53" s="5" t="s">
        <v>1186</v>
      </c>
      <c r="C53" s="116">
        <v>8283</v>
      </c>
      <c r="D53" s="87">
        <f t="shared" si="0"/>
        <v>0.0033875347065874728</v>
      </c>
    </row>
    <row r="54" spans="1:4" ht="12.75">
      <c r="A54" s="5" t="s">
        <v>98</v>
      </c>
      <c r="B54" s="5" t="s">
        <v>1187</v>
      </c>
      <c r="C54" s="116">
        <v>7425</v>
      </c>
      <c r="D54" s="87">
        <f t="shared" si="0"/>
        <v>0.003036634697140165</v>
      </c>
    </row>
    <row r="55" spans="1:4" ht="12.75">
      <c r="A55" s="5" t="s">
        <v>99</v>
      </c>
      <c r="B55" s="5" t="s">
        <v>1188</v>
      </c>
      <c r="C55" s="116">
        <v>28677</v>
      </c>
      <c r="D55" s="87">
        <f t="shared" si="0"/>
        <v>0.011728158008065792</v>
      </c>
    </row>
    <row r="56" spans="1:4" ht="12.75">
      <c r="A56" s="5" t="s">
        <v>100</v>
      </c>
      <c r="B56" s="5" t="s">
        <v>1189</v>
      </c>
      <c r="C56" s="116">
        <v>2586</v>
      </c>
      <c r="D56" s="87">
        <f t="shared" si="0"/>
        <v>0.0010576077207817463</v>
      </c>
    </row>
    <row r="57" spans="1:4" ht="12.75">
      <c r="A57" s="5" t="s">
        <v>101</v>
      </c>
      <c r="B57" s="5" t="s">
        <v>1190</v>
      </c>
      <c r="C57" s="116">
        <v>193209</v>
      </c>
      <c r="D57" s="87">
        <f t="shared" si="0"/>
        <v>0.07901752905047194</v>
      </c>
    </row>
    <row r="58" spans="1:4" ht="12.75">
      <c r="A58" s="5" t="s">
        <v>102</v>
      </c>
      <c r="B58" s="5" t="s">
        <v>1191</v>
      </c>
      <c r="C58" s="116">
        <v>1155</v>
      </c>
      <c r="D58" s="87">
        <f t="shared" si="0"/>
        <v>0.00047236539733291454</v>
      </c>
    </row>
    <row r="59" spans="1:4" ht="12.75">
      <c r="A59" s="5" t="s">
        <v>103</v>
      </c>
      <c r="B59" s="5" t="s">
        <v>1192</v>
      </c>
      <c r="C59" s="116">
        <v>5064</v>
      </c>
      <c r="D59" s="87">
        <f t="shared" si="0"/>
        <v>0.0020710462096050902</v>
      </c>
    </row>
    <row r="60" spans="1:4" ht="12.75">
      <c r="A60" s="5" t="s">
        <v>104</v>
      </c>
      <c r="B60" s="5" t="s">
        <v>1193</v>
      </c>
      <c r="C60" s="116">
        <v>1845</v>
      </c>
      <c r="D60" s="87">
        <f t="shared" si="0"/>
        <v>0.0007545577126227077</v>
      </c>
    </row>
    <row r="61" spans="1:4" ht="12.75">
      <c r="A61" s="5" t="s">
        <v>105</v>
      </c>
      <c r="B61" s="5" t="s">
        <v>1194</v>
      </c>
      <c r="C61" s="116">
        <v>3042</v>
      </c>
      <c r="D61" s="87">
        <f t="shared" si="0"/>
        <v>0.001244100033495001</v>
      </c>
    </row>
    <row r="62" spans="1:4" ht="12.75">
      <c r="A62" s="5" t="s">
        <v>106</v>
      </c>
      <c r="B62" s="5" t="s">
        <v>1195</v>
      </c>
      <c r="C62" s="116">
        <v>39774</v>
      </c>
      <c r="D62" s="87">
        <f t="shared" si="0"/>
        <v>0.01626654659179164</v>
      </c>
    </row>
    <row r="63" spans="1:4" ht="12.75">
      <c r="A63" s="5" t="s">
        <v>107</v>
      </c>
      <c r="B63" s="5" t="s">
        <v>1196</v>
      </c>
      <c r="C63" s="116">
        <v>4161</v>
      </c>
      <c r="D63" s="87">
        <f t="shared" si="0"/>
        <v>0.001701742353508448</v>
      </c>
    </row>
    <row r="64" spans="1:4" ht="12.75">
      <c r="A64" s="5" t="s">
        <v>108</v>
      </c>
      <c r="B64" s="5" t="s">
        <v>1197</v>
      </c>
      <c r="C64" s="116">
        <v>1176</v>
      </c>
      <c r="D64" s="87">
        <f t="shared" si="0"/>
        <v>0.0004809538591026039</v>
      </c>
    </row>
    <row r="65" spans="1:4" ht="12.75">
      <c r="A65" s="5" t="s">
        <v>109</v>
      </c>
      <c r="B65" s="5" t="s">
        <v>1198</v>
      </c>
      <c r="C65" s="116">
        <v>1818</v>
      </c>
      <c r="D65" s="87">
        <f t="shared" si="0"/>
        <v>0.000743515404633107</v>
      </c>
    </row>
    <row r="66" spans="1:4" ht="12.75">
      <c r="A66" s="5" t="s">
        <v>110</v>
      </c>
      <c r="B66" s="5" t="s">
        <v>1199</v>
      </c>
      <c r="C66" s="116">
        <v>324</v>
      </c>
      <c r="D66" s="87">
        <f t="shared" si="0"/>
        <v>0.0001325076958752072</v>
      </c>
    </row>
    <row r="67" spans="1:4" ht="12.75">
      <c r="A67" s="5" t="s">
        <v>111</v>
      </c>
      <c r="B67" s="5" t="s">
        <v>1200</v>
      </c>
      <c r="C67" s="116">
        <v>77139</v>
      </c>
      <c r="D67" s="87">
        <f t="shared" si="0"/>
        <v>0.03154787392628891</v>
      </c>
    </row>
    <row r="68" spans="1:4" ht="12.75">
      <c r="A68" s="5" t="s">
        <v>112</v>
      </c>
      <c r="B68" s="5" t="s">
        <v>1201</v>
      </c>
      <c r="C68" s="116">
        <v>222</v>
      </c>
      <c r="D68" s="87">
        <f t="shared" si="0"/>
        <v>9.079231013671604E-05</v>
      </c>
    </row>
    <row r="69" spans="1:4" ht="12.75">
      <c r="A69" s="5" t="s">
        <v>113</v>
      </c>
      <c r="B69" s="5" t="s">
        <v>1202</v>
      </c>
      <c r="C69" s="116">
        <v>828</v>
      </c>
      <c r="D69" s="87">
        <f t="shared" si="0"/>
        <v>0.00033863077834775173</v>
      </c>
    </row>
    <row r="70" spans="1:4" ht="12.75">
      <c r="A70" s="5" t="s">
        <v>114</v>
      </c>
      <c r="B70" s="5" t="s">
        <v>1203</v>
      </c>
      <c r="C70" s="116">
        <v>855</v>
      </c>
      <c r="D70" s="87">
        <f t="shared" si="0"/>
        <v>0.0003496730863373523</v>
      </c>
    </row>
    <row r="71" spans="1:4" ht="12.75">
      <c r="A71" s="5" t="s">
        <v>115</v>
      </c>
      <c r="B71" s="5" t="s">
        <v>1204</v>
      </c>
      <c r="C71" s="116">
        <v>774</v>
      </c>
      <c r="D71" s="87">
        <f t="shared" si="0"/>
        <v>0.00031654616236855053</v>
      </c>
    </row>
    <row r="72" spans="1:4" ht="12.75">
      <c r="A72" s="5" t="s">
        <v>116</v>
      </c>
      <c r="B72" s="5" t="s">
        <v>1205</v>
      </c>
      <c r="C72" s="116">
        <v>10914</v>
      </c>
      <c r="D72" s="87">
        <f t="shared" si="0"/>
        <v>0.004463546274018553</v>
      </c>
    </row>
    <row r="73" spans="1:4" ht="12.75">
      <c r="A73" s="5" t="s">
        <v>117</v>
      </c>
      <c r="B73" s="5" t="s">
        <v>1206</v>
      </c>
      <c r="C73" s="116">
        <v>678</v>
      </c>
      <c r="D73" s="87">
        <f aca="true" t="shared" si="1" ref="D73:D136">C73/C$176</f>
        <v>0.00027728462284997064</v>
      </c>
    </row>
    <row r="74" spans="1:4" ht="12.75">
      <c r="A74" s="5" t="s">
        <v>118</v>
      </c>
      <c r="B74" s="5" t="s">
        <v>1207</v>
      </c>
      <c r="C74" s="116">
        <v>309</v>
      </c>
      <c r="D74" s="87">
        <f t="shared" si="1"/>
        <v>0.00012637308032542908</v>
      </c>
    </row>
    <row r="75" spans="1:4" ht="12.75">
      <c r="A75" s="5" t="s">
        <v>119</v>
      </c>
      <c r="B75" s="5" t="s">
        <v>1208</v>
      </c>
      <c r="C75" s="116">
        <v>636</v>
      </c>
      <c r="D75" s="87">
        <f t="shared" si="1"/>
        <v>0.0002601076993105919</v>
      </c>
    </row>
    <row r="76" spans="1:4" ht="12.75">
      <c r="A76" s="5" t="s">
        <v>120</v>
      </c>
      <c r="B76" s="5" t="s">
        <v>1209</v>
      </c>
      <c r="C76" s="116">
        <v>165</v>
      </c>
      <c r="D76" s="87">
        <f t="shared" si="1"/>
        <v>6.748077104755923E-05</v>
      </c>
    </row>
    <row r="77" spans="1:4" ht="12.75">
      <c r="A77" s="5" t="s">
        <v>121</v>
      </c>
      <c r="B77" s="5" t="s">
        <v>1210</v>
      </c>
      <c r="C77" s="116">
        <v>18987</v>
      </c>
      <c r="D77" s="87">
        <f t="shared" si="1"/>
        <v>0.007765196362909133</v>
      </c>
    </row>
    <row r="78" spans="1:4" ht="12.75">
      <c r="A78" s="5" t="s">
        <v>122</v>
      </c>
      <c r="B78" s="5" t="s">
        <v>1211</v>
      </c>
      <c r="C78" s="116">
        <v>93</v>
      </c>
      <c r="D78" s="87">
        <f t="shared" si="1"/>
        <v>3.8034616408624286E-05</v>
      </c>
    </row>
    <row r="79" spans="1:4" ht="12.75">
      <c r="A79" s="5" t="s">
        <v>123</v>
      </c>
      <c r="B79" s="5" t="s">
        <v>1212</v>
      </c>
      <c r="C79" s="116">
        <v>1680</v>
      </c>
      <c r="D79" s="87">
        <f t="shared" si="1"/>
        <v>0.0006870769415751485</v>
      </c>
    </row>
    <row r="80" spans="1:4" ht="12.75">
      <c r="A80" s="5" t="s">
        <v>124</v>
      </c>
      <c r="B80" s="5" t="s">
        <v>1213</v>
      </c>
      <c r="C80" s="116">
        <v>81</v>
      </c>
      <c r="D80" s="87">
        <f t="shared" si="1"/>
        <v>3.31269239688018E-05</v>
      </c>
    </row>
    <row r="81" spans="1:4" ht="12.75">
      <c r="A81" s="5" t="s">
        <v>125</v>
      </c>
      <c r="B81" s="5" t="s">
        <v>1214</v>
      </c>
      <c r="C81" s="116">
        <v>171</v>
      </c>
      <c r="D81" s="87">
        <f t="shared" si="1"/>
        <v>6.993461726747047E-05</v>
      </c>
    </row>
    <row r="82" spans="1:4" ht="12.75">
      <c r="A82" s="5" t="s">
        <v>126</v>
      </c>
      <c r="B82" s="5" t="s">
        <v>1215</v>
      </c>
      <c r="C82" s="116">
        <v>1881</v>
      </c>
      <c r="D82" s="87">
        <f t="shared" si="1"/>
        <v>0.0007692807899421752</v>
      </c>
    </row>
    <row r="83" spans="1:4" ht="12.75">
      <c r="A83" s="5" t="s">
        <v>127</v>
      </c>
      <c r="B83" s="5" t="s">
        <v>1216</v>
      </c>
      <c r="C83" s="116">
        <v>186</v>
      </c>
      <c r="D83" s="87">
        <f t="shared" si="1"/>
        <v>7.606923281724857E-05</v>
      </c>
    </row>
    <row r="84" spans="1:4" ht="12.75">
      <c r="A84" s="5" t="s">
        <v>128</v>
      </c>
      <c r="B84" s="5" t="s">
        <v>1217</v>
      </c>
      <c r="C84" s="116">
        <v>342</v>
      </c>
      <c r="D84" s="87">
        <f t="shared" si="1"/>
        <v>0.00013986923453494093</v>
      </c>
    </row>
    <row r="85" spans="1:4" ht="12.75">
      <c r="A85" s="5" t="s">
        <v>129</v>
      </c>
      <c r="B85" s="5" t="s">
        <v>1218</v>
      </c>
      <c r="C85" s="116">
        <v>216</v>
      </c>
      <c r="D85" s="87">
        <f t="shared" si="1"/>
        <v>8.83384639168048E-05</v>
      </c>
    </row>
    <row r="86" spans="1:4" ht="12.75">
      <c r="A86" s="5" t="s">
        <v>130</v>
      </c>
      <c r="B86" s="5" t="s">
        <v>1219</v>
      </c>
      <c r="C86" s="116">
        <v>57</v>
      </c>
      <c r="D86" s="87">
        <f t="shared" si="1"/>
        <v>2.3311539089156823E-05</v>
      </c>
    </row>
    <row r="87" spans="1:4" ht="12.75">
      <c r="A87" s="5" t="s">
        <v>131</v>
      </c>
      <c r="B87" s="5" t="s">
        <v>1220</v>
      </c>
      <c r="C87" s="116">
        <v>8637</v>
      </c>
      <c r="D87" s="87">
        <f t="shared" si="1"/>
        <v>0.0035323116335622363</v>
      </c>
    </row>
    <row r="88" spans="1:4" ht="12.75">
      <c r="A88" s="5" t="s">
        <v>132</v>
      </c>
      <c r="B88" s="5" t="s">
        <v>1221</v>
      </c>
      <c r="C88" s="116">
        <v>72</v>
      </c>
      <c r="D88" s="87">
        <f t="shared" si="1"/>
        <v>2.9446154638934933E-05</v>
      </c>
    </row>
    <row r="89" spans="1:4" ht="12.75">
      <c r="A89" s="5" t="s">
        <v>133</v>
      </c>
      <c r="B89" s="5" t="s">
        <v>1222</v>
      </c>
      <c r="C89" s="116">
        <v>222</v>
      </c>
      <c r="D89" s="87">
        <f t="shared" si="1"/>
        <v>9.079231013671604E-05</v>
      </c>
    </row>
    <row r="90" spans="1:4" ht="12.75">
      <c r="A90" s="5" t="s">
        <v>134</v>
      </c>
      <c r="B90" s="5" t="s">
        <v>1223</v>
      </c>
      <c r="C90" s="116">
        <v>69</v>
      </c>
      <c r="D90" s="87">
        <f t="shared" si="1"/>
        <v>2.821923152897931E-05</v>
      </c>
    </row>
    <row r="91" spans="1:4" ht="12.75">
      <c r="A91" s="5" t="s">
        <v>135</v>
      </c>
      <c r="B91" s="5" t="s">
        <v>1224</v>
      </c>
      <c r="C91" s="116">
        <v>2073</v>
      </c>
      <c r="D91" s="87">
        <f t="shared" si="1"/>
        <v>0.0008478038689793349</v>
      </c>
    </row>
    <row r="92" spans="1:4" ht="12.75">
      <c r="A92" s="5" t="s">
        <v>136</v>
      </c>
      <c r="B92" s="5" t="s">
        <v>1225</v>
      </c>
      <c r="C92" s="116">
        <v>582</v>
      </c>
      <c r="D92" s="87">
        <f t="shared" si="1"/>
        <v>0.0002380230833313907</v>
      </c>
    </row>
    <row r="93" spans="1:4" ht="12.75">
      <c r="A93" s="5" t="s">
        <v>137</v>
      </c>
      <c r="B93" s="5" t="s">
        <v>1226</v>
      </c>
      <c r="C93" s="116">
        <v>120</v>
      </c>
      <c r="D93" s="87">
        <f t="shared" si="1"/>
        <v>4.9076924398224886E-05</v>
      </c>
    </row>
    <row r="94" spans="1:4" ht="12.75">
      <c r="A94" s="5" t="s">
        <v>138</v>
      </c>
      <c r="B94" s="5" t="s">
        <v>1227</v>
      </c>
      <c r="C94" s="116">
        <v>60</v>
      </c>
      <c r="D94" s="87">
        <f t="shared" si="1"/>
        <v>2.4538462199112443E-05</v>
      </c>
    </row>
    <row r="95" spans="1:4" ht="12.75">
      <c r="A95" s="5" t="s">
        <v>139</v>
      </c>
      <c r="B95" s="5" t="s">
        <v>1228</v>
      </c>
      <c r="C95" s="116">
        <v>168</v>
      </c>
      <c r="D95" s="87">
        <f t="shared" si="1"/>
        <v>6.870769415751484E-05</v>
      </c>
    </row>
    <row r="96" spans="1:4" ht="12.75">
      <c r="A96" s="5" t="s">
        <v>140</v>
      </c>
      <c r="B96" s="5" t="s">
        <v>1229</v>
      </c>
      <c r="C96" s="116">
        <v>60</v>
      </c>
      <c r="D96" s="87">
        <f t="shared" si="1"/>
        <v>2.4538462199112443E-05</v>
      </c>
    </row>
    <row r="97" spans="1:4" ht="12.75">
      <c r="A97" s="5" t="s">
        <v>141</v>
      </c>
      <c r="B97" s="5" t="s">
        <v>1230</v>
      </c>
      <c r="C97" s="116">
        <v>2034</v>
      </c>
      <c r="D97" s="87">
        <f t="shared" si="1"/>
        <v>0.0008318538685499118</v>
      </c>
    </row>
    <row r="98" spans="1:4" ht="12.75">
      <c r="A98" s="5" t="s">
        <v>142</v>
      </c>
      <c r="B98" s="5" t="s">
        <v>1231</v>
      </c>
      <c r="C98" s="116">
        <v>132</v>
      </c>
      <c r="D98" s="87">
        <f t="shared" si="1"/>
        <v>5.398461683804738E-05</v>
      </c>
    </row>
    <row r="99" spans="1:4" ht="12.75">
      <c r="A99" s="5" t="s">
        <v>143</v>
      </c>
      <c r="B99" s="5" t="s">
        <v>1232</v>
      </c>
      <c r="C99" s="116">
        <v>126</v>
      </c>
      <c r="D99" s="87">
        <f t="shared" si="1"/>
        <v>5.153077061813613E-05</v>
      </c>
    </row>
    <row r="100" spans="1:4" ht="12.75">
      <c r="A100" s="5" t="s">
        <v>144</v>
      </c>
      <c r="B100" s="5" t="s">
        <v>1233</v>
      </c>
      <c r="C100" s="116">
        <v>33</v>
      </c>
      <c r="D100" s="87">
        <f t="shared" si="1"/>
        <v>1.3496154209511845E-05</v>
      </c>
    </row>
    <row r="101" spans="1:4" ht="12.75">
      <c r="A101" s="5" t="s">
        <v>145</v>
      </c>
      <c r="B101" s="5" t="s">
        <v>1234</v>
      </c>
      <c r="C101" s="116">
        <v>90</v>
      </c>
      <c r="D101" s="87">
        <f t="shared" si="1"/>
        <v>3.6807693298668666E-05</v>
      </c>
    </row>
    <row r="102" spans="1:4" ht="12.75">
      <c r="A102" s="5" t="s">
        <v>146</v>
      </c>
      <c r="B102" s="5" t="s">
        <v>1235</v>
      </c>
      <c r="C102" s="116">
        <v>324</v>
      </c>
      <c r="D102" s="87">
        <f t="shared" si="1"/>
        <v>0.0001325076958752072</v>
      </c>
    </row>
    <row r="103" spans="1:4" ht="12.75">
      <c r="A103" s="5" t="s">
        <v>147</v>
      </c>
      <c r="B103" s="5" t="s">
        <v>1236</v>
      </c>
      <c r="C103" s="116">
        <v>198</v>
      </c>
      <c r="D103" s="87">
        <f t="shared" si="1"/>
        <v>8.097692525707107E-05</v>
      </c>
    </row>
    <row r="104" spans="1:4" ht="12.75">
      <c r="A104" s="5" t="s">
        <v>148</v>
      </c>
      <c r="B104" s="5" t="s">
        <v>1237</v>
      </c>
      <c r="C104" s="116">
        <v>42</v>
      </c>
      <c r="D104" s="87">
        <f t="shared" si="1"/>
        <v>1.717692353937871E-05</v>
      </c>
    </row>
    <row r="105" spans="1:4" ht="12.75">
      <c r="A105" s="5" t="s">
        <v>149</v>
      </c>
      <c r="B105" s="5" t="s">
        <v>1238</v>
      </c>
      <c r="C105" s="116">
        <v>387</v>
      </c>
      <c r="D105" s="87">
        <f t="shared" si="1"/>
        <v>0.00015827308118427527</v>
      </c>
    </row>
    <row r="106" spans="1:4" ht="12.75">
      <c r="A106" s="5" t="s">
        <v>150</v>
      </c>
      <c r="B106" s="5" t="s">
        <v>1239</v>
      </c>
      <c r="C106" s="116">
        <v>66</v>
      </c>
      <c r="D106" s="87">
        <f t="shared" si="1"/>
        <v>2.699230841902369E-05</v>
      </c>
    </row>
    <row r="107" spans="1:4" ht="12.75">
      <c r="A107" s="5" t="s">
        <v>151</v>
      </c>
      <c r="B107" s="5" t="s">
        <v>1240</v>
      </c>
      <c r="C107" s="116">
        <v>1041</v>
      </c>
      <c r="D107" s="87">
        <f t="shared" si="1"/>
        <v>0.0004257423191546009</v>
      </c>
    </row>
    <row r="108" spans="1:4" ht="12.75">
      <c r="A108" s="5" t="s">
        <v>152</v>
      </c>
      <c r="B108" s="5" t="s">
        <v>1241</v>
      </c>
      <c r="C108" s="116">
        <v>9</v>
      </c>
      <c r="D108" s="87">
        <f t="shared" si="1"/>
        <v>3.6807693298668666E-06</v>
      </c>
    </row>
    <row r="109" spans="1:4" ht="12.75">
      <c r="A109" s="5" t="s">
        <v>153</v>
      </c>
      <c r="B109" s="5" t="s">
        <v>1242</v>
      </c>
      <c r="C109" s="116">
        <v>30</v>
      </c>
      <c r="D109" s="87">
        <f t="shared" si="1"/>
        <v>1.2269231099556222E-05</v>
      </c>
    </row>
    <row r="110" spans="1:4" ht="12.75">
      <c r="A110" s="5" t="s">
        <v>154</v>
      </c>
      <c r="B110" s="5" t="s">
        <v>1243</v>
      </c>
      <c r="C110" s="116">
        <v>9</v>
      </c>
      <c r="D110" s="87">
        <f t="shared" si="1"/>
        <v>3.6807693298668666E-06</v>
      </c>
    </row>
    <row r="111" spans="1:4" ht="12.75">
      <c r="A111" s="5" t="s">
        <v>155</v>
      </c>
      <c r="B111" s="5" t="s">
        <v>1244</v>
      </c>
      <c r="C111" s="116">
        <v>30</v>
      </c>
      <c r="D111" s="87">
        <f t="shared" si="1"/>
        <v>1.2269231099556222E-05</v>
      </c>
    </row>
    <row r="112" spans="1:4" ht="12.75">
      <c r="A112" s="5" t="s">
        <v>156</v>
      </c>
      <c r="B112" s="5" t="s">
        <v>1245</v>
      </c>
      <c r="C112" s="116">
        <v>189</v>
      </c>
      <c r="D112" s="87">
        <f t="shared" si="1"/>
        <v>7.72961559272042E-05</v>
      </c>
    </row>
    <row r="113" spans="1:4" ht="12.75">
      <c r="A113" s="5" t="s">
        <v>157</v>
      </c>
      <c r="B113" s="5" t="s">
        <v>1246</v>
      </c>
      <c r="C113" s="116">
        <v>12</v>
      </c>
      <c r="D113" s="87">
        <f t="shared" si="1"/>
        <v>4.907692439822489E-06</v>
      </c>
    </row>
    <row r="114" spans="1:4" ht="12.75">
      <c r="A114" s="5" t="s">
        <v>158</v>
      </c>
      <c r="B114" s="5" t="s">
        <v>1247</v>
      </c>
      <c r="C114" s="116">
        <v>12</v>
      </c>
      <c r="D114" s="87">
        <f t="shared" si="1"/>
        <v>4.907692439822489E-06</v>
      </c>
    </row>
    <row r="115" spans="1:4" ht="12.75">
      <c r="A115" s="5" t="s">
        <v>159</v>
      </c>
      <c r="B115" s="5" t="s">
        <v>1248</v>
      </c>
      <c r="C115" s="116">
        <v>30</v>
      </c>
      <c r="D115" s="87">
        <f t="shared" si="1"/>
        <v>1.2269231099556222E-05</v>
      </c>
    </row>
    <row r="116" spans="1:4" ht="12.75">
      <c r="A116" s="5" t="s">
        <v>160</v>
      </c>
      <c r="B116" s="5" t="s">
        <v>1249</v>
      </c>
      <c r="C116" s="116">
        <v>6</v>
      </c>
      <c r="D116" s="87">
        <f t="shared" si="1"/>
        <v>2.4538462199112446E-06</v>
      </c>
    </row>
    <row r="117" spans="1:4" ht="12.75">
      <c r="A117" s="5" t="s">
        <v>161</v>
      </c>
      <c r="B117" s="5" t="s">
        <v>1250</v>
      </c>
      <c r="C117" s="116">
        <v>126</v>
      </c>
      <c r="D117" s="87">
        <f t="shared" si="1"/>
        <v>5.153077061813613E-05</v>
      </c>
    </row>
    <row r="118" spans="1:4" ht="12.75">
      <c r="A118" s="5" t="s">
        <v>162</v>
      </c>
      <c r="B118" s="5" t="s">
        <v>1251</v>
      </c>
      <c r="C118" s="116">
        <v>81</v>
      </c>
      <c r="D118" s="87">
        <f t="shared" si="1"/>
        <v>3.31269239688018E-05</v>
      </c>
    </row>
    <row r="119" spans="1:4" ht="12.75">
      <c r="A119" s="5" t="s">
        <v>163</v>
      </c>
      <c r="B119" s="5" t="s">
        <v>1252</v>
      </c>
      <c r="C119" s="116">
        <v>132</v>
      </c>
      <c r="D119" s="87">
        <f t="shared" si="1"/>
        <v>5.398461683804738E-05</v>
      </c>
    </row>
    <row r="120" spans="1:4" ht="12.75">
      <c r="A120" s="5" t="s">
        <v>164</v>
      </c>
      <c r="B120" s="5" t="s">
        <v>1253</v>
      </c>
      <c r="C120" s="116">
        <v>3</v>
      </c>
      <c r="D120" s="87">
        <f t="shared" si="1"/>
        <v>1.2269231099556223E-06</v>
      </c>
    </row>
    <row r="121" spans="1:4" ht="12.75">
      <c r="A121" s="5" t="s">
        <v>165</v>
      </c>
      <c r="B121" s="5" t="s">
        <v>1254</v>
      </c>
      <c r="C121" s="116">
        <v>24</v>
      </c>
      <c r="D121" s="87">
        <f t="shared" si="1"/>
        <v>9.815384879644978E-06</v>
      </c>
    </row>
    <row r="122" spans="1:4" ht="12.75">
      <c r="A122" s="5" t="s">
        <v>166</v>
      </c>
      <c r="B122" s="5" t="s">
        <v>1255</v>
      </c>
      <c r="C122" s="116">
        <v>51</v>
      </c>
      <c r="D122" s="87">
        <f t="shared" si="1"/>
        <v>2.0857692869245577E-05</v>
      </c>
    </row>
    <row r="123" spans="1:4" ht="12.75">
      <c r="A123" s="5" t="s">
        <v>167</v>
      </c>
      <c r="B123" s="5" t="s">
        <v>1256</v>
      </c>
      <c r="C123" s="116">
        <v>33</v>
      </c>
      <c r="D123" s="87">
        <f t="shared" si="1"/>
        <v>1.3496154209511845E-05</v>
      </c>
    </row>
    <row r="124" spans="1:4" ht="12.75">
      <c r="A124" s="5" t="s">
        <v>168</v>
      </c>
      <c r="B124" s="5" t="s">
        <v>1257</v>
      </c>
      <c r="C124" s="116">
        <v>12</v>
      </c>
      <c r="D124" s="87">
        <f t="shared" si="1"/>
        <v>4.907692439822489E-06</v>
      </c>
    </row>
    <row r="125" spans="1:4" ht="12.75">
      <c r="A125" s="5" t="s">
        <v>169</v>
      </c>
      <c r="B125" s="5" t="s">
        <v>1258</v>
      </c>
      <c r="C125" s="116">
        <v>12</v>
      </c>
      <c r="D125" s="87">
        <f t="shared" si="1"/>
        <v>4.907692439822489E-06</v>
      </c>
    </row>
    <row r="126" spans="1:4" ht="12.75">
      <c r="A126" s="5" t="s">
        <v>170</v>
      </c>
      <c r="B126" s="5" t="s">
        <v>1259</v>
      </c>
      <c r="C126" s="116">
        <v>39</v>
      </c>
      <c r="D126" s="87">
        <f t="shared" si="1"/>
        <v>1.595000042942309E-05</v>
      </c>
    </row>
    <row r="127" spans="1:4" ht="12.75">
      <c r="A127" s="5" t="s">
        <v>171</v>
      </c>
      <c r="B127" s="5" t="s">
        <v>1260</v>
      </c>
      <c r="C127" s="116">
        <v>189</v>
      </c>
      <c r="D127" s="87">
        <f t="shared" si="1"/>
        <v>7.72961559272042E-05</v>
      </c>
    </row>
    <row r="128" spans="1:4" ht="12.75">
      <c r="A128" s="5" t="s">
        <v>1261</v>
      </c>
      <c r="B128" s="5" t="s">
        <v>1262</v>
      </c>
      <c r="C128" s="116">
        <v>15</v>
      </c>
      <c r="D128" s="87">
        <f t="shared" si="1"/>
        <v>6.134615549778111E-06</v>
      </c>
    </row>
    <row r="129" spans="1:4" ht="12.75">
      <c r="A129" s="5" t="s">
        <v>1263</v>
      </c>
      <c r="B129" s="5" t="s">
        <v>1264</v>
      </c>
      <c r="C129" s="116">
        <v>15</v>
      </c>
      <c r="D129" s="87">
        <f t="shared" si="1"/>
        <v>6.134615549778111E-06</v>
      </c>
    </row>
    <row r="130" spans="1:4" ht="12.75">
      <c r="A130" s="5" t="s">
        <v>1265</v>
      </c>
      <c r="B130" s="5" t="s">
        <v>1266</v>
      </c>
      <c r="C130" s="116">
        <v>6</v>
      </c>
      <c r="D130" s="87">
        <f t="shared" si="1"/>
        <v>2.4538462199112446E-06</v>
      </c>
    </row>
    <row r="131" spans="1:4" ht="12.75">
      <c r="A131" s="5" t="s">
        <v>1267</v>
      </c>
      <c r="B131" s="5" t="s">
        <v>1268</v>
      </c>
      <c r="C131" s="116">
        <v>21</v>
      </c>
      <c r="D131" s="87">
        <f t="shared" si="1"/>
        <v>8.588461769689355E-06</v>
      </c>
    </row>
    <row r="132" spans="1:4" ht="12.75">
      <c r="A132" s="5" t="s">
        <v>1269</v>
      </c>
      <c r="B132" s="5" t="s">
        <v>1270</v>
      </c>
      <c r="C132" s="116">
        <v>36</v>
      </c>
      <c r="D132" s="87">
        <f t="shared" si="1"/>
        <v>1.4723077319467467E-05</v>
      </c>
    </row>
    <row r="133" spans="1:4" ht="12.75">
      <c r="A133" s="5" t="s">
        <v>1271</v>
      </c>
      <c r="B133" s="5" t="s">
        <v>1272</v>
      </c>
      <c r="C133" s="116">
        <v>39</v>
      </c>
      <c r="D133" s="87">
        <f t="shared" si="1"/>
        <v>1.595000042942309E-05</v>
      </c>
    </row>
    <row r="134" spans="1:4" ht="12.75">
      <c r="A134" s="5" t="s">
        <v>1273</v>
      </c>
      <c r="B134" s="5" t="s">
        <v>1274</v>
      </c>
      <c r="C134" s="116">
        <v>6</v>
      </c>
      <c r="D134" s="87">
        <f t="shared" si="1"/>
        <v>2.4538462199112446E-06</v>
      </c>
    </row>
    <row r="135" spans="1:4" ht="12.75">
      <c r="A135" s="5" t="s">
        <v>1275</v>
      </c>
      <c r="B135" s="5" t="s">
        <v>1276</v>
      </c>
      <c r="C135" s="116">
        <v>24</v>
      </c>
      <c r="D135" s="87">
        <f t="shared" si="1"/>
        <v>9.815384879644978E-06</v>
      </c>
    </row>
    <row r="136" spans="1:4" ht="12.75">
      <c r="A136" s="5" t="s">
        <v>1277</v>
      </c>
      <c r="B136" s="5" t="s">
        <v>1278</v>
      </c>
      <c r="C136" s="116">
        <v>12</v>
      </c>
      <c r="D136" s="87">
        <f t="shared" si="1"/>
        <v>4.907692439822489E-06</v>
      </c>
    </row>
    <row r="137" spans="1:4" ht="12.75">
      <c r="A137" s="5" t="s">
        <v>1279</v>
      </c>
      <c r="B137" s="5" t="s">
        <v>1280</v>
      </c>
      <c r="C137" s="116">
        <v>45</v>
      </c>
      <c r="D137" s="87">
        <f aca="true" t="shared" si="2" ref="D137:D176">C137/C$176</f>
        <v>1.8403846649334333E-05</v>
      </c>
    </row>
    <row r="138" spans="1:4" ht="12.75">
      <c r="A138" s="5" t="s">
        <v>1281</v>
      </c>
      <c r="B138" s="5" t="s">
        <v>1282</v>
      </c>
      <c r="C138" s="116">
        <v>9</v>
      </c>
      <c r="D138" s="87">
        <f t="shared" si="2"/>
        <v>3.6807693298668666E-06</v>
      </c>
    </row>
    <row r="139" spans="1:4" ht="12.75">
      <c r="A139" s="5" t="s">
        <v>1283</v>
      </c>
      <c r="B139" s="5" t="s">
        <v>1284</v>
      </c>
      <c r="C139" s="116">
        <v>9</v>
      </c>
      <c r="D139" s="87">
        <f t="shared" si="2"/>
        <v>3.6807693298668666E-06</v>
      </c>
    </row>
    <row r="140" spans="1:4" ht="12.75">
      <c r="A140" s="5" t="s">
        <v>1285</v>
      </c>
      <c r="B140" s="5" t="s">
        <v>1286</v>
      </c>
      <c r="C140" s="116">
        <v>9</v>
      </c>
      <c r="D140" s="87">
        <f t="shared" si="2"/>
        <v>3.6807693298668666E-06</v>
      </c>
    </row>
    <row r="141" spans="1:4" ht="12.75">
      <c r="A141" s="5" t="s">
        <v>1287</v>
      </c>
      <c r="B141" s="5" t="s">
        <v>1288</v>
      </c>
      <c r="C141" s="116">
        <v>0</v>
      </c>
      <c r="D141" s="87">
        <f t="shared" si="2"/>
        <v>0</v>
      </c>
    </row>
    <row r="142" spans="1:4" ht="12.75">
      <c r="A142" s="5" t="s">
        <v>1289</v>
      </c>
      <c r="B142" s="5" t="s">
        <v>1290</v>
      </c>
      <c r="C142" s="116">
        <v>33</v>
      </c>
      <c r="D142" s="87">
        <f t="shared" si="2"/>
        <v>1.3496154209511845E-05</v>
      </c>
    </row>
    <row r="143" spans="1:4" ht="12.75">
      <c r="A143" s="5" t="s">
        <v>1291</v>
      </c>
      <c r="B143" s="5" t="s">
        <v>1292</v>
      </c>
      <c r="C143" s="116">
        <v>3</v>
      </c>
      <c r="D143" s="87">
        <f t="shared" si="2"/>
        <v>1.2269231099556223E-06</v>
      </c>
    </row>
    <row r="144" spans="1:4" ht="12.75">
      <c r="A144" s="5" t="s">
        <v>1293</v>
      </c>
      <c r="B144" s="5" t="s">
        <v>1294</v>
      </c>
      <c r="C144" s="116">
        <v>3</v>
      </c>
      <c r="D144" s="87">
        <f t="shared" si="2"/>
        <v>1.2269231099556223E-06</v>
      </c>
    </row>
    <row r="145" spans="1:4" ht="12.75">
      <c r="A145" s="5" t="s">
        <v>1295</v>
      </c>
      <c r="B145" s="5" t="s">
        <v>1296</v>
      </c>
      <c r="C145" s="116">
        <v>9</v>
      </c>
      <c r="D145" s="87">
        <f t="shared" si="2"/>
        <v>3.6807693298668666E-06</v>
      </c>
    </row>
    <row r="146" spans="1:4" ht="12.75">
      <c r="A146" s="5" t="s">
        <v>1297</v>
      </c>
      <c r="B146" s="5" t="s">
        <v>1298</v>
      </c>
      <c r="C146" s="116">
        <v>3</v>
      </c>
      <c r="D146" s="87">
        <f t="shared" si="2"/>
        <v>1.2269231099556223E-06</v>
      </c>
    </row>
    <row r="147" spans="1:4" ht="12.75">
      <c r="A147" s="5" t="s">
        <v>1299</v>
      </c>
      <c r="B147" s="5" t="s">
        <v>1300</v>
      </c>
      <c r="C147" s="116">
        <v>96</v>
      </c>
      <c r="D147" s="87">
        <f t="shared" si="2"/>
        <v>3.926153951857991E-05</v>
      </c>
    </row>
    <row r="148" spans="1:4" ht="12.75">
      <c r="A148" s="5" t="s">
        <v>1301</v>
      </c>
      <c r="B148" s="5" t="s">
        <v>1302</v>
      </c>
      <c r="C148" s="116">
        <v>0</v>
      </c>
      <c r="D148" s="87">
        <f t="shared" si="2"/>
        <v>0</v>
      </c>
    </row>
    <row r="149" spans="1:4" ht="12.75">
      <c r="A149" s="5" t="s">
        <v>1303</v>
      </c>
      <c r="B149" s="5" t="s">
        <v>1304</v>
      </c>
      <c r="C149" s="116">
        <v>6</v>
      </c>
      <c r="D149" s="87">
        <f t="shared" si="2"/>
        <v>2.4538462199112446E-06</v>
      </c>
    </row>
    <row r="150" spans="1:4" ht="12.75">
      <c r="A150" s="5" t="s">
        <v>1305</v>
      </c>
      <c r="B150" s="5" t="s">
        <v>1306</v>
      </c>
      <c r="C150" s="116">
        <v>3</v>
      </c>
      <c r="D150" s="87">
        <f t="shared" si="2"/>
        <v>1.2269231099556223E-06</v>
      </c>
    </row>
    <row r="151" spans="1:4" ht="12.75">
      <c r="A151" s="5" t="s">
        <v>1307</v>
      </c>
      <c r="B151" s="5" t="s">
        <v>1308</v>
      </c>
      <c r="C151" s="116">
        <v>18</v>
      </c>
      <c r="D151" s="87">
        <f t="shared" si="2"/>
        <v>7.361538659733733E-06</v>
      </c>
    </row>
    <row r="152" spans="1:4" ht="12.75">
      <c r="A152" s="5" t="s">
        <v>1309</v>
      </c>
      <c r="B152" s="5" t="s">
        <v>1310</v>
      </c>
      <c r="C152" s="116">
        <v>21</v>
      </c>
      <c r="D152" s="87">
        <f t="shared" si="2"/>
        <v>8.588461769689355E-06</v>
      </c>
    </row>
    <row r="153" spans="1:4" ht="12.75">
      <c r="A153" s="5" t="s">
        <v>1311</v>
      </c>
      <c r="B153" s="5" t="s">
        <v>1312</v>
      </c>
      <c r="C153" s="116">
        <v>6</v>
      </c>
      <c r="D153" s="87">
        <f t="shared" si="2"/>
        <v>2.4538462199112446E-06</v>
      </c>
    </row>
    <row r="154" spans="1:4" ht="12.75">
      <c r="A154" s="5" t="s">
        <v>1313</v>
      </c>
      <c r="B154" s="5" t="s">
        <v>1314</v>
      </c>
      <c r="C154" s="116">
        <v>6</v>
      </c>
      <c r="D154" s="87">
        <f t="shared" si="2"/>
        <v>2.4538462199112446E-06</v>
      </c>
    </row>
    <row r="155" spans="1:4" ht="12.75">
      <c r="A155" s="5" t="s">
        <v>1315</v>
      </c>
      <c r="B155" s="5" t="s">
        <v>1316</v>
      </c>
      <c r="C155" s="116">
        <v>18</v>
      </c>
      <c r="D155" s="87">
        <f t="shared" si="2"/>
        <v>7.361538659733733E-06</v>
      </c>
    </row>
    <row r="156" spans="1:4" ht="12.75">
      <c r="A156" s="5" t="s">
        <v>1317</v>
      </c>
      <c r="B156" s="5" t="s">
        <v>1318</v>
      </c>
      <c r="C156" s="116">
        <v>3</v>
      </c>
      <c r="D156" s="87">
        <f t="shared" si="2"/>
        <v>1.2269231099556223E-06</v>
      </c>
    </row>
    <row r="157" spans="1:4" ht="12.75">
      <c r="A157" s="5" t="s">
        <v>1319</v>
      </c>
      <c r="B157" s="5" t="s">
        <v>1320</v>
      </c>
      <c r="C157" s="116">
        <v>48</v>
      </c>
      <c r="D157" s="87">
        <f t="shared" si="2"/>
        <v>1.9630769759289957E-05</v>
      </c>
    </row>
    <row r="158" spans="1:4" ht="12.75">
      <c r="A158" s="5" t="s">
        <v>1321</v>
      </c>
      <c r="B158" s="5" t="s">
        <v>1322</v>
      </c>
      <c r="C158" s="116">
        <v>9</v>
      </c>
      <c r="D158" s="87">
        <f t="shared" si="2"/>
        <v>3.6807693298668666E-06</v>
      </c>
    </row>
    <row r="159" spans="1:4" ht="12.75">
      <c r="A159" s="5" t="s">
        <v>1323</v>
      </c>
      <c r="B159" s="5" t="s">
        <v>1324</v>
      </c>
      <c r="C159" s="116">
        <v>3</v>
      </c>
      <c r="D159" s="87">
        <f t="shared" si="2"/>
        <v>1.2269231099556223E-06</v>
      </c>
    </row>
    <row r="160" spans="1:4" ht="12.75">
      <c r="A160" s="5" t="s">
        <v>1325</v>
      </c>
      <c r="B160" s="5" t="s">
        <v>1326</v>
      </c>
      <c r="C160" s="116">
        <v>6</v>
      </c>
      <c r="D160" s="87">
        <f t="shared" si="2"/>
        <v>2.4538462199112446E-06</v>
      </c>
    </row>
    <row r="161" spans="1:4" ht="12.75">
      <c r="A161" s="5" t="s">
        <v>1327</v>
      </c>
      <c r="B161" s="5" t="s">
        <v>1328</v>
      </c>
      <c r="C161" s="116">
        <v>21</v>
      </c>
      <c r="D161" s="87">
        <f t="shared" si="2"/>
        <v>8.588461769689355E-06</v>
      </c>
    </row>
    <row r="162" spans="1:4" ht="12.75">
      <c r="A162" s="5" t="s">
        <v>1329</v>
      </c>
      <c r="B162" s="5" t="s">
        <v>1330</v>
      </c>
      <c r="C162" s="116">
        <v>6</v>
      </c>
      <c r="D162" s="87">
        <f t="shared" si="2"/>
        <v>2.4538462199112446E-06</v>
      </c>
    </row>
    <row r="163" spans="1:4" ht="12.75">
      <c r="A163" s="5" t="s">
        <v>1331</v>
      </c>
      <c r="B163" s="5" t="s">
        <v>1332</v>
      </c>
      <c r="C163" s="116">
        <v>6</v>
      </c>
      <c r="D163" s="87">
        <f t="shared" si="2"/>
        <v>2.4538462199112446E-06</v>
      </c>
    </row>
    <row r="164" spans="1:4" ht="12.75">
      <c r="A164" s="5" t="s">
        <v>1333</v>
      </c>
      <c r="B164" s="5" t="s">
        <v>1334</v>
      </c>
      <c r="C164" s="116">
        <v>15</v>
      </c>
      <c r="D164" s="87">
        <f t="shared" si="2"/>
        <v>6.134615549778111E-06</v>
      </c>
    </row>
    <row r="165" spans="1:4" ht="12.75">
      <c r="A165" s="5" t="s">
        <v>1335</v>
      </c>
      <c r="B165" s="5" t="s">
        <v>1336</v>
      </c>
      <c r="C165" s="116">
        <v>3</v>
      </c>
      <c r="D165" s="87">
        <f t="shared" si="2"/>
        <v>1.2269231099556223E-06</v>
      </c>
    </row>
    <row r="166" spans="1:4" ht="12.75">
      <c r="A166" s="5" t="s">
        <v>1337</v>
      </c>
      <c r="B166" s="5" t="s">
        <v>1338</v>
      </c>
      <c r="C166" s="116">
        <v>0</v>
      </c>
      <c r="D166" s="87">
        <f t="shared" si="2"/>
        <v>0</v>
      </c>
    </row>
    <row r="167" spans="1:4" ht="12.75">
      <c r="A167" s="5" t="s">
        <v>1339</v>
      </c>
      <c r="B167" s="5" t="s">
        <v>1340</v>
      </c>
      <c r="C167" s="116">
        <v>39</v>
      </c>
      <c r="D167" s="87">
        <f t="shared" si="2"/>
        <v>1.595000042942309E-05</v>
      </c>
    </row>
    <row r="168" spans="1:4" ht="12.75">
      <c r="A168" s="5" t="s">
        <v>1341</v>
      </c>
      <c r="B168" s="5" t="s">
        <v>1342</v>
      </c>
      <c r="C168" s="116">
        <v>3</v>
      </c>
      <c r="D168" s="87">
        <f t="shared" si="2"/>
        <v>1.2269231099556223E-06</v>
      </c>
    </row>
    <row r="169" spans="1:4" ht="12.75">
      <c r="A169" s="5" t="s">
        <v>1343</v>
      </c>
      <c r="B169" s="5" t="s">
        <v>1344</v>
      </c>
      <c r="C169" s="116">
        <v>6</v>
      </c>
      <c r="D169" s="87">
        <f t="shared" si="2"/>
        <v>2.4538462199112446E-06</v>
      </c>
    </row>
    <row r="170" spans="1:4" ht="12.75">
      <c r="A170" s="5" t="s">
        <v>1345</v>
      </c>
      <c r="B170" s="5" t="s">
        <v>1346</v>
      </c>
      <c r="C170" s="116">
        <v>6</v>
      </c>
      <c r="D170" s="87">
        <f t="shared" si="2"/>
        <v>2.4538462199112446E-06</v>
      </c>
    </row>
    <row r="171" spans="1:4" ht="12.75">
      <c r="A171" s="5" t="s">
        <v>1347</v>
      </c>
      <c r="B171" s="5" t="s">
        <v>1348</v>
      </c>
      <c r="C171" s="116">
        <v>15</v>
      </c>
      <c r="D171" s="87">
        <f t="shared" si="2"/>
        <v>6.134615549778111E-06</v>
      </c>
    </row>
    <row r="172" spans="1:4" ht="12.75">
      <c r="A172" s="5" t="s">
        <v>1349</v>
      </c>
      <c r="B172" s="5" t="s">
        <v>1350</v>
      </c>
      <c r="C172" s="116">
        <v>9</v>
      </c>
      <c r="D172" s="87">
        <f t="shared" si="2"/>
        <v>3.6807693298668666E-06</v>
      </c>
    </row>
    <row r="173" spans="1:4" ht="12.75">
      <c r="A173" s="5" t="s">
        <v>1351</v>
      </c>
      <c r="B173" s="5" t="s">
        <v>1352</v>
      </c>
      <c r="C173" s="116">
        <v>3</v>
      </c>
      <c r="D173" s="87">
        <f t="shared" si="2"/>
        <v>1.2269231099556223E-06</v>
      </c>
    </row>
    <row r="174" spans="1:4" ht="12.75">
      <c r="A174" s="5" t="s">
        <v>1353</v>
      </c>
      <c r="B174" s="5" t="s">
        <v>1354</v>
      </c>
      <c r="C174" s="116">
        <v>3</v>
      </c>
      <c r="D174" s="87">
        <f t="shared" si="2"/>
        <v>1.2269231099556223E-06</v>
      </c>
    </row>
    <row r="175" spans="1:4" ht="12.75">
      <c r="A175" s="5" t="s">
        <v>1355</v>
      </c>
      <c r="B175" s="5" t="s">
        <v>1356</v>
      </c>
      <c r="C175" s="116">
        <v>273</v>
      </c>
      <c r="D175" s="87">
        <f t="shared" si="2"/>
        <v>0.00011165000300596163</v>
      </c>
    </row>
    <row r="176" spans="1:4" ht="12.75">
      <c r="A176" s="5"/>
      <c r="B176" s="5" t="s">
        <v>40</v>
      </c>
      <c r="C176" s="116">
        <v>2445141</v>
      </c>
      <c r="D176" s="87">
        <f t="shared" si="2"/>
        <v>1</v>
      </c>
    </row>
    <row r="177" spans="1:4" ht="12.75">
      <c r="A177" s="5" t="s">
        <v>1357</v>
      </c>
      <c r="B177" s="5" t="s">
        <v>42</v>
      </c>
      <c r="C177" s="116">
        <v>0</v>
      </c>
      <c r="D177" s="118"/>
    </row>
    <row r="178" spans="1:4" ht="12.75">
      <c r="A178" s="5" t="s">
        <v>1358</v>
      </c>
      <c r="B178" s="5" t="s">
        <v>44</v>
      </c>
      <c r="C178" s="116">
        <v>0</v>
      </c>
      <c r="D178" s="118"/>
    </row>
    <row r="179" spans="1:4" ht="12.75">
      <c r="A179" s="5"/>
      <c r="B179" s="5"/>
      <c r="C179" s="116"/>
      <c r="D179" s="119"/>
    </row>
    <row r="180" spans="1:4" ht="12.75">
      <c r="A180" s="5"/>
      <c r="B180" s="26" t="s">
        <v>45</v>
      </c>
      <c r="C180" s="117">
        <v>2445141</v>
      </c>
      <c r="D180" s="120"/>
    </row>
    <row r="181" spans="1:3" ht="12.75">
      <c r="A181" s="9"/>
      <c r="B181" s="18"/>
      <c r="C181" s="9"/>
    </row>
    <row r="182" spans="1:3" ht="12.75">
      <c r="A182" s="62" t="s">
        <v>6969</v>
      </c>
      <c r="B182" s="20"/>
      <c r="C182" s="12"/>
    </row>
    <row r="183" spans="1:3" ht="12.75">
      <c r="A183" s="62" t="s">
        <v>6968</v>
      </c>
      <c r="B183" s="20"/>
      <c r="C183" s="12"/>
    </row>
    <row r="184" spans="1:3" ht="12.75">
      <c r="A184" s="62" t="s">
        <v>7000</v>
      </c>
      <c r="B184" s="20"/>
      <c r="C184" s="12"/>
    </row>
    <row r="185" spans="1:3" ht="12.75">
      <c r="A185" s="136" t="s">
        <v>6919</v>
      </c>
      <c r="B185" s="136"/>
      <c r="C185" s="136"/>
    </row>
    <row r="186" spans="1:2" ht="12.75">
      <c r="A186" s="62" t="s">
        <v>6917</v>
      </c>
      <c r="B186" s="19"/>
    </row>
    <row r="187" spans="1:2" ht="12.75">
      <c r="A187" s="28" t="s">
        <v>46</v>
      </c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  <row r="1033" ht="12.75">
      <c r="B1033" s="19"/>
    </row>
    <row r="1034" ht="12.75">
      <c r="B1034" s="19"/>
    </row>
  </sheetData>
  <mergeCells count="1">
    <mergeCell ref="A185:C185"/>
  </mergeCells>
  <hyperlinks>
    <hyperlink ref="A185" r:id="rId1" display="http://datainfoplus.stats.govt.nz/Item/nz.govt.stats/4fcf1d7b-e8e5-4f03-ac00-c942d95adcf5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072C4-1011-4D7F-8A0A-3657B4FE2E5D}">
  <dimension ref="A1:D187"/>
  <sheetViews>
    <sheetView workbookViewId="0" topLeftCell="A1">
      <pane ySplit="7" topLeftCell="A160" activePane="bottomLeft" state="frozen"/>
      <selection pane="bottomLeft" activeCell="D173" sqref="D173"/>
    </sheetView>
  </sheetViews>
  <sheetFormatPr defaultColWidth="8.7109375" defaultRowHeight="12.75"/>
  <cols>
    <col min="2" max="2" width="33.7109375" style="0" customWidth="1"/>
    <col min="3" max="3" width="18.7109375" style="0" customWidth="1"/>
    <col min="4" max="4" width="18.7109375" style="11" customWidth="1"/>
    <col min="5" max="6" width="9.140625" style="11" customWidth="1"/>
  </cols>
  <sheetData>
    <row r="1" ht="12.75">
      <c r="A1" s="69" t="s">
        <v>1137</v>
      </c>
    </row>
    <row r="3" ht="12.75">
      <c r="A3" s="4" t="s">
        <v>1362</v>
      </c>
    </row>
    <row r="4" ht="12.75">
      <c r="A4" t="s">
        <v>1139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1362</v>
      </c>
      <c r="C7" s="93" t="s">
        <v>1140</v>
      </c>
      <c r="D7" s="94" t="s">
        <v>1140</v>
      </c>
    </row>
    <row r="8" spans="1:4" ht="12.75">
      <c r="A8" s="5" t="s">
        <v>52</v>
      </c>
      <c r="B8" s="5" t="s">
        <v>1141</v>
      </c>
      <c r="C8" s="116">
        <v>11007</v>
      </c>
      <c r="D8" s="87">
        <f>C8/C$176</f>
        <v>0.06684399424292663</v>
      </c>
    </row>
    <row r="9" spans="1:4" ht="12.75">
      <c r="A9" s="5" t="s">
        <v>53</v>
      </c>
      <c r="B9" s="5" t="s">
        <v>1142</v>
      </c>
      <c r="C9" s="116">
        <v>15264</v>
      </c>
      <c r="D9" s="87">
        <f aca="true" t="shared" si="0" ref="D9:D72">C9/C$176</f>
        <v>0.09269616863123759</v>
      </c>
    </row>
    <row r="10" spans="1:4" ht="12.75">
      <c r="A10" s="5" t="s">
        <v>54</v>
      </c>
      <c r="B10" s="5" t="s">
        <v>1143</v>
      </c>
      <c r="C10" s="116">
        <v>8436</v>
      </c>
      <c r="D10" s="87">
        <f t="shared" si="0"/>
        <v>0.05123066552496857</v>
      </c>
    </row>
    <row r="11" spans="1:4" ht="12.75">
      <c r="A11" s="5" t="s">
        <v>55</v>
      </c>
      <c r="B11" s="5" t="s">
        <v>1144</v>
      </c>
      <c r="C11" s="116">
        <v>10017</v>
      </c>
      <c r="D11" s="87">
        <f t="shared" si="0"/>
        <v>0.06083186066424967</v>
      </c>
    </row>
    <row r="12" spans="1:4" ht="12.75">
      <c r="A12" s="5" t="s">
        <v>56</v>
      </c>
      <c r="B12" s="5" t="s">
        <v>1145</v>
      </c>
      <c r="C12" s="116">
        <v>20844</v>
      </c>
      <c r="D12" s="87">
        <f t="shared" si="0"/>
        <v>0.12658273971105322</v>
      </c>
    </row>
    <row r="13" spans="1:4" ht="12.75">
      <c r="A13" s="5" t="s">
        <v>57</v>
      </c>
      <c r="B13" s="5" t="s">
        <v>1146</v>
      </c>
      <c r="C13" s="116">
        <v>7185</v>
      </c>
      <c r="D13" s="87">
        <f t="shared" si="0"/>
        <v>0.043633514911913134</v>
      </c>
    </row>
    <row r="14" spans="1:4" ht="12.75">
      <c r="A14" s="5" t="s">
        <v>58</v>
      </c>
      <c r="B14" s="5" t="s">
        <v>1147</v>
      </c>
      <c r="C14" s="116">
        <v>3024</v>
      </c>
      <c r="D14" s="87">
        <f t="shared" si="0"/>
        <v>0.018364335294867824</v>
      </c>
    </row>
    <row r="15" spans="1:4" ht="12.75">
      <c r="A15" s="5" t="s">
        <v>59</v>
      </c>
      <c r="B15" s="5" t="s">
        <v>1148</v>
      </c>
      <c r="C15" s="116">
        <v>11172</v>
      </c>
      <c r="D15" s="87">
        <f t="shared" si="0"/>
        <v>0.06784601650603946</v>
      </c>
    </row>
    <row r="16" spans="1:4" ht="12.75">
      <c r="A16" s="5" t="s">
        <v>60</v>
      </c>
      <c r="B16" s="5" t="s">
        <v>1149</v>
      </c>
      <c r="C16" s="116">
        <v>1734</v>
      </c>
      <c r="D16" s="87">
        <f t="shared" si="0"/>
        <v>0.010530343055985717</v>
      </c>
    </row>
    <row r="17" spans="1:4" ht="12.75">
      <c r="A17" s="5" t="s">
        <v>61</v>
      </c>
      <c r="B17" s="5" t="s">
        <v>1150</v>
      </c>
      <c r="C17" s="116">
        <v>27204</v>
      </c>
      <c r="D17" s="87">
        <f t="shared" si="0"/>
        <v>0.16520614330740221</v>
      </c>
    </row>
    <row r="18" spans="1:4" ht="12.75">
      <c r="A18" s="5" t="s">
        <v>62</v>
      </c>
      <c r="B18" s="5" t="s">
        <v>1151</v>
      </c>
      <c r="C18" s="116">
        <v>807</v>
      </c>
      <c r="D18" s="87">
        <f t="shared" si="0"/>
        <v>0.0049007997959518304</v>
      </c>
    </row>
    <row r="19" spans="1:4" ht="12.75">
      <c r="A19" s="5" t="s">
        <v>63</v>
      </c>
      <c r="B19" s="5" t="s">
        <v>1152</v>
      </c>
      <c r="C19" s="116">
        <v>4782</v>
      </c>
      <c r="D19" s="87">
        <f t="shared" si="0"/>
        <v>0.029040427043669954</v>
      </c>
    </row>
    <row r="20" spans="1:4" ht="12.75">
      <c r="A20" s="5" t="s">
        <v>64</v>
      </c>
      <c r="B20" s="5" t="s">
        <v>1153</v>
      </c>
      <c r="C20" s="116">
        <v>726</v>
      </c>
      <c r="D20" s="87">
        <f t="shared" si="0"/>
        <v>0.004408897957696442</v>
      </c>
    </row>
    <row r="21" spans="1:4" ht="12.75">
      <c r="A21" s="5" t="s">
        <v>65</v>
      </c>
      <c r="B21" s="5" t="s">
        <v>1154</v>
      </c>
      <c r="C21" s="116">
        <v>1395</v>
      </c>
      <c r="D21" s="87">
        <f t="shared" si="0"/>
        <v>0.008471642769953908</v>
      </c>
    </row>
    <row r="22" spans="1:4" ht="12.75">
      <c r="A22" s="5" t="s">
        <v>66</v>
      </c>
      <c r="B22" s="5" t="s">
        <v>1155</v>
      </c>
      <c r="C22" s="116">
        <v>9672</v>
      </c>
      <c r="D22" s="87">
        <f t="shared" si="0"/>
        <v>0.058736723205013754</v>
      </c>
    </row>
    <row r="23" spans="1:4" ht="12.75">
      <c r="A23" s="5" t="s">
        <v>67</v>
      </c>
      <c r="B23" s="5" t="s">
        <v>1156</v>
      </c>
      <c r="C23" s="116">
        <v>3588</v>
      </c>
      <c r="D23" s="87">
        <f t="shared" si="0"/>
        <v>0.02178942957605349</v>
      </c>
    </row>
    <row r="24" spans="1:4" ht="12.75">
      <c r="A24" s="5" t="s">
        <v>68</v>
      </c>
      <c r="B24" s="5" t="s">
        <v>1157</v>
      </c>
      <c r="C24" s="116">
        <v>570</v>
      </c>
      <c r="D24" s="87">
        <f t="shared" si="0"/>
        <v>0.0034615314543897683</v>
      </c>
    </row>
    <row r="25" spans="1:4" ht="12.75">
      <c r="A25" s="5" t="s">
        <v>69</v>
      </c>
      <c r="B25" s="5" t="s">
        <v>1158</v>
      </c>
      <c r="C25" s="116">
        <v>1164</v>
      </c>
      <c r="D25" s="87">
        <f t="shared" si="0"/>
        <v>0.007068811601595948</v>
      </c>
    </row>
    <row r="26" spans="1:4" ht="12.75">
      <c r="A26" s="5" t="s">
        <v>70</v>
      </c>
      <c r="B26" s="5" t="s">
        <v>1159</v>
      </c>
      <c r="C26" s="116">
        <v>294</v>
      </c>
      <c r="D26" s="87">
        <f t="shared" si="0"/>
        <v>0.0017854214870010384</v>
      </c>
    </row>
    <row r="27" spans="1:4" ht="12.75">
      <c r="A27" s="5" t="s">
        <v>71</v>
      </c>
      <c r="B27" s="5" t="s">
        <v>1160</v>
      </c>
      <c r="C27" s="116">
        <v>14157</v>
      </c>
      <c r="D27" s="87">
        <f t="shared" si="0"/>
        <v>0.08597351017508062</v>
      </c>
    </row>
    <row r="28" spans="1:4" ht="12.75">
      <c r="A28" s="5" t="s">
        <v>72</v>
      </c>
      <c r="B28" s="5" t="s">
        <v>1161</v>
      </c>
      <c r="C28" s="116">
        <v>303</v>
      </c>
      <c r="D28" s="87">
        <f t="shared" si="0"/>
        <v>0.0018400772468071926</v>
      </c>
    </row>
    <row r="29" spans="1:4" ht="12.75">
      <c r="A29" s="5" t="s">
        <v>73</v>
      </c>
      <c r="B29" s="5" t="s">
        <v>1162</v>
      </c>
      <c r="C29" s="116">
        <v>357</v>
      </c>
      <c r="D29" s="87">
        <f t="shared" si="0"/>
        <v>0.0021680118056441183</v>
      </c>
    </row>
    <row r="30" spans="1:4" ht="12.75">
      <c r="A30" s="5" t="s">
        <v>74</v>
      </c>
      <c r="B30" s="5" t="s">
        <v>1163</v>
      </c>
      <c r="C30" s="116">
        <v>177</v>
      </c>
      <c r="D30" s="87">
        <f t="shared" si="0"/>
        <v>0.0010748966095210334</v>
      </c>
    </row>
    <row r="31" spans="1:4" ht="12.75">
      <c r="A31" s="5" t="s">
        <v>75</v>
      </c>
      <c r="B31" s="5" t="s">
        <v>1164</v>
      </c>
      <c r="C31" s="116">
        <v>990</v>
      </c>
      <c r="D31" s="87">
        <f t="shared" si="0"/>
        <v>0.006012133578676966</v>
      </c>
    </row>
    <row r="32" spans="1:4" ht="12.75">
      <c r="A32" s="5" t="s">
        <v>76</v>
      </c>
      <c r="B32" s="5" t="s">
        <v>1165</v>
      </c>
      <c r="C32" s="116">
        <v>2172</v>
      </c>
      <c r="D32" s="87">
        <f t="shared" si="0"/>
        <v>0.013190256699885224</v>
      </c>
    </row>
    <row r="33" spans="1:4" ht="12.75">
      <c r="A33" s="5" t="s">
        <v>77</v>
      </c>
      <c r="B33" s="5" t="s">
        <v>1166</v>
      </c>
      <c r="C33" s="116">
        <v>147</v>
      </c>
      <c r="D33" s="87">
        <f t="shared" si="0"/>
        <v>0.0008927107435005192</v>
      </c>
    </row>
    <row r="34" spans="1:4" ht="12.75">
      <c r="A34" s="5" t="s">
        <v>78</v>
      </c>
      <c r="B34" s="5" t="s">
        <v>1167</v>
      </c>
      <c r="C34" s="116">
        <v>126</v>
      </c>
      <c r="D34" s="87">
        <f t="shared" si="0"/>
        <v>0.0007651806372861594</v>
      </c>
    </row>
    <row r="35" spans="1:4" ht="12.75">
      <c r="A35" s="5" t="s">
        <v>79</v>
      </c>
      <c r="B35" s="5" t="s">
        <v>1168</v>
      </c>
      <c r="C35" s="116">
        <v>225</v>
      </c>
      <c r="D35" s="87">
        <f t="shared" si="0"/>
        <v>0.001366393995153856</v>
      </c>
    </row>
    <row r="36" spans="1:4" ht="12.75">
      <c r="A36" s="5" t="s">
        <v>80</v>
      </c>
      <c r="B36" s="5" t="s">
        <v>1169</v>
      </c>
      <c r="C36" s="116">
        <v>48</v>
      </c>
      <c r="D36" s="87">
        <f t="shared" si="0"/>
        <v>0.0002914973856328226</v>
      </c>
    </row>
    <row r="37" spans="1:4" ht="12.75">
      <c r="A37" s="5" t="s">
        <v>81</v>
      </c>
      <c r="B37" s="5" t="s">
        <v>1170</v>
      </c>
      <c r="C37" s="116">
        <v>3018</v>
      </c>
      <c r="D37" s="87">
        <f t="shared" si="0"/>
        <v>0.018327898121663723</v>
      </c>
    </row>
    <row r="38" spans="1:4" ht="12.75">
      <c r="A38" s="5" t="s">
        <v>82</v>
      </c>
      <c r="B38" s="5" t="s">
        <v>1171</v>
      </c>
      <c r="C38" s="116">
        <v>36</v>
      </c>
      <c r="D38" s="87">
        <f t="shared" si="0"/>
        <v>0.00021862303922461695</v>
      </c>
    </row>
    <row r="39" spans="1:4" ht="12.75">
      <c r="A39" s="5" t="s">
        <v>83</v>
      </c>
      <c r="B39" s="5" t="s">
        <v>1172</v>
      </c>
      <c r="C39" s="116">
        <v>366</v>
      </c>
      <c r="D39" s="87">
        <f t="shared" si="0"/>
        <v>0.0022226675654502723</v>
      </c>
    </row>
    <row r="40" spans="1:4" ht="12.75">
      <c r="A40" s="5" t="s">
        <v>84</v>
      </c>
      <c r="B40" s="5" t="s">
        <v>1173</v>
      </c>
      <c r="C40" s="116">
        <v>48</v>
      </c>
      <c r="D40" s="87">
        <f t="shared" si="0"/>
        <v>0.0002914973856328226</v>
      </c>
    </row>
    <row r="41" spans="1:4" ht="12.75">
      <c r="A41" s="5" t="s">
        <v>85</v>
      </c>
      <c r="B41" s="5" t="s">
        <v>1174</v>
      </c>
      <c r="C41" s="116">
        <v>69</v>
      </c>
      <c r="D41" s="87">
        <f t="shared" si="0"/>
        <v>0.0004190274918471825</v>
      </c>
    </row>
    <row r="42" spans="1:4" ht="12.75">
      <c r="A42" s="5" t="s">
        <v>86</v>
      </c>
      <c r="B42" s="5" t="s">
        <v>1175</v>
      </c>
      <c r="C42" s="116">
        <v>759</v>
      </c>
      <c r="D42" s="87">
        <f t="shared" si="0"/>
        <v>0.004609302410319007</v>
      </c>
    </row>
    <row r="43" spans="1:4" ht="12.75">
      <c r="A43" s="5" t="s">
        <v>87</v>
      </c>
      <c r="B43" s="5" t="s">
        <v>1176</v>
      </c>
      <c r="C43" s="116">
        <v>168</v>
      </c>
      <c r="D43" s="87">
        <f t="shared" si="0"/>
        <v>0.0010202408497148791</v>
      </c>
    </row>
    <row r="44" spans="1:4" ht="12.75">
      <c r="A44" s="5" t="s">
        <v>88</v>
      </c>
      <c r="B44" s="5" t="s">
        <v>1177</v>
      </c>
      <c r="C44" s="116">
        <v>168</v>
      </c>
      <c r="D44" s="87">
        <f t="shared" si="0"/>
        <v>0.0010202408497148791</v>
      </c>
    </row>
    <row r="45" spans="1:4" ht="12.75">
      <c r="A45" s="5" t="s">
        <v>89</v>
      </c>
      <c r="B45" s="5" t="s">
        <v>1178</v>
      </c>
      <c r="C45" s="116">
        <v>390</v>
      </c>
      <c r="D45" s="87">
        <f t="shared" si="0"/>
        <v>0.0023684162582666836</v>
      </c>
    </row>
    <row r="46" spans="1:4" ht="12.75">
      <c r="A46" s="5" t="s">
        <v>90</v>
      </c>
      <c r="B46" s="5" t="s">
        <v>1179</v>
      </c>
      <c r="C46" s="116">
        <v>21</v>
      </c>
      <c r="D46" s="87">
        <f t="shared" si="0"/>
        <v>0.0001275301062143599</v>
      </c>
    </row>
    <row r="47" spans="1:4" ht="12.75">
      <c r="A47" s="5" t="s">
        <v>91</v>
      </c>
      <c r="B47" s="5" t="s">
        <v>1180</v>
      </c>
      <c r="C47" s="116">
        <v>1131</v>
      </c>
      <c r="D47" s="87">
        <f t="shared" si="0"/>
        <v>0.006868407148973382</v>
      </c>
    </row>
    <row r="48" spans="1:4" ht="12.75">
      <c r="A48" s="5" t="s">
        <v>92</v>
      </c>
      <c r="B48" s="5" t="s">
        <v>1181</v>
      </c>
      <c r="C48" s="116">
        <v>12</v>
      </c>
      <c r="D48" s="87">
        <f t="shared" si="0"/>
        <v>7.287434640820565E-05</v>
      </c>
    </row>
    <row r="49" spans="1:4" ht="12.75">
      <c r="A49" s="5" t="s">
        <v>93</v>
      </c>
      <c r="B49" s="5" t="s">
        <v>1182</v>
      </c>
      <c r="C49" s="116">
        <v>48</v>
      </c>
      <c r="D49" s="87">
        <f t="shared" si="0"/>
        <v>0.0002914973856328226</v>
      </c>
    </row>
    <row r="50" spans="1:4" ht="12.75">
      <c r="A50" s="5" t="s">
        <v>94</v>
      </c>
      <c r="B50" s="5" t="s">
        <v>1183</v>
      </c>
      <c r="C50" s="116">
        <v>18</v>
      </c>
      <c r="D50" s="87">
        <f t="shared" si="0"/>
        <v>0.00010931151961230847</v>
      </c>
    </row>
    <row r="51" spans="1:4" ht="12.75">
      <c r="A51" s="5" t="s">
        <v>95</v>
      </c>
      <c r="B51" s="5" t="s">
        <v>1184</v>
      </c>
      <c r="C51" s="116">
        <v>33</v>
      </c>
      <c r="D51" s="87">
        <f t="shared" si="0"/>
        <v>0.00020040445262256554</v>
      </c>
    </row>
    <row r="52" spans="1:4" ht="12.75">
      <c r="A52" s="5" t="s">
        <v>96</v>
      </c>
      <c r="B52" s="5" t="s">
        <v>1185</v>
      </c>
      <c r="C52" s="116">
        <v>237</v>
      </c>
      <c r="D52" s="87">
        <f t="shared" si="0"/>
        <v>0.0014392683415620617</v>
      </c>
    </row>
    <row r="53" spans="1:4" ht="12.75">
      <c r="A53" s="5" t="s">
        <v>97</v>
      </c>
      <c r="B53" s="5" t="s">
        <v>1186</v>
      </c>
      <c r="C53" s="116">
        <v>15</v>
      </c>
      <c r="D53" s="87">
        <f t="shared" si="0"/>
        <v>9.109293301025707E-05</v>
      </c>
    </row>
    <row r="54" spans="1:4" ht="12.75">
      <c r="A54" s="5" t="s">
        <v>98</v>
      </c>
      <c r="B54" s="5" t="s">
        <v>1187</v>
      </c>
      <c r="C54" s="116">
        <v>12</v>
      </c>
      <c r="D54" s="87">
        <f t="shared" si="0"/>
        <v>7.287434640820565E-05</v>
      </c>
    </row>
    <row r="55" spans="1:4" ht="12.75">
      <c r="A55" s="5" t="s">
        <v>99</v>
      </c>
      <c r="B55" s="5" t="s">
        <v>1188</v>
      </c>
      <c r="C55" s="116">
        <v>45</v>
      </c>
      <c r="D55" s="87">
        <f t="shared" si="0"/>
        <v>0.0002732787990307712</v>
      </c>
    </row>
    <row r="56" spans="1:4" ht="12.75">
      <c r="A56" s="5" t="s">
        <v>100</v>
      </c>
      <c r="B56" s="5" t="s">
        <v>1189</v>
      </c>
      <c r="C56" s="116">
        <v>6</v>
      </c>
      <c r="D56" s="87">
        <f t="shared" si="0"/>
        <v>3.6437173204102824E-05</v>
      </c>
    </row>
    <row r="57" spans="1:4" ht="12.75">
      <c r="A57" s="5" t="s">
        <v>101</v>
      </c>
      <c r="B57" s="5" t="s">
        <v>1190</v>
      </c>
      <c r="C57" s="116">
        <v>240</v>
      </c>
      <c r="D57" s="87">
        <f t="shared" si="0"/>
        <v>0.001457486928164113</v>
      </c>
    </row>
    <row r="58" spans="1:4" ht="12.75">
      <c r="A58" s="5" t="s">
        <v>102</v>
      </c>
      <c r="B58" s="5" t="s">
        <v>1191</v>
      </c>
      <c r="C58" s="116">
        <v>3</v>
      </c>
      <c r="D58" s="87">
        <f t="shared" si="0"/>
        <v>1.8218586602051412E-05</v>
      </c>
    </row>
    <row r="59" spans="1:4" ht="12.75">
      <c r="A59" s="5" t="s">
        <v>103</v>
      </c>
      <c r="B59" s="5" t="s">
        <v>1192</v>
      </c>
      <c r="C59" s="116">
        <v>9</v>
      </c>
      <c r="D59" s="87">
        <f t="shared" si="0"/>
        <v>5.4655759806154237E-05</v>
      </c>
    </row>
    <row r="60" spans="1:4" ht="12.75">
      <c r="A60" s="5" t="s">
        <v>104</v>
      </c>
      <c r="B60" s="5" t="s">
        <v>1193</v>
      </c>
      <c r="C60" s="116">
        <v>3</v>
      </c>
      <c r="D60" s="87">
        <f t="shared" si="0"/>
        <v>1.8218586602051412E-05</v>
      </c>
    </row>
    <row r="61" spans="1:4" ht="12.75">
      <c r="A61" s="5" t="s">
        <v>105</v>
      </c>
      <c r="B61" s="5" t="s">
        <v>1194</v>
      </c>
      <c r="C61" s="116">
        <v>3</v>
      </c>
      <c r="D61" s="87">
        <f t="shared" si="0"/>
        <v>1.8218586602051412E-05</v>
      </c>
    </row>
    <row r="62" spans="1:4" ht="12.75">
      <c r="A62" s="5" t="s">
        <v>106</v>
      </c>
      <c r="B62" s="5" t="s">
        <v>1195</v>
      </c>
      <c r="C62" s="116">
        <v>42</v>
      </c>
      <c r="D62" s="87">
        <f t="shared" si="0"/>
        <v>0.0002550602124287198</v>
      </c>
    </row>
    <row r="63" spans="1:4" ht="12.75">
      <c r="A63" s="5" t="s">
        <v>107</v>
      </c>
      <c r="B63" s="5" t="s">
        <v>1196</v>
      </c>
      <c r="C63" s="116">
        <v>9</v>
      </c>
      <c r="D63" s="87">
        <f t="shared" si="0"/>
        <v>5.4655759806154237E-05</v>
      </c>
    </row>
    <row r="64" spans="1:4" ht="12.75">
      <c r="A64" s="5" t="s">
        <v>108</v>
      </c>
      <c r="B64" s="5" t="s">
        <v>1197</v>
      </c>
      <c r="C64" s="116">
        <v>6</v>
      </c>
      <c r="D64" s="87">
        <f t="shared" si="0"/>
        <v>3.6437173204102824E-05</v>
      </c>
    </row>
    <row r="65" spans="1:4" ht="12.75">
      <c r="A65" s="5" t="s">
        <v>109</v>
      </c>
      <c r="B65" s="5" t="s">
        <v>1198</v>
      </c>
      <c r="C65" s="116">
        <v>3</v>
      </c>
      <c r="D65" s="87">
        <f t="shared" si="0"/>
        <v>1.8218586602051412E-05</v>
      </c>
    </row>
    <row r="66" spans="1:4" ht="12.75">
      <c r="A66" s="5" t="s">
        <v>110</v>
      </c>
      <c r="B66" s="5" t="s">
        <v>1199</v>
      </c>
      <c r="C66" s="116">
        <v>0</v>
      </c>
      <c r="D66" s="87">
        <f t="shared" si="0"/>
        <v>0</v>
      </c>
    </row>
    <row r="67" spans="1:4" ht="12.75">
      <c r="A67" s="5" t="s">
        <v>111</v>
      </c>
      <c r="B67" s="5" t="s">
        <v>1200</v>
      </c>
      <c r="C67" s="116">
        <v>102</v>
      </c>
      <c r="D67" s="87">
        <f t="shared" si="0"/>
        <v>0.000619431944469748</v>
      </c>
    </row>
    <row r="68" spans="1:4" ht="12.75">
      <c r="A68" s="5" t="s">
        <v>112</v>
      </c>
      <c r="B68" s="5" t="s">
        <v>1201</v>
      </c>
      <c r="C68" s="116">
        <v>0</v>
      </c>
      <c r="D68" s="87">
        <f t="shared" si="0"/>
        <v>0</v>
      </c>
    </row>
    <row r="69" spans="1:4" ht="12.75">
      <c r="A69" s="5" t="s">
        <v>113</v>
      </c>
      <c r="B69" s="5" t="s">
        <v>1202</v>
      </c>
      <c r="C69" s="116">
        <v>3</v>
      </c>
      <c r="D69" s="87">
        <f t="shared" si="0"/>
        <v>1.8218586602051412E-05</v>
      </c>
    </row>
    <row r="70" spans="1:4" ht="12.75">
      <c r="A70" s="5" t="s">
        <v>114</v>
      </c>
      <c r="B70" s="5" t="s">
        <v>1203</v>
      </c>
      <c r="C70" s="116">
        <v>0</v>
      </c>
      <c r="D70" s="87">
        <f t="shared" si="0"/>
        <v>0</v>
      </c>
    </row>
    <row r="71" spans="1:4" ht="12.75">
      <c r="A71" s="5" t="s">
        <v>115</v>
      </c>
      <c r="B71" s="5" t="s">
        <v>1204</v>
      </c>
      <c r="C71" s="116">
        <v>6</v>
      </c>
      <c r="D71" s="87">
        <f t="shared" si="0"/>
        <v>3.6437173204102824E-05</v>
      </c>
    </row>
    <row r="72" spans="1:4" ht="12.75">
      <c r="A72" s="5" t="s">
        <v>116</v>
      </c>
      <c r="B72" s="5" t="s">
        <v>1205</v>
      </c>
      <c r="C72" s="116">
        <v>9</v>
      </c>
      <c r="D72" s="87">
        <f t="shared" si="0"/>
        <v>5.4655759806154237E-05</v>
      </c>
    </row>
    <row r="73" spans="1:4" ht="12.75">
      <c r="A73" s="5" t="s">
        <v>117</v>
      </c>
      <c r="B73" s="5" t="s">
        <v>1206</v>
      </c>
      <c r="C73" s="116">
        <v>3</v>
      </c>
      <c r="D73" s="87">
        <f aca="true" t="shared" si="1" ref="D73:D136">C73/C$176</f>
        <v>1.8218586602051412E-05</v>
      </c>
    </row>
    <row r="74" spans="1:4" ht="12.75">
      <c r="A74" s="5" t="s">
        <v>118</v>
      </c>
      <c r="B74" s="5" t="s">
        <v>1207</v>
      </c>
      <c r="C74" s="116">
        <v>0</v>
      </c>
      <c r="D74" s="87">
        <f t="shared" si="1"/>
        <v>0</v>
      </c>
    </row>
    <row r="75" spans="1:4" ht="12.75">
      <c r="A75" s="5" t="s">
        <v>119</v>
      </c>
      <c r="B75" s="5" t="s">
        <v>1208</v>
      </c>
      <c r="C75" s="116">
        <v>0</v>
      </c>
      <c r="D75" s="87">
        <f t="shared" si="1"/>
        <v>0</v>
      </c>
    </row>
    <row r="76" spans="1:4" ht="12.75">
      <c r="A76" s="5" t="s">
        <v>120</v>
      </c>
      <c r="B76" s="5" t="s">
        <v>1209</v>
      </c>
      <c r="C76" s="116">
        <v>0</v>
      </c>
      <c r="D76" s="87">
        <f t="shared" si="1"/>
        <v>0</v>
      </c>
    </row>
    <row r="77" spans="1:4" ht="12.75">
      <c r="A77" s="5" t="s">
        <v>121</v>
      </c>
      <c r="B77" s="5" t="s">
        <v>1210</v>
      </c>
      <c r="C77" s="116">
        <v>24</v>
      </c>
      <c r="D77" s="87">
        <f t="shared" si="1"/>
        <v>0.0001457486928164113</v>
      </c>
    </row>
    <row r="78" spans="1:4" ht="12.75">
      <c r="A78" s="5" t="s">
        <v>122</v>
      </c>
      <c r="B78" s="5" t="s">
        <v>1211</v>
      </c>
      <c r="C78" s="116">
        <v>0</v>
      </c>
      <c r="D78" s="87">
        <f t="shared" si="1"/>
        <v>0</v>
      </c>
    </row>
    <row r="79" spans="1:4" ht="12.75">
      <c r="A79" s="5" t="s">
        <v>123</v>
      </c>
      <c r="B79" s="5" t="s">
        <v>1212</v>
      </c>
      <c r="C79" s="116">
        <v>3</v>
      </c>
      <c r="D79" s="87">
        <f t="shared" si="1"/>
        <v>1.8218586602051412E-05</v>
      </c>
    </row>
    <row r="80" spans="1:4" ht="12.75">
      <c r="A80" s="5" t="s">
        <v>124</v>
      </c>
      <c r="B80" s="5" t="s">
        <v>1213</v>
      </c>
      <c r="C80" s="116">
        <v>0</v>
      </c>
      <c r="D80" s="87">
        <f t="shared" si="1"/>
        <v>0</v>
      </c>
    </row>
    <row r="81" spans="1:4" ht="12.75">
      <c r="A81" s="5" t="s">
        <v>125</v>
      </c>
      <c r="B81" s="5" t="s">
        <v>1214</v>
      </c>
      <c r="C81" s="116">
        <v>3</v>
      </c>
      <c r="D81" s="87">
        <f t="shared" si="1"/>
        <v>1.8218586602051412E-05</v>
      </c>
    </row>
    <row r="82" spans="1:4" ht="12.75">
      <c r="A82" s="5" t="s">
        <v>126</v>
      </c>
      <c r="B82" s="5" t="s">
        <v>1215</v>
      </c>
      <c r="C82" s="116">
        <v>0</v>
      </c>
      <c r="D82" s="87">
        <f t="shared" si="1"/>
        <v>0</v>
      </c>
    </row>
    <row r="83" spans="1:4" ht="12.75">
      <c r="A83" s="5" t="s">
        <v>127</v>
      </c>
      <c r="B83" s="5" t="s">
        <v>1216</v>
      </c>
      <c r="C83" s="116">
        <v>0</v>
      </c>
      <c r="D83" s="87">
        <f t="shared" si="1"/>
        <v>0</v>
      </c>
    </row>
    <row r="84" spans="1:4" ht="12.75">
      <c r="A84" s="5" t="s">
        <v>128</v>
      </c>
      <c r="B84" s="5" t="s">
        <v>1217</v>
      </c>
      <c r="C84" s="116">
        <v>3</v>
      </c>
      <c r="D84" s="87">
        <f t="shared" si="1"/>
        <v>1.8218586602051412E-05</v>
      </c>
    </row>
    <row r="85" spans="1:4" ht="12.75">
      <c r="A85" s="5" t="s">
        <v>129</v>
      </c>
      <c r="B85" s="5" t="s">
        <v>1218</v>
      </c>
      <c r="C85" s="116">
        <v>0</v>
      </c>
      <c r="D85" s="87">
        <f t="shared" si="1"/>
        <v>0</v>
      </c>
    </row>
    <row r="86" spans="1:4" ht="12.75">
      <c r="A86" s="5" t="s">
        <v>130</v>
      </c>
      <c r="B86" s="5" t="s">
        <v>1219</v>
      </c>
      <c r="C86" s="116">
        <v>0</v>
      </c>
      <c r="D86" s="87">
        <f t="shared" si="1"/>
        <v>0</v>
      </c>
    </row>
    <row r="87" spans="1:4" ht="12.75">
      <c r="A87" s="5" t="s">
        <v>131</v>
      </c>
      <c r="B87" s="5" t="s">
        <v>1220</v>
      </c>
      <c r="C87" s="116">
        <v>3</v>
      </c>
      <c r="D87" s="87">
        <f t="shared" si="1"/>
        <v>1.8218586602051412E-05</v>
      </c>
    </row>
    <row r="88" spans="1:4" ht="12.75">
      <c r="A88" s="5" t="s">
        <v>132</v>
      </c>
      <c r="B88" s="5" t="s">
        <v>1221</v>
      </c>
      <c r="C88" s="116">
        <v>0</v>
      </c>
      <c r="D88" s="87">
        <f t="shared" si="1"/>
        <v>0</v>
      </c>
    </row>
    <row r="89" spans="1:4" ht="12.75">
      <c r="A89" s="5" t="s">
        <v>133</v>
      </c>
      <c r="B89" s="5" t="s">
        <v>1222</v>
      </c>
      <c r="C89" s="116">
        <v>0</v>
      </c>
      <c r="D89" s="87">
        <f t="shared" si="1"/>
        <v>0</v>
      </c>
    </row>
    <row r="90" spans="1:4" ht="12.75">
      <c r="A90" s="5" t="s">
        <v>134</v>
      </c>
      <c r="B90" s="5" t="s">
        <v>1223</v>
      </c>
      <c r="C90" s="116">
        <v>0</v>
      </c>
      <c r="D90" s="87">
        <f t="shared" si="1"/>
        <v>0</v>
      </c>
    </row>
    <row r="91" spans="1:4" ht="12.75">
      <c r="A91" s="5" t="s">
        <v>135</v>
      </c>
      <c r="B91" s="5" t="s">
        <v>1224</v>
      </c>
      <c r="C91" s="116">
        <v>0</v>
      </c>
      <c r="D91" s="87">
        <f t="shared" si="1"/>
        <v>0</v>
      </c>
    </row>
    <row r="92" spans="1:4" ht="12.75">
      <c r="A92" s="5" t="s">
        <v>136</v>
      </c>
      <c r="B92" s="5" t="s">
        <v>1225</v>
      </c>
      <c r="C92" s="116">
        <v>0</v>
      </c>
      <c r="D92" s="87">
        <f t="shared" si="1"/>
        <v>0</v>
      </c>
    </row>
    <row r="93" spans="1:4" ht="12.75">
      <c r="A93" s="5" t="s">
        <v>137</v>
      </c>
      <c r="B93" s="5" t="s">
        <v>1226</v>
      </c>
      <c r="C93" s="116">
        <v>0</v>
      </c>
      <c r="D93" s="87">
        <f t="shared" si="1"/>
        <v>0</v>
      </c>
    </row>
    <row r="94" spans="1:4" ht="12.75">
      <c r="A94" s="5" t="s">
        <v>138</v>
      </c>
      <c r="B94" s="5" t="s">
        <v>1227</v>
      </c>
      <c r="C94" s="116">
        <v>0</v>
      </c>
      <c r="D94" s="87">
        <f t="shared" si="1"/>
        <v>0</v>
      </c>
    </row>
    <row r="95" spans="1:4" ht="12.75">
      <c r="A95" s="5" t="s">
        <v>139</v>
      </c>
      <c r="B95" s="5" t="s">
        <v>1228</v>
      </c>
      <c r="C95" s="116">
        <v>0</v>
      </c>
      <c r="D95" s="87">
        <f t="shared" si="1"/>
        <v>0</v>
      </c>
    </row>
    <row r="96" spans="1:4" ht="12.75">
      <c r="A96" s="5" t="s">
        <v>140</v>
      </c>
      <c r="B96" s="5" t="s">
        <v>1229</v>
      </c>
      <c r="C96" s="116">
        <v>0</v>
      </c>
      <c r="D96" s="87">
        <f t="shared" si="1"/>
        <v>0</v>
      </c>
    </row>
    <row r="97" spans="1:4" ht="12.75">
      <c r="A97" s="5" t="s">
        <v>141</v>
      </c>
      <c r="B97" s="5" t="s">
        <v>1230</v>
      </c>
      <c r="C97" s="116">
        <v>0</v>
      </c>
      <c r="D97" s="87">
        <f t="shared" si="1"/>
        <v>0</v>
      </c>
    </row>
    <row r="98" spans="1:4" ht="12.75">
      <c r="A98" s="5" t="s">
        <v>142</v>
      </c>
      <c r="B98" s="5" t="s">
        <v>1231</v>
      </c>
      <c r="C98" s="116">
        <v>0</v>
      </c>
      <c r="D98" s="87">
        <f t="shared" si="1"/>
        <v>0</v>
      </c>
    </row>
    <row r="99" spans="1:4" ht="12.75">
      <c r="A99" s="5" t="s">
        <v>143</v>
      </c>
      <c r="B99" s="5" t="s">
        <v>1232</v>
      </c>
      <c r="C99" s="116">
        <v>0</v>
      </c>
      <c r="D99" s="87">
        <f t="shared" si="1"/>
        <v>0</v>
      </c>
    </row>
    <row r="100" spans="1:4" ht="12.75">
      <c r="A100" s="5" t="s">
        <v>144</v>
      </c>
      <c r="B100" s="5" t="s">
        <v>1233</v>
      </c>
      <c r="C100" s="116">
        <v>0</v>
      </c>
      <c r="D100" s="87">
        <f t="shared" si="1"/>
        <v>0</v>
      </c>
    </row>
    <row r="101" spans="1:4" ht="12.75">
      <c r="A101" s="5" t="s">
        <v>145</v>
      </c>
      <c r="B101" s="5" t="s">
        <v>1234</v>
      </c>
      <c r="C101" s="116">
        <v>0</v>
      </c>
      <c r="D101" s="87">
        <f t="shared" si="1"/>
        <v>0</v>
      </c>
    </row>
    <row r="102" spans="1:4" ht="12.75">
      <c r="A102" s="5" t="s">
        <v>146</v>
      </c>
      <c r="B102" s="5" t="s">
        <v>1235</v>
      </c>
      <c r="C102" s="116">
        <v>0</v>
      </c>
      <c r="D102" s="87">
        <f t="shared" si="1"/>
        <v>0</v>
      </c>
    </row>
    <row r="103" spans="1:4" ht="12.75">
      <c r="A103" s="5" t="s">
        <v>147</v>
      </c>
      <c r="B103" s="5" t="s">
        <v>1236</v>
      </c>
      <c r="C103" s="116">
        <v>0</v>
      </c>
      <c r="D103" s="87">
        <f t="shared" si="1"/>
        <v>0</v>
      </c>
    </row>
    <row r="104" spans="1:4" ht="12.75">
      <c r="A104" s="5" t="s">
        <v>148</v>
      </c>
      <c r="B104" s="5" t="s">
        <v>1237</v>
      </c>
      <c r="C104" s="116">
        <v>0</v>
      </c>
      <c r="D104" s="87">
        <f t="shared" si="1"/>
        <v>0</v>
      </c>
    </row>
    <row r="105" spans="1:4" ht="12.75">
      <c r="A105" s="5" t="s">
        <v>149</v>
      </c>
      <c r="B105" s="5" t="s">
        <v>1238</v>
      </c>
      <c r="C105" s="116">
        <v>0</v>
      </c>
      <c r="D105" s="87">
        <f t="shared" si="1"/>
        <v>0</v>
      </c>
    </row>
    <row r="106" spans="1:4" ht="12.75">
      <c r="A106" s="5" t="s">
        <v>150</v>
      </c>
      <c r="B106" s="5" t="s">
        <v>1239</v>
      </c>
      <c r="C106" s="116">
        <v>0</v>
      </c>
      <c r="D106" s="87">
        <f t="shared" si="1"/>
        <v>0</v>
      </c>
    </row>
    <row r="107" spans="1:4" ht="12.75">
      <c r="A107" s="5" t="s">
        <v>151</v>
      </c>
      <c r="B107" s="5" t="s">
        <v>1240</v>
      </c>
      <c r="C107" s="116">
        <v>0</v>
      </c>
      <c r="D107" s="87">
        <f t="shared" si="1"/>
        <v>0</v>
      </c>
    </row>
    <row r="108" spans="1:4" ht="12.75">
      <c r="A108" s="5" t="s">
        <v>152</v>
      </c>
      <c r="B108" s="5" t="s">
        <v>1241</v>
      </c>
      <c r="C108" s="116">
        <v>0</v>
      </c>
      <c r="D108" s="87">
        <f t="shared" si="1"/>
        <v>0</v>
      </c>
    </row>
    <row r="109" spans="1:4" ht="12.75">
      <c r="A109" s="5" t="s">
        <v>153</v>
      </c>
      <c r="B109" s="5" t="s">
        <v>1242</v>
      </c>
      <c r="C109" s="116">
        <v>0</v>
      </c>
      <c r="D109" s="87">
        <f t="shared" si="1"/>
        <v>0</v>
      </c>
    </row>
    <row r="110" spans="1:4" ht="12.75">
      <c r="A110" s="5" t="s">
        <v>154</v>
      </c>
      <c r="B110" s="5" t="s">
        <v>1243</v>
      </c>
      <c r="C110" s="116">
        <v>0</v>
      </c>
      <c r="D110" s="87">
        <f t="shared" si="1"/>
        <v>0</v>
      </c>
    </row>
    <row r="111" spans="1:4" ht="12.75">
      <c r="A111" s="5" t="s">
        <v>155</v>
      </c>
      <c r="B111" s="5" t="s">
        <v>1244</v>
      </c>
      <c r="C111" s="116">
        <v>0</v>
      </c>
      <c r="D111" s="87">
        <f t="shared" si="1"/>
        <v>0</v>
      </c>
    </row>
    <row r="112" spans="1:4" ht="12.75">
      <c r="A112" s="5" t="s">
        <v>156</v>
      </c>
      <c r="B112" s="5" t="s">
        <v>1245</v>
      </c>
      <c r="C112" s="116">
        <v>0</v>
      </c>
      <c r="D112" s="87">
        <f t="shared" si="1"/>
        <v>0</v>
      </c>
    </row>
    <row r="113" spans="1:4" ht="12.75">
      <c r="A113" s="5" t="s">
        <v>157</v>
      </c>
      <c r="B113" s="5" t="s">
        <v>1246</v>
      </c>
      <c r="C113" s="116">
        <v>0</v>
      </c>
      <c r="D113" s="87">
        <f t="shared" si="1"/>
        <v>0</v>
      </c>
    </row>
    <row r="114" spans="1:4" ht="12.75">
      <c r="A114" s="5" t="s">
        <v>158</v>
      </c>
      <c r="B114" s="5" t="s">
        <v>1247</v>
      </c>
      <c r="C114" s="116">
        <v>0</v>
      </c>
      <c r="D114" s="87">
        <f t="shared" si="1"/>
        <v>0</v>
      </c>
    </row>
    <row r="115" spans="1:4" ht="12.75">
      <c r="A115" s="5" t="s">
        <v>159</v>
      </c>
      <c r="B115" s="5" t="s">
        <v>1248</v>
      </c>
      <c r="C115" s="116">
        <v>0</v>
      </c>
      <c r="D115" s="87">
        <f t="shared" si="1"/>
        <v>0</v>
      </c>
    </row>
    <row r="116" spans="1:4" ht="12.75">
      <c r="A116" s="5" t="s">
        <v>160</v>
      </c>
      <c r="B116" s="5" t="s">
        <v>1249</v>
      </c>
      <c r="C116" s="116">
        <v>0</v>
      </c>
      <c r="D116" s="87">
        <f t="shared" si="1"/>
        <v>0</v>
      </c>
    </row>
    <row r="117" spans="1:4" ht="12.75">
      <c r="A117" s="5" t="s">
        <v>161</v>
      </c>
      <c r="B117" s="5" t="s">
        <v>1250</v>
      </c>
      <c r="C117" s="116">
        <v>0</v>
      </c>
      <c r="D117" s="87">
        <f t="shared" si="1"/>
        <v>0</v>
      </c>
    </row>
    <row r="118" spans="1:4" ht="12.75">
      <c r="A118" s="5" t="s">
        <v>162</v>
      </c>
      <c r="B118" s="5" t="s">
        <v>1251</v>
      </c>
      <c r="C118" s="116">
        <v>0</v>
      </c>
      <c r="D118" s="87">
        <f t="shared" si="1"/>
        <v>0</v>
      </c>
    </row>
    <row r="119" spans="1:4" ht="12.75">
      <c r="A119" s="5" t="s">
        <v>163</v>
      </c>
      <c r="B119" s="5" t="s">
        <v>1252</v>
      </c>
      <c r="C119" s="116">
        <v>0</v>
      </c>
      <c r="D119" s="87">
        <f t="shared" si="1"/>
        <v>0</v>
      </c>
    </row>
    <row r="120" spans="1:4" ht="12.75">
      <c r="A120" s="5" t="s">
        <v>164</v>
      </c>
      <c r="B120" s="5" t="s">
        <v>1253</v>
      </c>
      <c r="C120" s="116">
        <v>0</v>
      </c>
      <c r="D120" s="87">
        <f t="shared" si="1"/>
        <v>0</v>
      </c>
    </row>
    <row r="121" spans="1:4" ht="12.75">
      <c r="A121" s="5" t="s">
        <v>165</v>
      </c>
      <c r="B121" s="5" t="s">
        <v>1254</v>
      </c>
      <c r="C121" s="116">
        <v>0</v>
      </c>
      <c r="D121" s="87">
        <f t="shared" si="1"/>
        <v>0</v>
      </c>
    </row>
    <row r="122" spans="1:4" ht="12.75">
      <c r="A122" s="5" t="s">
        <v>166</v>
      </c>
      <c r="B122" s="5" t="s">
        <v>1255</v>
      </c>
      <c r="C122" s="116">
        <v>0</v>
      </c>
      <c r="D122" s="87">
        <f t="shared" si="1"/>
        <v>0</v>
      </c>
    </row>
    <row r="123" spans="1:4" ht="12.75">
      <c r="A123" s="5" t="s">
        <v>167</v>
      </c>
      <c r="B123" s="5" t="s">
        <v>1256</v>
      </c>
      <c r="C123" s="116">
        <v>0</v>
      </c>
      <c r="D123" s="87">
        <f t="shared" si="1"/>
        <v>0</v>
      </c>
    </row>
    <row r="124" spans="1:4" ht="12.75">
      <c r="A124" s="5" t="s">
        <v>168</v>
      </c>
      <c r="B124" s="5" t="s">
        <v>1257</v>
      </c>
      <c r="C124" s="116">
        <v>0</v>
      </c>
      <c r="D124" s="87">
        <f t="shared" si="1"/>
        <v>0</v>
      </c>
    </row>
    <row r="125" spans="1:4" ht="12.75">
      <c r="A125" s="5" t="s">
        <v>169</v>
      </c>
      <c r="B125" s="5" t="s">
        <v>1258</v>
      </c>
      <c r="C125" s="116">
        <v>0</v>
      </c>
      <c r="D125" s="87">
        <f t="shared" si="1"/>
        <v>0</v>
      </c>
    </row>
    <row r="126" spans="1:4" ht="12.75">
      <c r="A126" s="5" t="s">
        <v>170</v>
      </c>
      <c r="B126" s="5" t="s">
        <v>1259</v>
      </c>
      <c r="C126" s="116">
        <v>0</v>
      </c>
      <c r="D126" s="87">
        <f t="shared" si="1"/>
        <v>0</v>
      </c>
    </row>
    <row r="127" spans="1:4" ht="12.75">
      <c r="A127" s="5" t="s">
        <v>171</v>
      </c>
      <c r="B127" s="5" t="s">
        <v>1260</v>
      </c>
      <c r="C127" s="116">
        <v>0</v>
      </c>
      <c r="D127" s="87">
        <f t="shared" si="1"/>
        <v>0</v>
      </c>
    </row>
    <row r="128" spans="1:4" ht="12.75">
      <c r="A128" s="5" t="s">
        <v>1261</v>
      </c>
      <c r="B128" s="5" t="s">
        <v>1262</v>
      </c>
      <c r="C128" s="116">
        <v>0</v>
      </c>
      <c r="D128" s="87">
        <f t="shared" si="1"/>
        <v>0</v>
      </c>
    </row>
    <row r="129" spans="1:4" ht="12.75">
      <c r="A129" s="5" t="s">
        <v>1263</v>
      </c>
      <c r="B129" s="5" t="s">
        <v>1264</v>
      </c>
      <c r="C129" s="116">
        <v>0</v>
      </c>
      <c r="D129" s="87">
        <f t="shared" si="1"/>
        <v>0</v>
      </c>
    </row>
    <row r="130" spans="1:4" ht="12.75">
      <c r="A130" s="5" t="s">
        <v>1265</v>
      </c>
      <c r="B130" s="5" t="s">
        <v>1266</v>
      </c>
      <c r="C130" s="116">
        <v>0</v>
      </c>
      <c r="D130" s="87">
        <f t="shared" si="1"/>
        <v>0</v>
      </c>
    </row>
    <row r="131" spans="1:4" ht="12.75">
      <c r="A131" s="5" t="s">
        <v>1267</v>
      </c>
      <c r="B131" s="5" t="s">
        <v>1268</v>
      </c>
      <c r="C131" s="116">
        <v>0</v>
      </c>
      <c r="D131" s="87">
        <f t="shared" si="1"/>
        <v>0</v>
      </c>
    </row>
    <row r="132" spans="1:4" ht="12.75">
      <c r="A132" s="5" t="s">
        <v>1269</v>
      </c>
      <c r="B132" s="5" t="s">
        <v>1270</v>
      </c>
      <c r="C132" s="116">
        <v>0</v>
      </c>
      <c r="D132" s="87">
        <f t="shared" si="1"/>
        <v>0</v>
      </c>
    </row>
    <row r="133" spans="1:4" ht="12.75">
      <c r="A133" s="5" t="s">
        <v>1271</v>
      </c>
      <c r="B133" s="5" t="s">
        <v>1272</v>
      </c>
      <c r="C133" s="116">
        <v>0</v>
      </c>
      <c r="D133" s="87">
        <f t="shared" si="1"/>
        <v>0</v>
      </c>
    </row>
    <row r="134" spans="1:4" ht="12.75">
      <c r="A134" s="5" t="s">
        <v>1273</v>
      </c>
      <c r="B134" s="5" t="s">
        <v>1274</v>
      </c>
      <c r="C134" s="116">
        <v>0</v>
      </c>
      <c r="D134" s="87">
        <f t="shared" si="1"/>
        <v>0</v>
      </c>
    </row>
    <row r="135" spans="1:4" ht="12.75">
      <c r="A135" s="5" t="s">
        <v>1275</v>
      </c>
      <c r="B135" s="5" t="s">
        <v>1276</v>
      </c>
      <c r="C135" s="116">
        <v>0</v>
      </c>
      <c r="D135" s="87">
        <f t="shared" si="1"/>
        <v>0</v>
      </c>
    </row>
    <row r="136" spans="1:4" ht="12.75">
      <c r="A136" s="5" t="s">
        <v>1277</v>
      </c>
      <c r="B136" s="5" t="s">
        <v>1278</v>
      </c>
      <c r="C136" s="116">
        <v>0</v>
      </c>
      <c r="D136" s="87">
        <f t="shared" si="1"/>
        <v>0</v>
      </c>
    </row>
    <row r="137" spans="1:4" ht="12.75">
      <c r="A137" s="5" t="s">
        <v>1279</v>
      </c>
      <c r="B137" s="5" t="s">
        <v>1280</v>
      </c>
      <c r="C137" s="116">
        <v>0</v>
      </c>
      <c r="D137" s="87">
        <f aca="true" t="shared" si="2" ref="D137:D176">C137/C$176</f>
        <v>0</v>
      </c>
    </row>
    <row r="138" spans="1:4" ht="12.75">
      <c r="A138" s="5" t="s">
        <v>1281</v>
      </c>
      <c r="B138" s="5" t="s">
        <v>1282</v>
      </c>
      <c r="C138" s="116">
        <v>0</v>
      </c>
      <c r="D138" s="87">
        <f t="shared" si="2"/>
        <v>0</v>
      </c>
    </row>
    <row r="139" spans="1:4" ht="12.75">
      <c r="A139" s="5" t="s">
        <v>1283</v>
      </c>
      <c r="B139" s="5" t="s">
        <v>1284</v>
      </c>
      <c r="C139" s="116">
        <v>0</v>
      </c>
      <c r="D139" s="87">
        <f t="shared" si="2"/>
        <v>0</v>
      </c>
    </row>
    <row r="140" spans="1:4" ht="12.75">
      <c r="A140" s="5" t="s">
        <v>1285</v>
      </c>
      <c r="B140" s="5" t="s">
        <v>1286</v>
      </c>
      <c r="C140" s="116">
        <v>0</v>
      </c>
      <c r="D140" s="87">
        <f t="shared" si="2"/>
        <v>0</v>
      </c>
    </row>
    <row r="141" spans="1:4" ht="12.75">
      <c r="A141" s="5" t="s">
        <v>1287</v>
      </c>
      <c r="B141" s="5" t="s">
        <v>1288</v>
      </c>
      <c r="C141" s="116">
        <v>0</v>
      </c>
      <c r="D141" s="87">
        <f t="shared" si="2"/>
        <v>0</v>
      </c>
    </row>
    <row r="142" spans="1:4" ht="12.75">
      <c r="A142" s="5" t="s">
        <v>1289</v>
      </c>
      <c r="B142" s="5" t="s">
        <v>1290</v>
      </c>
      <c r="C142" s="116">
        <v>0</v>
      </c>
      <c r="D142" s="87">
        <f t="shared" si="2"/>
        <v>0</v>
      </c>
    </row>
    <row r="143" spans="1:4" ht="12.75">
      <c r="A143" s="5" t="s">
        <v>1291</v>
      </c>
      <c r="B143" s="5" t="s">
        <v>1292</v>
      </c>
      <c r="C143" s="116">
        <v>0</v>
      </c>
      <c r="D143" s="87">
        <f t="shared" si="2"/>
        <v>0</v>
      </c>
    </row>
    <row r="144" spans="1:4" ht="12.75">
      <c r="A144" s="5" t="s">
        <v>1293</v>
      </c>
      <c r="B144" s="5" t="s">
        <v>1294</v>
      </c>
      <c r="C144" s="116">
        <v>0</v>
      </c>
      <c r="D144" s="87">
        <f t="shared" si="2"/>
        <v>0</v>
      </c>
    </row>
    <row r="145" spans="1:4" ht="12.75">
      <c r="A145" s="5" t="s">
        <v>1295</v>
      </c>
      <c r="B145" s="5" t="s">
        <v>1296</v>
      </c>
      <c r="C145" s="116">
        <v>0</v>
      </c>
      <c r="D145" s="87">
        <f t="shared" si="2"/>
        <v>0</v>
      </c>
    </row>
    <row r="146" spans="1:4" ht="12.75">
      <c r="A146" s="5" t="s">
        <v>1297</v>
      </c>
      <c r="B146" s="5" t="s">
        <v>1298</v>
      </c>
      <c r="C146" s="116">
        <v>0</v>
      </c>
      <c r="D146" s="87">
        <f t="shared" si="2"/>
        <v>0</v>
      </c>
    </row>
    <row r="147" spans="1:4" ht="12.75">
      <c r="A147" s="5" t="s">
        <v>1299</v>
      </c>
      <c r="B147" s="5" t="s">
        <v>1300</v>
      </c>
      <c r="C147" s="116">
        <v>0</v>
      </c>
      <c r="D147" s="87">
        <f t="shared" si="2"/>
        <v>0</v>
      </c>
    </row>
    <row r="148" spans="1:4" ht="12.75">
      <c r="A148" s="5" t="s">
        <v>1301</v>
      </c>
      <c r="B148" s="5" t="s">
        <v>1302</v>
      </c>
      <c r="C148" s="116">
        <v>0</v>
      </c>
      <c r="D148" s="87">
        <f t="shared" si="2"/>
        <v>0</v>
      </c>
    </row>
    <row r="149" spans="1:4" ht="12.75">
      <c r="A149" s="5" t="s">
        <v>1303</v>
      </c>
      <c r="B149" s="5" t="s">
        <v>1304</v>
      </c>
      <c r="C149" s="116">
        <v>0</v>
      </c>
      <c r="D149" s="87">
        <f t="shared" si="2"/>
        <v>0</v>
      </c>
    </row>
    <row r="150" spans="1:4" ht="12.75">
      <c r="A150" s="5" t="s">
        <v>1305</v>
      </c>
      <c r="B150" s="5" t="s">
        <v>1306</v>
      </c>
      <c r="C150" s="116">
        <v>0</v>
      </c>
      <c r="D150" s="87">
        <f t="shared" si="2"/>
        <v>0</v>
      </c>
    </row>
    <row r="151" spans="1:4" ht="12.75">
      <c r="A151" s="5" t="s">
        <v>1307</v>
      </c>
      <c r="B151" s="5" t="s">
        <v>1308</v>
      </c>
      <c r="C151" s="116">
        <v>0</v>
      </c>
      <c r="D151" s="87">
        <f t="shared" si="2"/>
        <v>0</v>
      </c>
    </row>
    <row r="152" spans="1:4" ht="12.75">
      <c r="A152" s="5" t="s">
        <v>1309</v>
      </c>
      <c r="B152" s="5" t="s">
        <v>1310</v>
      </c>
      <c r="C152" s="116">
        <v>0</v>
      </c>
      <c r="D152" s="87">
        <f t="shared" si="2"/>
        <v>0</v>
      </c>
    </row>
    <row r="153" spans="1:4" ht="12.75">
      <c r="A153" s="5" t="s">
        <v>1311</v>
      </c>
      <c r="B153" s="5" t="s">
        <v>1312</v>
      </c>
      <c r="C153" s="116">
        <v>0</v>
      </c>
      <c r="D153" s="87">
        <f t="shared" si="2"/>
        <v>0</v>
      </c>
    </row>
    <row r="154" spans="1:4" ht="12.75">
      <c r="A154" s="5" t="s">
        <v>1313</v>
      </c>
      <c r="B154" s="5" t="s">
        <v>1314</v>
      </c>
      <c r="C154" s="116">
        <v>0</v>
      </c>
      <c r="D154" s="87">
        <f t="shared" si="2"/>
        <v>0</v>
      </c>
    </row>
    <row r="155" spans="1:4" ht="12.75">
      <c r="A155" s="5" t="s">
        <v>1315</v>
      </c>
      <c r="B155" s="5" t="s">
        <v>1316</v>
      </c>
      <c r="C155" s="116">
        <v>0</v>
      </c>
      <c r="D155" s="87">
        <f t="shared" si="2"/>
        <v>0</v>
      </c>
    </row>
    <row r="156" spans="1:4" ht="12.75">
      <c r="A156" s="5" t="s">
        <v>1317</v>
      </c>
      <c r="B156" s="5" t="s">
        <v>1318</v>
      </c>
      <c r="C156" s="116">
        <v>0</v>
      </c>
      <c r="D156" s="87">
        <f t="shared" si="2"/>
        <v>0</v>
      </c>
    </row>
    <row r="157" spans="1:4" ht="12.75">
      <c r="A157" s="5" t="s">
        <v>1319</v>
      </c>
      <c r="B157" s="5" t="s">
        <v>1320</v>
      </c>
      <c r="C157" s="116">
        <v>0</v>
      </c>
      <c r="D157" s="87">
        <f t="shared" si="2"/>
        <v>0</v>
      </c>
    </row>
    <row r="158" spans="1:4" ht="12.75">
      <c r="A158" s="5" t="s">
        <v>1321</v>
      </c>
      <c r="B158" s="5" t="s">
        <v>1322</v>
      </c>
      <c r="C158" s="116">
        <v>0</v>
      </c>
      <c r="D158" s="87">
        <f t="shared" si="2"/>
        <v>0</v>
      </c>
    </row>
    <row r="159" spans="1:4" ht="12.75">
      <c r="A159" s="5" t="s">
        <v>1323</v>
      </c>
      <c r="B159" s="5" t="s">
        <v>1324</v>
      </c>
      <c r="C159" s="116">
        <v>0</v>
      </c>
      <c r="D159" s="87">
        <f t="shared" si="2"/>
        <v>0</v>
      </c>
    </row>
    <row r="160" spans="1:4" ht="12.75">
      <c r="A160" s="5" t="s">
        <v>1325</v>
      </c>
      <c r="B160" s="5" t="s">
        <v>1326</v>
      </c>
      <c r="C160" s="116">
        <v>0</v>
      </c>
      <c r="D160" s="87">
        <f t="shared" si="2"/>
        <v>0</v>
      </c>
    </row>
    <row r="161" spans="1:4" ht="12.75">
      <c r="A161" s="5" t="s">
        <v>1327</v>
      </c>
      <c r="B161" s="5" t="s">
        <v>1328</v>
      </c>
      <c r="C161" s="116">
        <v>0</v>
      </c>
      <c r="D161" s="87">
        <f t="shared" si="2"/>
        <v>0</v>
      </c>
    </row>
    <row r="162" spans="1:4" ht="12.75">
      <c r="A162" s="5" t="s">
        <v>1329</v>
      </c>
      <c r="B162" s="5" t="s">
        <v>1330</v>
      </c>
      <c r="C162" s="116">
        <v>0</v>
      </c>
      <c r="D162" s="87">
        <f t="shared" si="2"/>
        <v>0</v>
      </c>
    </row>
    <row r="163" spans="1:4" ht="12.75">
      <c r="A163" s="5" t="s">
        <v>1331</v>
      </c>
      <c r="B163" s="5" t="s">
        <v>1332</v>
      </c>
      <c r="C163" s="116">
        <v>0</v>
      </c>
      <c r="D163" s="87">
        <f t="shared" si="2"/>
        <v>0</v>
      </c>
    </row>
    <row r="164" spans="1:4" ht="12.75">
      <c r="A164" s="5" t="s">
        <v>1333</v>
      </c>
      <c r="B164" s="5" t="s">
        <v>1334</v>
      </c>
      <c r="C164" s="116">
        <v>0</v>
      </c>
      <c r="D164" s="87">
        <f t="shared" si="2"/>
        <v>0</v>
      </c>
    </row>
    <row r="165" spans="1:4" ht="12.75">
      <c r="A165" s="5" t="s">
        <v>1335</v>
      </c>
      <c r="B165" s="5" t="s">
        <v>1336</v>
      </c>
      <c r="C165" s="116">
        <v>0</v>
      </c>
      <c r="D165" s="87">
        <f t="shared" si="2"/>
        <v>0</v>
      </c>
    </row>
    <row r="166" spans="1:4" ht="12.75">
      <c r="A166" s="5" t="s">
        <v>1337</v>
      </c>
      <c r="B166" s="5" t="s">
        <v>1338</v>
      </c>
      <c r="C166" s="116">
        <v>0</v>
      </c>
      <c r="D166" s="87">
        <f t="shared" si="2"/>
        <v>0</v>
      </c>
    </row>
    <row r="167" spans="1:4" ht="12.75">
      <c r="A167" s="5" t="s">
        <v>1339</v>
      </c>
      <c r="B167" s="5" t="s">
        <v>1340</v>
      </c>
      <c r="C167" s="116">
        <v>0</v>
      </c>
      <c r="D167" s="87">
        <f t="shared" si="2"/>
        <v>0</v>
      </c>
    </row>
    <row r="168" spans="1:4" ht="12.75">
      <c r="A168" s="5" t="s">
        <v>1341</v>
      </c>
      <c r="B168" s="5" t="s">
        <v>1342</v>
      </c>
      <c r="C168" s="116">
        <v>0</v>
      </c>
      <c r="D168" s="87">
        <f t="shared" si="2"/>
        <v>0</v>
      </c>
    </row>
    <row r="169" spans="1:4" ht="12.75">
      <c r="A169" s="5" t="s">
        <v>1343</v>
      </c>
      <c r="B169" s="5" t="s">
        <v>1344</v>
      </c>
      <c r="C169" s="116">
        <v>0</v>
      </c>
      <c r="D169" s="87">
        <f t="shared" si="2"/>
        <v>0</v>
      </c>
    </row>
    <row r="170" spans="1:4" ht="12.75">
      <c r="A170" s="5" t="s">
        <v>1345</v>
      </c>
      <c r="B170" s="5" t="s">
        <v>1346</v>
      </c>
      <c r="C170" s="116">
        <v>0</v>
      </c>
      <c r="D170" s="87">
        <f t="shared" si="2"/>
        <v>0</v>
      </c>
    </row>
    <row r="171" spans="1:4" ht="12.75">
      <c r="A171" s="5" t="s">
        <v>1347</v>
      </c>
      <c r="B171" s="5" t="s">
        <v>1348</v>
      </c>
      <c r="C171" s="116">
        <v>0</v>
      </c>
      <c r="D171" s="87">
        <f t="shared" si="2"/>
        <v>0</v>
      </c>
    </row>
    <row r="172" spans="1:4" ht="12.75">
      <c r="A172" s="5" t="s">
        <v>1349</v>
      </c>
      <c r="B172" s="5" t="s">
        <v>1350</v>
      </c>
      <c r="C172" s="116">
        <v>0</v>
      </c>
      <c r="D172" s="87">
        <f t="shared" si="2"/>
        <v>0</v>
      </c>
    </row>
    <row r="173" spans="1:4" ht="12.75">
      <c r="A173" s="5" t="s">
        <v>1351</v>
      </c>
      <c r="B173" s="5" t="s">
        <v>1352</v>
      </c>
      <c r="C173" s="116">
        <v>0</v>
      </c>
      <c r="D173" s="87">
        <f t="shared" si="2"/>
        <v>0</v>
      </c>
    </row>
    <row r="174" spans="1:4" ht="12.75">
      <c r="A174" s="5" t="s">
        <v>1353</v>
      </c>
      <c r="B174" s="5" t="s">
        <v>1354</v>
      </c>
      <c r="C174" s="116">
        <v>0</v>
      </c>
      <c r="D174" s="87">
        <f t="shared" si="2"/>
        <v>0</v>
      </c>
    </row>
    <row r="175" spans="1:4" ht="12.75">
      <c r="A175" s="5" t="s">
        <v>1355</v>
      </c>
      <c r="B175" s="5" t="s">
        <v>1356</v>
      </c>
      <c r="C175" s="116">
        <v>0</v>
      </c>
      <c r="D175" s="87">
        <f t="shared" si="2"/>
        <v>0</v>
      </c>
    </row>
    <row r="176" spans="1:4" ht="12.75">
      <c r="A176" s="5"/>
      <c r="B176" s="5" t="s">
        <v>40</v>
      </c>
      <c r="C176" s="116">
        <v>164667</v>
      </c>
      <c r="D176" s="87">
        <f t="shared" si="2"/>
        <v>1</v>
      </c>
    </row>
    <row r="177" spans="1:4" ht="12.75">
      <c r="A177" s="5" t="s">
        <v>1357</v>
      </c>
      <c r="B177" s="5" t="s">
        <v>42</v>
      </c>
      <c r="C177" s="116">
        <v>0</v>
      </c>
      <c r="D177" s="118"/>
    </row>
    <row r="178" spans="1:4" ht="12.75">
      <c r="A178" s="5" t="s">
        <v>1358</v>
      </c>
      <c r="B178" s="5" t="s">
        <v>44</v>
      </c>
      <c r="C178" s="116">
        <v>2280474</v>
      </c>
      <c r="D178" s="118"/>
    </row>
    <row r="179" spans="1:4" ht="12.75">
      <c r="A179" s="5"/>
      <c r="B179" s="5"/>
      <c r="C179" s="116"/>
      <c r="D179" s="119"/>
    </row>
    <row r="180" spans="1:4" ht="12.75">
      <c r="A180" s="5"/>
      <c r="B180" s="26" t="s">
        <v>45</v>
      </c>
      <c r="C180" s="117">
        <v>2445141</v>
      </c>
      <c r="D180" s="120"/>
    </row>
    <row r="181" spans="1:3" ht="12.75">
      <c r="A181" s="9"/>
      <c r="B181" s="9"/>
      <c r="C181" s="9"/>
    </row>
    <row r="182" ht="12.75">
      <c r="A182" s="62" t="s">
        <v>6967</v>
      </c>
    </row>
    <row r="183" ht="12.75">
      <c r="A183" s="62" t="s">
        <v>6968</v>
      </c>
    </row>
    <row r="184" ht="12.75">
      <c r="A184" s="62" t="s">
        <v>7000</v>
      </c>
    </row>
    <row r="185" spans="1:3" ht="12.75">
      <c r="A185" s="136" t="s">
        <v>6919</v>
      </c>
      <c r="B185" s="136"/>
      <c r="C185" s="136"/>
    </row>
    <row r="186" ht="12.75">
      <c r="A186" s="62" t="s">
        <v>6917</v>
      </c>
    </row>
    <row r="187" ht="12.75">
      <c r="A187" s="28" t="s">
        <v>46</v>
      </c>
    </row>
  </sheetData>
  <mergeCells count="1">
    <mergeCell ref="A185:C185"/>
  </mergeCells>
  <hyperlinks>
    <hyperlink ref="A185" r:id="rId1" display="http://datainfoplus.stats.govt.nz/Item/nz.govt.stats/4fcf1d7b-e8e5-4f03-ac00-c942d95adcf5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30"/>
  <sheetViews>
    <sheetView workbookViewId="0" topLeftCell="A1">
      <pane ySplit="7" topLeftCell="A8" activePane="bottomLeft" state="frozen"/>
      <selection pane="bottomLeft" activeCell="D13" sqref="D13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1359</v>
      </c>
    </row>
    <row r="3" ht="12.75">
      <c r="A3" s="4" t="s">
        <v>1364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1364</v>
      </c>
      <c r="C7" s="8" t="s">
        <v>727</v>
      </c>
      <c r="D7" s="146" t="s">
        <v>727</v>
      </c>
    </row>
    <row r="8" spans="1:4" ht="12.75">
      <c r="A8" s="5" t="s">
        <v>32</v>
      </c>
      <c r="B8" s="5" t="s">
        <v>1365</v>
      </c>
      <c r="C8" s="25">
        <v>350136</v>
      </c>
      <c r="D8" s="118">
        <f>C8/C$11</f>
        <v>0.1091059003676687</v>
      </c>
    </row>
    <row r="9" spans="1:4" ht="12.75">
      <c r="A9" s="5" t="s">
        <v>34</v>
      </c>
      <c r="B9" s="5" t="s">
        <v>1366</v>
      </c>
      <c r="C9" s="25">
        <v>1310925</v>
      </c>
      <c r="D9" s="118">
        <f aca="true" t="shared" si="0" ref="D9:D11">C9/C$11</f>
        <v>0.40849741940127865</v>
      </c>
    </row>
    <row r="10" spans="1:4" ht="12.75">
      <c r="A10" s="5" t="s">
        <v>36</v>
      </c>
      <c r="B10" s="5" t="s">
        <v>1367</v>
      </c>
      <c r="C10" s="25">
        <v>1548078</v>
      </c>
      <c r="D10" s="118">
        <f t="shared" si="0"/>
        <v>0.48239668023105264</v>
      </c>
    </row>
    <row r="11" spans="1:4" ht="12.75">
      <c r="A11" s="5"/>
      <c r="B11" s="5" t="s">
        <v>40</v>
      </c>
      <c r="C11" s="25">
        <v>3209139</v>
      </c>
      <c r="D11" s="118">
        <f t="shared" si="0"/>
        <v>1</v>
      </c>
    </row>
    <row r="12" spans="1:4" ht="12.75">
      <c r="A12" s="5" t="s">
        <v>41</v>
      </c>
      <c r="B12" s="5" t="s">
        <v>42</v>
      </c>
      <c r="C12" s="25">
        <v>8382</v>
      </c>
      <c r="D12" s="118"/>
    </row>
    <row r="13" spans="1:4" ht="12.75">
      <c r="A13" s="5" t="s">
        <v>43</v>
      </c>
      <c r="B13" s="5" t="s">
        <v>44</v>
      </c>
      <c r="C13" s="25">
        <v>558831</v>
      </c>
      <c r="D13" s="118"/>
    </row>
    <row r="14" spans="1:4" ht="12.75">
      <c r="A14" s="5"/>
      <c r="B14" s="5"/>
      <c r="C14" s="25"/>
      <c r="D14" s="118"/>
    </row>
    <row r="15" spans="1:4" ht="12.75">
      <c r="A15" s="5"/>
      <c r="B15" s="26" t="s">
        <v>45</v>
      </c>
      <c r="C15" s="27">
        <v>3776355</v>
      </c>
      <c r="D15" s="123"/>
    </row>
    <row r="16" spans="1:4" ht="12.75">
      <c r="A16" s="9"/>
      <c r="B16" s="18"/>
      <c r="C16" s="9"/>
      <c r="D16" s="83"/>
    </row>
    <row r="17" spans="1:4" ht="12.75">
      <c r="A17" s="62" t="s">
        <v>7001</v>
      </c>
      <c r="B17" s="19"/>
      <c r="D17" s="83"/>
    </row>
    <row r="18" spans="1:4" ht="12.75">
      <c r="A18" s="136" t="s">
        <v>6919</v>
      </c>
      <c r="B18" s="136"/>
      <c r="C18" s="136"/>
      <c r="D18" s="83"/>
    </row>
    <row r="19" spans="1:4" ht="12.75">
      <c r="A19" s="62" t="s">
        <v>6917</v>
      </c>
      <c r="B19" s="19"/>
      <c r="D19" s="83"/>
    </row>
    <row r="20" spans="1:4" ht="12.75">
      <c r="A20" s="28" t="s">
        <v>46</v>
      </c>
      <c r="B20" s="19"/>
      <c r="D20" s="83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8:C18"/>
  </mergeCells>
  <hyperlinks>
    <hyperlink ref="A18" r:id="rId1" display="http://datainfoplus.stats.govt.nz/Item/nz.govt.stats/af303a0f-adc8-403f-b1ca-5cce9dd58b39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030"/>
  <sheetViews>
    <sheetView workbookViewId="0" topLeftCell="A1">
      <pane ySplit="7" topLeftCell="A511" activePane="bottomLeft" state="frozen"/>
      <selection pane="bottomLeft" activeCell="D517" sqref="D517"/>
    </sheetView>
  </sheetViews>
  <sheetFormatPr defaultColWidth="8.7109375" defaultRowHeight="12.75"/>
  <cols>
    <col min="2" max="2" width="63.7109375" style="0" customWidth="1"/>
    <col min="3" max="4" width="18.7109375" style="0" customWidth="1"/>
  </cols>
  <sheetData>
    <row r="1" ht="12.75">
      <c r="A1" s="19" t="s">
        <v>1361</v>
      </c>
    </row>
    <row r="3" ht="12.75">
      <c r="A3" s="4" t="s">
        <v>6929</v>
      </c>
    </row>
    <row r="4" ht="12.75">
      <c r="A4" t="s">
        <v>1139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6929</v>
      </c>
      <c r="C7" s="93" t="s">
        <v>1140</v>
      </c>
      <c r="D7" s="94" t="s">
        <v>1140</v>
      </c>
    </row>
    <row r="8" spans="1:4" ht="12.75">
      <c r="A8" s="5" t="s">
        <v>1369</v>
      </c>
      <c r="B8" s="5" t="s">
        <v>1370</v>
      </c>
      <c r="C8" s="116">
        <v>1191</v>
      </c>
      <c r="D8" s="87">
        <f>C8/C$514</f>
        <v>0.000487088474652382</v>
      </c>
    </row>
    <row r="9" spans="1:4" ht="12.75">
      <c r="A9" s="5" t="s">
        <v>1371</v>
      </c>
      <c r="B9" s="5" t="s">
        <v>1372</v>
      </c>
      <c r="C9" s="116">
        <v>1638</v>
      </c>
      <c r="D9" s="87">
        <f aca="true" t="shared" si="0" ref="D9:D72">C9/C$514</f>
        <v>0.0006699000180357697</v>
      </c>
    </row>
    <row r="10" spans="1:4" ht="12.75">
      <c r="A10" s="5" t="s">
        <v>1373</v>
      </c>
      <c r="B10" s="5" t="s">
        <v>1374</v>
      </c>
      <c r="C10" s="116">
        <v>66</v>
      </c>
      <c r="D10" s="87">
        <f t="shared" si="0"/>
        <v>2.699230841902369E-05</v>
      </c>
    </row>
    <row r="11" spans="1:4" ht="12.75">
      <c r="A11" s="5" t="s">
        <v>1375</v>
      </c>
      <c r="B11" s="5" t="s">
        <v>1376</v>
      </c>
      <c r="C11" s="116">
        <v>834</v>
      </c>
      <c r="D11" s="87">
        <f t="shared" si="0"/>
        <v>0.00034108462456766296</v>
      </c>
    </row>
    <row r="12" spans="1:4" ht="12.75">
      <c r="A12" s="5" t="s">
        <v>1377</v>
      </c>
      <c r="B12" s="5" t="s">
        <v>1378</v>
      </c>
      <c r="C12" s="116">
        <v>132</v>
      </c>
      <c r="D12" s="87">
        <f t="shared" si="0"/>
        <v>5.398461683804738E-05</v>
      </c>
    </row>
    <row r="13" spans="1:4" ht="12.75">
      <c r="A13" s="5" t="s">
        <v>1379</v>
      </c>
      <c r="B13" s="5" t="s">
        <v>1380</v>
      </c>
      <c r="C13" s="116">
        <v>621</v>
      </c>
      <c r="D13" s="87">
        <f t="shared" si="0"/>
        <v>0.00025397308376081377</v>
      </c>
    </row>
    <row r="14" spans="1:4" ht="12.75">
      <c r="A14" s="5" t="s">
        <v>1381</v>
      </c>
      <c r="B14" s="5" t="s">
        <v>1382</v>
      </c>
      <c r="C14" s="116">
        <v>1326</v>
      </c>
      <c r="D14" s="87">
        <f t="shared" si="0"/>
        <v>0.000542300014600385</v>
      </c>
    </row>
    <row r="15" spans="1:4" ht="12.75">
      <c r="A15" s="5" t="s">
        <v>1383</v>
      </c>
      <c r="B15" s="5" t="s">
        <v>1384</v>
      </c>
      <c r="C15" s="116">
        <v>4302</v>
      </c>
      <c r="D15" s="87">
        <f t="shared" si="0"/>
        <v>0.0017594077396763622</v>
      </c>
    </row>
    <row r="16" spans="1:4" ht="12.75">
      <c r="A16" s="5" t="s">
        <v>1385</v>
      </c>
      <c r="B16" s="5" t="s">
        <v>1386</v>
      </c>
      <c r="C16" s="116">
        <v>3543</v>
      </c>
      <c r="D16" s="87">
        <f t="shared" si="0"/>
        <v>0.0014489961928575898</v>
      </c>
    </row>
    <row r="17" spans="1:4" ht="12.75">
      <c r="A17" s="5" t="s">
        <v>1387</v>
      </c>
      <c r="B17" s="5" t="s">
        <v>1388</v>
      </c>
      <c r="C17" s="116">
        <v>2769</v>
      </c>
      <c r="D17" s="87">
        <f t="shared" si="0"/>
        <v>0.0011324500304890394</v>
      </c>
    </row>
    <row r="18" spans="1:4" ht="12.75">
      <c r="A18" s="5" t="s">
        <v>1389</v>
      </c>
      <c r="B18" s="5" t="s">
        <v>1390</v>
      </c>
      <c r="C18" s="116">
        <v>1116</v>
      </c>
      <c r="D18" s="87">
        <f t="shared" si="0"/>
        <v>0.00045641539690349146</v>
      </c>
    </row>
    <row r="19" spans="1:4" ht="12.75">
      <c r="A19" s="5" t="s">
        <v>1391</v>
      </c>
      <c r="B19" s="5" t="s">
        <v>1392</v>
      </c>
      <c r="C19" s="116">
        <v>4677</v>
      </c>
      <c r="D19" s="87">
        <f t="shared" si="0"/>
        <v>0.001912773128420815</v>
      </c>
    </row>
    <row r="20" spans="1:4" ht="12.75">
      <c r="A20" s="5" t="s">
        <v>1393</v>
      </c>
      <c r="B20" s="5" t="s">
        <v>1394</v>
      </c>
      <c r="C20" s="116">
        <v>600</v>
      </c>
      <c r="D20" s="87">
        <f t="shared" si="0"/>
        <v>0.0002453846219911244</v>
      </c>
    </row>
    <row r="21" spans="1:4" ht="12.75">
      <c r="A21" s="5" t="s">
        <v>1395</v>
      </c>
      <c r="B21" s="5" t="s">
        <v>1396</v>
      </c>
      <c r="C21" s="116">
        <v>300</v>
      </c>
      <c r="D21" s="87">
        <f t="shared" si="0"/>
        <v>0.0001226923109955622</v>
      </c>
    </row>
    <row r="22" spans="1:4" ht="12.75">
      <c r="A22" s="5" t="s">
        <v>1397</v>
      </c>
      <c r="B22" s="5" t="s">
        <v>1398</v>
      </c>
      <c r="C22" s="116">
        <v>177</v>
      </c>
      <c r="D22" s="87">
        <f t="shared" si="0"/>
        <v>7.23884634873817E-05</v>
      </c>
    </row>
    <row r="23" spans="1:4" ht="12.75">
      <c r="A23" s="5" t="s">
        <v>1399</v>
      </c>
      <c r="B23" s="5" t="s">
        <v>1400</v>
      </c>
      <c r="C23" s="116">
        <v>2010</v>
      </c>
      <c r="D23" s="87">
        <f t="shared" si="0"/>
        <v>0.0008220384836702669</v>
      </c>
    </row>
    <row r="24" spans="1:4" ht="12.75">
      <c r="A24" s="5" t="s">
        <v>1401</v>
      </c>
      <c r="B24" s="5" t="s">
        <v>1402</v>
      </c>
      <c r="C24" s="116">
        <v>6813</v>
      </c>
      <c r="D24" s="87">
        <f t="shared" si="0"/>
        <v>0.002786342382709218</v>
      </c>
    </row>
    <row r="25" spans="1:4" ht="12.75">
      <c r="A25" s="5" t="s">
        <v>1403</v>
      </c>
      <c r="B25" s="5" t="s">
        <v>1404</v>
      </c>
      <c r="C25" s="116">
        <v>9615</v>
      </c>
      <c r="D25" s="87">
        <f t="shared" si="0"/>
        <v>0.003932288567407769</v>
      </c>
    </row>
    <row r="26" spans="1:4" ht="12.75">
      <c r="A26" s="5" t="s">
        <v>1405</v>
      </c>
      <c r="B26" s="5" t="s">
        <v>1406</v>
      </c>
      <c r="C26" s="116">
        <v>0</v>
      </c>
      <c r="D26" s="87">
        <f t="shared" si="0"/>
        <v>0</v>
      </c>
    </row>
    <row r="27" spans="1:4" ht="12.75">
      <c r="A27" s="5" t="s">
        <v>1407</v>
      </c>
      <c r="B27" s="5" t="s">
        <v>1408</v>
      </c>
      <c r="C27" s="116">
        <v>13311</v>
      </c>
      <c r="D27" s="87">
        <f t="shared" si="0"/>
        <v>0.005443857838873096</v>
      </c>
    </row>
    <row r="28" spans="1:4" ht="12.75">
      <c r="A28" s="5" t="s">
        <v>1409</v>
      </c>
      <c r="B28" s="5" t="s">
        <v>1410</v>
      </c>
      <c r="C28" s="116">
        <v>2382</v>
      </c>
      <c r="D28" s="87">
        <f t="shared" si="0"/>
        <v>0.000974176949304764</v>
      </c>
    </row>
    <row r="29" spans="1:4" ht="12.75">
      <c r="A29" s="5" t="s">
        <v>1411</v>
      </c>
      <c r="B29" s="5" t="s">
        <v>1412</v>
      </c>
      <c r="C29" s="116">
        <v>0</v>
      </c>
      <c r="D29" s="87">
        <f t="shared" si="0"/>
        <v>0</v>
      </c>
    </row>
    <row r="30" spans="1:4" ht="12.75">
      <c r="A30" s="5" t="s">
        <v>1413</v>
      </c>
      <c r="B30" s="5" t="s">
        <v>1414</v>
      </c>
      <c r="C30" s="116">
        <v>981</v>
      </c>
      <c r="D30" s="87">
        <f t="shared" si="0"/>
        <v>0.00040120385695548844</v>
      </c>
    </row>
    <row r="31" spans="1:4" ht="12.75">
      <c r="A31" s="5" t="s">
        <v>1415</v>
      </c>
      <c r="B31" s="5" t="s">
        <v>1416</v>
      </c>
      <c r="C31" s="116">
        <v>0</v>
      </c>
      <c r="D31" s="87">
        <f t="shared" si="0"/>
        <v>0</v>
      </c>
    </row>
    <row r="32" spans="1:4" ht="12.75">
      <c r="A32" s="5" t="s">
        <v>1417</v>
      </c>
      <c r="B32" s="5" t="s">
        <v>1418</v>
      </c>
      <c r="C32" s="116">
        <v>0</v>
      </c>
      <c r="D32" s="87">
        <f t="shared" si="0"/>
        <v>0</v>
      </c>
    </row>
    <row r="33" spans="1:4" ht="12.75">
      <c r="A33" s="5" t="s">
        <v>1419</v>
      </c>
      <c r="B33" s="5" t="s">
        <v>6934</v>
      </c>
      <c r="C33" s="116">
        <v>1380</v>
      </c>
      <c r="D33" s="87">
        <f t="shared" si="0"/>
        <v>0.0005643846305795862</v>
      </c>
    </row>
    <row r="34" spans="1:4" ht="12.75">
      <c r="A34" s="5" t="s">
        <v>1420</v>
      </c>
      <c r="B34" s="5" t="s">
        <v>1421</v>
      </c>
      <c r="C34" s="116">
        <v>39264</v>
      </c>
      <c r="D34" s="87">
        <f t="shared" si="0"/>
        <v>0.01605796966309918</v>
      </c>
    </row>
    <row r="35" spans="1:4" ht="12.75">
      <c r="A35" s="5" t="s">
        <v>1422</v>
      </c>
      <c r="B35" s="5" t="s">
        <v>1423</v>
      </c>
      <c r="C35" s="116">
        <v>1143</v>
      </c>
      <c r="D35" s="87">
        <f t="shared" si="0"/>
        <v>0.00046745770489309204</v>
      </c>
    </row>
    <row r="36" spans="1:4" ht="12.75">
      <c r="A36" s="5" t="s">
        <v>1424</v>
      </c>
      <c r="B36" s="5" t="s">
        <v>1425</v>
      </c>
      <c r="C36" s="116">
        <v>1179</v>
      </c>
      <c r="D36" s="87">
        <f t="shared" si="0"/>
        <v>0.0004821807822125595</v>
      </c>
    </row>
    <row r="37" spans="1:4" ht="12.75">
      <c r="A37" s="5" t="s">
        <v>1426</v>
      </c>
      <c r="B37" s="5" t="s">
        <v>1427</v>
      </c>
      <c r="C37" s="116">
        <v>813</v>
      </c>
      <c r="D37" s="87">
        <f t="shared" si="0"/>
        <v>0.0003324961627979736</v>
      </c>
    </row>
    <row r="38" spans="1:4" ht="12.75">
      <c r="A38" s="5" t="s">
        <v>1428</v>
      </c>
      <c r="B38" s="5" t="s">
        <v>1429</v>
      </c>
      <c r="C38" s="116">
        <v>1167</v>
      </c>
      <c r="D38" s="87">
        <f t="shared" si="0"/>
        <v>0.00047727308977273705</v>
      </c>
    </row>
    <row r="39" spans="1:4" ht="12.75">
      <c r="A39" s="5" t="s">
        <v>1430</v>
      </c>
      <c r="B39" s="5" t="s">
        <v>1431</v>
      </c>
      <c r="C39" s="116">
        <v>447</v>
      </c>
      <c r="D39" s="87">
        <f t="shared" si="0"/>
        <v>0.00018281154338338772</v>
      </c>
    </row>
    <row r="40" spans="1:4" ht="12.75">
      <c r="A40" s="5" t="s">
        <v>1432</v>
      </c>
      <c r="B40" s="5" t="s">
        <v>1433</v>
      </c>
      <c r="C40" s="116">
        <v>2634</v>
      </c>
      <c r="D40" s="87">
        <f t="shared" si="0"/>
        <v>0.0010772384905410363</v>
      </c>
    </row>
    <row r="41" spans="1:4" ht="12.75">
      <c r="A41" s="5" t="s">
        <v>1434</v>
      </c>
      <c r="B41" s="5" t="s">
        <v>6935</v>
      </c>
      <c r="C41" s="116">
        <v>1701</v>
      </c>
      <c r="D41" s="87">
        <f t="shared" si="0"/>
        <v>0.0006956654033448378</v>
      </c>
    </row>
    <row r="42" spans="1:4" ht="12.75">
      <c r="A42" s="5" t="s">
        <v>1435</v>
      </c>
      <c r="B42" s="5" t="s">
        <v>1436</v>
      </c>
      <c r="C42" s="116">
        <v>528</v>
      </c>
      <c r="D42" s="87">
        <f t="shared" si="0"/>
        <v>0.00021593846735218952</v>
      </c>
    </row>
    <row r="43" spans="1:4" ht="12.75">
      <c r="A43" s="5" t="s">
        <v>1437</v>
      </c>
      <c r="B43" s="5" t="s">
        <v>1438</v>
      </c>
      <c r="C43" s="116">
        <v>87</v>
      </c>
      <c r="D43" s="87">
        <f t="shared" si="0"/>
        <v>3.5580770188713046E-05</v>
      </c>
    </row>
    <row r="44" spans="1:4" ht="12.75">
      <c r="A44" s="5" t="s">
        <v>1439</v>
      </c>
      <c r="B44" s="5" t="s">
        <v>1440</v>
      </c>
      <c r="C44" s="116">
        <v>258</v>
      </c>
      <c r="D44" s="87">
        <f t="shared" si="0"/>
        <v>0.0001055153874561835</v>
      </c>
    </row>
    <row r="45" spans="1:4" ht="12.75">
      <c r="A45" s="5" t="s">
        <v>1441</v>
      </c>
      <c r="B45" s="5" t="s">
        <v>1442</v>
      </c>
      <c r="C45" s="116">
        <v>1740</v>
      </c>
      <c r="D45" s="87">
        <f t="shared" si="0"/>
        <v>0.0007116154037742608</v>
      </c>
    </row>
    <row r="46" spans="1:4" ht="12.75">
      <c r="A46" s="5" t="s">
        <v>1443</v>
      </c>
      <c r="B46" s="5" t="s">
        <v>1444</v>
      </c>
      <c r="C46" s="116">
        <v>4380</v>
      </c>
      <c r="D46" s="87">
        <f t="shared" si="0"/>
        <v>0.0017913077405352085</v>
      </c>
    </row>
    <row r="47" spans="1:4" ht="12.75">
      <c r="A47" s="5" t="s">
        <v>1445</v>
      </c>
      <c r="B47" s="5" t="s">
        <v>1446</v>
      </c>
      <c r="C47" s="116">
        <v>306</v>
      </c>
      <c r="D47" s="87">
        <f t="shared" si="0"/>
        <v>0.00012514615721547347</v>
      </c>
    </row>
    <row r="48" spans="1:4" ht="12.75">
      <c r="A48" s="5" t="s">
        <v>1447</v>
      </c>
      <c r="B48" s="5" t="s">
        <v>1448</v>
      </c>
      <c r="C48" s="116">
        <v>9</v>
      </c>
      <c r="D48" s="87">
        <f t="shared" si="0"/>
        <v>3.6807693298668666E-06</v>
      </c>
    </row>
    <row r="49" spans="1:4" ht="12.75">
      <c r="A49" s="5" t="s">
        <v>1449</v>
      </c>
      <c r="B49" s="5" t="s">
        <v>1450</v>
      </c>
      <c r="C49" s="116">
        <v>435</v>
      </c>
      <c r="D49" s="87">
        <f t="shared" si="0"/>
        <v>0.0001779038509435652</v>
      </c>
    </row>
    <row r="50" spans="1:4" ht="12.75">
      <c r="A50" s="5" t="s">
        <v>1451</v>
      </c>
      <c r="B50" s="5" t="s">
        <v>1452</v>
      </c>
      <c r="C50" s="116">
        <v>1161</v>
      </c>
      <c r="D50" s="87">
        <f t="shared" si="0"/>
        <v>0.00047481924355282577</v>
      </c>
    </row>
    <row r="51" spans="1:4" ht="12.75">
      <c r="A51" s="5" t="s">
        <v>1453</v>
      </c>
      <c r="B51" s="5" t="s">
        <v>1454</v>
      </c>
      <c r="C51" s="116">
        <v>966</v>
      </c>
      <c r="D51" s="87">
        <f t="shared" si="0"/>
        <v>0.00039506924140571037</v>
      </c>
    </row>
    <row r="52" spans="1:4" ht="12.75">
      <c r="A52" s="5" t="s">
        <v>1455</v>
      </c>
      <c r="B52" s="5" t="s">
        <v>1456</v>
      </c>
      <c r="C52" s="116">
        <v>177</v>
      </c>
      <c r="D52" s="87">
        <f t="shared" si="0"/>
        <v>7.23884634873817E-05</v>
      </c>
    </row>
    <row r="53" spans="1:4" ht="12.75">
      <c r="A53" s="5" t="s">
        <v>1457</v>
      </c>
      <c r="B53" s="5" t="s">
        <v>1458</v>
      </c>
      <c r="C53" s="116">
        <v>2382</v>
      </c>
      <c r="D53" s="87">
        <f t="shared" si="0"/>
        <v>0.000974176949304764</v>
      </c>
    </row>
    <row r="54" spans="1:4" ht="12.75">
      <c r="A54" s="5" t="s">
        <v>1459</v>
      </c>
      <c r="B54" s="5" t="s">
        <v>1460</v>
      </c>
      <c r="C54" s="116">
        <v>0</v>
      </c>
      <c r="D54" s="87">
        <f t="shared" si="0"/>
        <v>0</v>
      </c>
    </row>
    <row r="55" spans="1:4" ht="12.75">
      <c r="A55" s="5" t="s">
        <v>1461</v>
      </c>
      <c r="B55" s="5" t="s">
        <v>1462</v>
      </c>
      <c r="C55" s="116">
        <v>3222</v>
      </c>
      <c r="D55" s="87">
        <f t="shared" si="0"/>
        <v>0.0013177154200923382</v>
      </c>
    </row>
    <row r="56" spans="1:4" ht="12.75">
      <c r="A56" s="5" t="s">
        <v>1463</v>
      </c>
      <c r="B56" s="5" t="s">
        <v>1464</v>
      </c>
      <c r="C56" s="116">
        <v>19344</v>
      </c>
      <c r="D56" s="87">
        <f t="shared" si="0"/>
        <v>0.007911200212993852</v>
      </c>
    </row>
    <row r="57" spans="1:4" ht="12.75">
      <c r="A57" s="5" t="s">
        <v>1465</v>
      </c>
      <c r="B57" s="5" t="s">
        <v>1466</v>
      </c>
      <c r="C57" s="116">
        <v>549</v>
      </c>
      <c r="D57" s="87">
        <f t="shared" si="0"/>
        <v>0.00022452692912187887</v>
      </c>
    </row>
    <row r="58" spans="1:4" ht="12.75">
      <c r="A58" s="5" t="s">
        <v>1467</v>
      </c>
      <c r="B58" s="5" t="s">
        <v>1468</v>
      </c>
      <c r="C58" s="116">
        <v>1149</v>
      </c>
      <c r="D58" s="87">
        <f t="shared" si="0"/>
        <v>0.0004699115511130033</v>
      </c>
    </row>
    <row r="59" spans="1:4" ht="12.75">
      <c r="A59" s="5" t="s">
        <v>1469</v>
      </c>
      <c r="B59" s="5" t="s">
        <v>1470</v>
      </c>
      <c r="C59" s="116">
        <v>168</v>
      </c>
      <c r="D59" s="87">
        <f t="shared" si="0"/>
        <v>6.870769415751484E-05</v>
      </c>
    </row>
    <row r="60" spans="1:4" ht="12.75">
      <c r="A60" s="5" t="s">
        <v>1471</v>
      </c>
      <c r="B60" s="5" t="s">
        <v>1472</v>
      </c>
      <c r="C60" s="116">
        <v>0</v>
      </c>
      <c r="D60" s="87">
        <f t="shared" si="0"/>
        <v>0</v>
      </c>
    </row>
    <row r="61" spans="1:4" ht="12.75">
      <c r="A61" s="5" t="s">
        <v>1473</v>
      </c>
      <c r="B61" s="5" t="s">
        <v>1474</v>
      </c>
      <c r="C61" s="116">
        <v>0</v>
      </c>
      <c r="D61" s="87">
        <f t="shared" si="0"/>
        <v>0</v>
      </c>
    </row>
    <row r="62" spans="1:4" ht="12.75">
      <c r="A62" s="5" t="s">
        <v>1475</v>
      </c>
      <c r="B62" s="5" t="s">
        <v>1476</v>
      </c>
      <c r="C62" s="116">
        <v>1119</v>
      </c>
      <c r="D62" s="87">
        <f t="shared" si="0"/>
        <v>0.0004576423200134471</v>
      </c>
    </row>
    <row r="63" spans="1:4" ht="12.75">
      <c r="A63" s="5" t="s">
        <v>1477</v>
      </c>
      <c r="B63" s="5" t="s">
        <v>1478</v>
      </c>
      <c r="C63" s="116">
        <v>33</v>
      </c>
      <c r="D63" s="87">
        <f t="shared" si="0"/>
        <v>1.3496154209511845E-05</v>
      </c>
    </row>
    <row r="64" spans="1:4" ht="12.75">
      <c r="A64" s="5" t="s">
        <v>1479</v>
      </c>
      <c r="B64" s="5" t="s">
        <v>1480</v>
      </c>
      <c r="C64" s="116">
        <v>0</v>
      </c>
      <c r="D64" s="87">
        <f t="shared" si="0"/>
        <v>0</v>
      </c>
    </row>
    <row r="65" spans="1:4" ht="12.75">
      <c r="A65" s="5" t="s">
        <v>1481</v>
      </c>
      <c r="B65" s="5" t="s">
        <v>1482</v>
      </c>
      <c r="C65" s="116">
        <v>0</v>
      </c>
      <c r="D65" s="87">
        <f t="shared" si="0"/>
        <v>0</v>
      </c>
    </row>
    <row r="66" spans="1:4" ht="12.75">
      <c r="A66" s="5" t="s">
        <v>1483</v>
      </c>
      <c r="B66" s="5" t="s">
        <v>1484</v>
      </c>
      <c r="C66" s="116">
        <v>12</v>
      </c>
      <c r="D66" s="87">
        <f t="shared" si="0"/>
        <v>4.907692439822489E-06</v>
      </c>
    </row>
    <row r="67" spans="1:4" ht="12.75">
      <c r="A67" s="5" t="s">
        <v>1485</v>
      </c>
      <c r="B67" s="5" t="s">
        <v>1486</v>
      </c>
      <c r="C67" s="116">
        <v>735</v>
      </c>
      <c r="D67" s="87">
        <f t="shared" si="0"/>
        <v>0.00030059616193912745</v>
      </c>
    </row>
    <row r="68" spans="1:4" ht="12.75">
      <c r="A68" s="5" t="s">
        <v>1487</v>
      </c>
      <c r="B68" s="5" t="s">
        <v>1488</v>
      </c>
      <c r="C68" s="116">
        <v>1317</v>
      </c>
      <c r="D68" s="87">
        <f t="shared" si="0"/>
        <v>0.0005386192452705181</v>
      </c>
    </row>
    <row r="69" spans="1:4" ht="12.75">
      <c r="A69" s="5" t="s">
        <v>1489</v>
      </c>
      <c r="B69" s="5" t="s">
        <v>1490</v>
      </c>
      <c r="C69" s="116">
        <v>138</v>
      </c>
      <c r="D69" s="87">
        <f t="shared" si="0"/>
        <v>5.643846305795862E-05</v>
      </c>
    </row>
    <row r="70" spans="1:4" ht="12.75">
      <c r="A70" s="5" t="s">
        <v>1491</v>
      </c>
      <c r="B70" s="5" t="s">
        <v>1492</v>
      </c>
      <c r="C70" s="116">
        <v>78</v>
      </c>
      <c r="D70" s="87">
        <f t="shared" si="0"/>
        <v>3.190000085884618E-05</v>
      </c>
    </row>
    <row r="71" spans="1:4" ht="12.75">
      <c r="A71" s="5" t="s">
        <v>1493</v>
      </c>
      <c r="B71" s="5" t="s">
        <v>1494</v>
      </c>
      <c r="C71" s="116">
        <v>75</v>
      </c>
      <c r="D71" s="87">
        <f t="shared" si="0"/>
        <v>3.067307774889055E-05</v>
      </c>
    </row>
    <row r="72" spans="1:4" ht="12.75">
      <c r="A72" s="5" t="s">
        <v>1495</v>
      </c>
      <c r="B72" s="5" t="s">
        <v>1496</v>
      </c>
      <c r="C72" s="116">
        <v>681</v>
      </c>
      <c r="D72" s="87">
        <f t="shared" si="0"/>
        <v>0.00027851154595992625</v>
      </c>
    </row>
    <row r="73" spans="1:4" ht="12.75">
      <c r="A73" s="5" t="s">
        <v>1497</v>
      </c>
      <c r="B73" s="5" t="s">
        <v>1498</v>
      </c>
      <c r="C73" s="116">
        <v>20481</v>
      </c>
      <c r="D73" s="87">
        <f aca="true" t="shared" si="1" ref="D73:D136">C73/C$514</f>
        <v>0.008376204071667033</v>
      </c>
    </row>
    <row r="74" spans="1:4" ht="12.75">
      <c r="A74" s="5" t="s">
        <v>1499</v>
      </c>
      <c r="B74" s="5" t="s">
        <v>1500</v>
      </c>
      <c r="C74" s="116">
        <v>3495</v>
      </c>
      <c r="D74" s="87">
        <f t="shared" si="1"/>
        <v>0.0014293654230982998</v>
      </c>
    </row>
    <row r="75" spans="1:4" ht="12.75">
      <c r="A75" s="5" t="s">
        <v>1501</v>
      </c>
      <c r="B75" s="5" t="s">
        <v>1502</v>
      </c>
      <c r="C75" s="116">
        <v>1665</v>
      </c>
      <c r="D75" s="87">
        <f t="shared" si="1"/>
        <v>0.0006809423260253704</v>
      </c>
    </row>
    <row r="76" spans="1:4" ht="12.75">
      <c r="A76" s="5" t="s">
        <v>1503</v>
      </c>
      <c r="B76" s="5" t="s">
        <v>1504</v>
      </c>
      <c r="C76" s="116">
        <v>4014</v>
      </c>
      <c r="D76" s="87">
        <f t="shared" si="1"/>
        <v>0.0016416231211206225</v>
      </c>
    </row>
    <row r="77" spans="1:4" ht="12.75">
      <c r="A77" s="5" t="s">
        <v>1505</v>
      </c>
      <c r="B77" s="5" t="s">
        <v>1506</v>
      </c>
      <c r="C77" s="116">
        <v>2016</v>
      </c>
      <c r="D77" s="87">
        <f t="shared" si="1"/>
        <v>0.0008244923298901781</v>
      </c>
    </row>
    <row r="78" spans="1:4" ht="12.75">
      <c r="A78" s="5" t="s">
        <v>1507</v>
      </c>
      <c r="B78" s="5" t="s">
        <v>1508</v>
      </c>
      <c r="C78" s="116">
        <v>624</v>
      </c>
      <c r="D78" s="87">
        <f t="shared" si="1"/>
        <v>0.00025520000687076944</v>
      </c>
    </row>
    <row r="79" spans="1:4" ht="12.75">
      <c r="A79" s="5" t="s">
        <v>1509</v>
      </c>
      <c r="B79" s="5" t="s">
        <v>1510</v>
      </c>
      <c r="C79" s="116">
        <v>10287</v>
      </c>
      <c r="D79" s="87">
        <f t="shared" si="1"/>
        <v>0.004207119344037828</v>
      </c>
    </row>
    <row r="80" spans="1:4" ht="12.75">
      <c r="A80" s="5" t="s">
        <v>1511</v>
      </c>
      <c r="B80" s="5" t="s">
        <v>1512</v>
      </c>
      <c r="C80" s="116">
        <v>3585</v>
      </c>
      <c r="D80" s="87">
        <f t="shared" si="1"/>
        <v>0.0014661731163969685</v>
      </c>
    </row>
    <row r="81" spans="1:4" ht="12.75">
      <c r="A81" s="5" t="s">
        <v>1513</v>
      </c>
      <c r="B81" s="5" t="s">
        <v>1514</v>
      </c>
      <c r="C81" s="116">
        <v>486</v>
      </c>
      <c r="D81" s="87">
        <f t="shared" si="1"/>
        <v>0.0001987615438128108</v>
      </c>
    </row>
    <row r="82" spans="1:4" ht="12.75">
      <c r="A82" s="5" t="s">
        <v>1515</v>
      </c>
      <c r="B82" s="5" t="s">
        <v>1516</v>
      </c>
      <c r="C82" s="116">
        <v>279</v>
      </c>
      <c r="D82" s="87">
        <f t="shared" si="1"/>
        <v>0.00011410384922587287</v>
      </c>
    </row>
    <row r="83" spans="1:4" ht="12.75">
      <c r="A83" s="5" t="s">
        <v>1517</v>
      </c>
      <c r="B83" s="5" t="s">
        <v>1518</v>
      </c>
      <c r="C83" s="116">
        <v>624</v>
      </c>
      <c r="D83" s="87">
        <f t="shared" si="1"/>
        <v>0.00025520000687076944</v>
      </c>
    </row>
    <row r="84" spans="1:4" ht="12.75">
      <c r="A84" s="5" t="s">
        <v>1519</v>
      </c>
      <c r="B84" s="5" t="s">
        <v>1520</v>
      </c>
      <c r="C84" s="116">
        <v>2514</v>
      </c>
      <c r="D84" s="87">
        <f t="shared" si="1"/>
        <v>0.0010281615661428113</v>
      </c>
    </row>
    <row r="85" spans="1:4" ht="12.75">
      <c r="A85" s="5" t="s">
        <v>1521</v>
      </c>
      <c r="B85" s="5" t="s">
        <v>1522</v>
      </c>
      <c r="C85" s="116">
        <v>1527</v>
      </c>
      <c r="D85" s="87">
        <f t="shared" si="1"/>
        <v>0.0006245038629674117</v>
      </c>
    </row>
    <row r="86" spans="1:4" ht="12.75">
      <c r="A86" s="5" t="s">
        <v>1523</v>
      </c>
      <c r="B86" s="5" t="s">
        <v>1524</v>
      </c>
      <c r="C86" s="116">
        <v>828</v>
      </c>
      <c r="D86" s="87">
        <f t="shared" si="1"/>
        <v>0.00033863077834775173</v>
      </c>
    </row>
    <row r="87" spans="1:4" ht="12.75">
      <c r="A87" s="5" t="s">
        <v>1525</v>
      </c>
      <c r="B87" s="5" t="s">
        <v>1526</v>
      </c>
      <c r="C87" s="116">
        <v>6243</v>
      </c>
      <c r="D87" s="87">
        <f t="shared" si="1"/>
        <v>0.0025532269918176497</v>
      </c>
    </row>
    <row r="88" spans="1:4" ht="12.75">
      <c r="A88" s="5" t="s">
        <v>1527</v>
      </c>
      <c r="B88" s="5" t="s">
        <v>1528</v>
      </c>
      <c r="C88" s="116">
        <v>183</v>
      </c>
      <c r="D88" s="87">
        <f t="shared" si="1"/>
        <v>7.484230970729296E-05</v>
      </c>
    </row>
    <row r="89" spans="1:4" ht="12.75">
      <c r="A89" s="5" t="s">
        <v>1529</v>
      </c>
      <c r="B89" s="5" t="s">
        <v>1530</v>
      </c>
      <c r="C89" s="116">
        <v>1893</v>
      </c>
      <c r="D89" s="87">
        <f t="shared" si="1"/>
        <v>0.0007741884823819976</v>
      </c>
    </row>
    <row r="90" spans="1:4" ht="12.75">
      <c r="A90" s="5" t="s">
        <v>1531</v>
      </c>
      <c r="B90" s="5" t="s">
        <v>1532</v>
      </c>
      <c r="C90" s="116">
        <v>336</v>
      </c>
      <c r="D90" s="87">
        <f t="shared" si="1"/>
        <v>0.00013741538831502968</v>
      </c>
    </row>
    <row r="91" spans="1:4" ht="12.75">
      <c r="A91" s="5" t="s">
        <v>1533</v>
      </c>
      <c r="B91" s="5" t="s">
        <v>1534</v>
      </c>
      <c r="C91" s="116">
        <v>1689</v>
      </c>
      <c r="D91" s="87">
        <f t="shared" si="1"/>
        <v>0.0006907577109050153</v>
      </c>
    </row>
    <row r="92" spans="1:4" ht="12.75">
      <c r="A92" s="5" t="s">
        <v>1535</v>
      </c>
      <c r="B92" s="5" t="s">
        <v>6936</v>
      </c>
      <c r="C92" s="116">
        <v>9033</v>
      </c>
      <c r="D92" s="87">
        <f t="shared" si="1"/>
        <v>0.0036942654840763783</v>
      </c>
    </row>
    <row r="93" spans="1:4" ht="12.75">
      <c r="A93" s="5" t="s">
        <v>1536</v>
      </c>
      <c r="B93" s="5" t="s">
        <v>1537</v>
      </c>
      <c r="C93" s="116">
        <v>1530</v>
      </c>
      <c r="D93" s="87">
        <f t="shared" si="1"/>
        <v>0.0006257307860773673</v>
      </c>
    </row>
    <row r="94" spans="1:4" ht="12.75">
      <c r="A94" s="5" t="s">
        <v>1538</v>
      </c>
      <c r="B94" s="5" t="s">
        <v>1539</v>
      </c>
      <c r="C94" s="116">
        <v>1632</v>
      </c>
      <c r="D94" s="87">
        <f t="shared" si="1"/>
        <v>0.0006674461718158584</v>
      </c>
    </row>
    <row r="95" spans="1:4" ht="12.75">
      <c r="A95" s="5" t="s">
        <v>1540</v>
      </c>
      <c r="B95" s="5" t="s">
        <v>1541</v>
      </c>
      <c r="C95" s="116">
        <v>402</v>
      </c>
      <c r="D95" s="87">
        <f t="shared" si="1"/>
        <v>0.00016440769673405339</v>
      </c>
    </row>
    <row r="96" spans="1:4" ht="12.75">
      <c r="A96" s="5" t="s">
        <v>1542</v>
      </c>
      <c r="B96" s="5" t="s">
        <v>1543</v>
      </c>
      <c r="C96" s="116">
        <v>4239</v>
      </c>
      <c r="D96" s="87">
        <f t="shared" si="1"/>
        <v>0.001733642354367294</v>
      </c>
    </row>
    <row r="97" spans="1:4" ht="12.75">
      <c r="A97" s="5" t="s">
        <v>1544</v>
      </c>
      <c r="B97" s="5" t="s">
        <v>1545</v>
      </c>
      <c r="C97" s="116">
        <v>204</v>
      </c>
      <c r="D97" s="87">
        <f t="shared" si="1"/>
        <v>8.34307714769823E-05</v>
      </c>
    </row>
    <row r="98" spans="1:4" ht="12.75">
      <c r="A98" s="5" t="s">
        <v>1546</v>
      </c>
      <c r="B98" s="5" t="s">
        <v>1547</v>
      </c>
      <c r="C98" s="116">
        <v>210</v>
      </c>
      <c r="D98" s="87">
        <f t="shared" si="1"/>
        <v>8.588461769689356E-05</v>
      </c>
    </row>
    <row r="99" spans="1:4" ht="12.75">
      <c r="A99" s="5" t="s">
        <v>1548</v>
      </c>
      <c r="B99" s="5" t="s">
        <v>1549</v>
      </c>
      <c r="C99" s="116">
        <v>720</v>
      </c>
      <c r="D99" s="87">
        <f t="shared" si="1"/>
        <v>0.00029446154638934933</v>
      </c>
    </row>
    <row r="100" spans="1:4" ht="12.75">
      <c r="A100" s="5" t="s">
        <v>1550</v>
      </c>
      <c r="B100" s="5" t="s">
        <v>1551</v>
      </c>
      <c r="C100" s="116">
        <v>99</v>
      </c>
      <c r="D100" s="87">
        <f t="shared" si="1"/>
        <v>4.048846262853553E-05</v>
      </c>
    </row>
    <row r="101" spans="1:4" ht="12.75">
      <c r="A101" s="5" t="s">
        <v>1552</v>
      </c>
      <c r="B101" s="5" t="s">
        <v>1553</v>
      </c>
      <c r="C101" s="116">
        <v>1401</v>
      </c>
      <c r="D101" s="87">
        <f t="shared" si="1"/>
        <v>0.0005729730923492755</v>
      </c>
    </row>
    <row r="102" spans="1:4" ht="12.75">
      <c r="A102" s="5" t="s">
        <v>1554</v>
      </c>
      <c r="B102" s="5" t="s">
        <v>1555</v>
      </c>
      <c r="C102" s="116">
        <v>765</v>
      </c>
      <c r="D102" s="87">
        <f t="shared" si="1"/>
        <v>0.00031286539303868364</v>
      </c>
    </row>
    <row r="103" spans="1:4" ht="12.75">
      <c r="A103" s="5" t="s">
        <v>1556</v>
      </c>
      <c r="B103" s="5" t="s">
        <v>1557</v>
      </c>
      <c r="C103" s="116">
        <v>135</v>
      </c>
      <c r="D103" s="87">
        <f t="shared" si="1"/>
        <v>5.5211539948003E-05</v>
      </c>
    </row>
    <row r="104" spans="1:4" ht="12.75">
      <c r="A104" s="5" t="s">
        <v>1558</v>
      </c>
      <c r="B104" s="5" t="s">
        <v>1559</v>
      </c>
      <c r="C104" s="116">
        <v>2241</v>
      </c>
      <c r="D104" s="87">
        <f t="shared" si="1"/>
        <v>0.0009165115631368498</v>
      </c>
    </row>
    <row r="105" spans="1:4" ht="12.75">
      <c r="A105" s="5" t="s">
        <v>1560</v>
      </c>
      <c r="B105" s="5" t="s">
        <v>1561</v>
      </c>
      <c r="C105" s="116">
        <v>795</v>
      </c>
      <c r="D105" s="87">
        <f t="shared" si="1"/>
        <v>0.0003251346241382399</v>
      </c>
    </row>
    <row r="106" spans="1:4" ht="12.75">
      <c r="A106" s="5" t="s">
        <v>1562</v>
      </c>
      <c r="B106" s="5" t="s">
        <v>1563</v>
      </c>
      <c r="C106" s="116">
        <v>666</v>
      </c>
      <c r="D106" s="87">
        <f t="shared" si="1"/>
        <v>0.00027237693041014813</v>
      </c>
    </row>
    <row r="107" spans="1:4" ht="12.75">
      <c r="A107" s="5" t="s">
        <v>1564</v>
      </c>
      <c r="B107" s="5" t="s">
        <v>1565</v>
      </c>
      <c r="C107" s="116">
        <v>2889</v>
      </c>
      <c r="D107" s="87">
        <f t="shared" si="1"/>
        <v>0.0011815269548872641</v>
      </c>
    </row>
    <row r="108" spans="1:4" ht="12.75">
      <c r="A108" s="5" t="s">
        <v>1566</v>
      </c>
      <c r="B108" s="5" t="s">
        <v>1567</v>
      </c>
      <c r="C108" s="116">
        <v>144</v>
      </c>
      <c r="D108" s="87">
        <f t="shared" si="1"/>
        <v>5.8892309277869866E-05</v>
      </c>
    </row>
    <row r="109" spans="1:4" ht="12.75">
      <c r="A109" s="5" t="s">
        <v>1568</v>
      </c>
      <c r="B109" s="5" t="s">
        <v>1569</v>
      </c>
      <c r="C109" s="116">
        <v>5733</v>
      </c>
      <c r="D109" s="87">
        <f t="shared" si="1"/>
        <v>0.002344650063125194</v>
      </c>
    </row>
    <row r="110" spans="1:4" ht="12.75">
      <c r="A110" s="5" t="s">
        <v>1570</v>
      </c>
      <c r="B110" s="5" t="s">
        <v>1571</v>
      </c>
      <c r="C110" s="116">
        <v>51</v>
      </c>
      <c r="D110" s="87">
        <f t="shared" si="1"/>
        <v>2.0857692869245577E-05</v>
      </c>
    </row>
    <row r="111" spans="1:4" ht="12.75">
      <c r="A111" s="5" t="s">
        <v>1572</v>
      </c>
      <c r="B111" s="5" t="s">
        <v>1573</v>
      </c>
      <c r="C111" s="116">
        <v>1596</v>
      </c>
      <c r="D111" s="87">
        <f t="shared" si="1"/>
        <v>0.000652723094496391</v>
      </c>
    </row>
    <row r="112" spans="1:4" ht="12.75">
      <c r="A112" s="5" t="s">
        <v>1574</v>
      </c>
      <c r="B112" s="5" t="s">
        <v>1575</v>
      </c>
      <c r="C112" s="116">
        <v>288</v>
      </c>
      <c r="D112" s="87">
        <f t="shared" si="1"/>
        <v>0.00011778461855573973</v>
      </c>
    </row>
    <row r="113" spans="1:4" ht="12.75">
      <c r="A113" s="5" t="s">
        <v>1576</v>
      </c>
      <c r="B113" s="5" t="s">
        <v>1577</v>
      </c>
      <c r="C113" s="116">
        <v>6564</v>
      </c>
      <c r="D113" s="87">
        <f t="shared" si="1"/>
        <v>0.0026845077645829014</v>
      </c>
    </row>
    <row r="114" spans="1:4" ht="12.75">
      <c r="A114" s="5" t="s">
        <v>1578</v>
      </c>
      <c r="B114" s="5" t="s">
        <v>1579</v>
      </c>
      <c r="C114" s="116">
        <v>771</v>
      </c>
      <c r="D114" s="87">
        <f t="shared" si="1"/>
        <v>0.0003153192392585949</v>
      </c>
    </row>
    <row r="115" spans="1:4" ht="12.75">
      <c r="A115" s="5" t="s">
        <v>1580</v>
      </c>
      <c r="B115" s="5" t="s">
        <v>1581</v>
      </c>
      <c r="C115" s="116">
        <v>945</v>
      </c>
      <c r="D115" s="87">
        <f t="shared" si="1"/>
        <v>0.00038648077963602097</v>
      </c>
    </row>
    <row r="116" spans="1:4" ht="12.75">
      <c r="A116" s="5" t="s">
        <v>1582</v>
      </c>
      <c r="B116" s="5" t="s">
        <v>6937</v>
      </c>
      <c r="C116" s="116">
        <v>2094</v>
      </c>
      <c r="D116" s="87">
        <f t="shared" si="1"/>
        <v>0.0008563923307490243</v>
      </c>
    </row>
    <row r="117" spans="1:4" ht="12.75">
      <c r="A117" s="5" t="s">
        <v>1583</v>
      </c>
      <c r="B117" s="5" t="s">
        <v>1584</v>
      </c>
      <c r="C117" s="116">
        <v>2013</v>
      </c>
      <c r="D117" s="87">
        <f t="shared" si="1"/>
        <v>0.0008232654067802225</v>
      </c>
    </row>
    <row r="118" spans="1:4" ht="12.75">
      <c r="A118" s="5" t="s">
        <v>1585</v>
      </c>
      <c r="B118" s="5" t="s">
        <v>1586</v>
      </c>
      <c r="C118" s="116">
        <v>1605</v>
      </c>
      <c r="D118" s="87">
        <f t="shared" si="1"/>
        <v>0.0006564038638262579</v>
      </c>
    </row>
    <row r="119" spans="1:4" ht="12.75">
      <c r="A119" s="5" t="s">
        <v>1587</v>
      </c>
      <c r="B119" s="5" t="s">
        <v>1588</v>
      </c>
      <c r="C119" s="116">
        <v>72</v>
      </c>
      <c r="D119" s="87">
        <f t="shared" si="1"/>
        <v>2.9446154638934933E-05</v>
      </c>
    </row>
    <row r="120" spans="1:4" ht="12.75">
      <c r="A120" s="5" t="s">
        <v>1589</v>
      </c>
      <c r="B120" s="5" t="s">
        <v>1590</v>
      </c>
      <c r="C120" s="116">
        <v>240</v>
      </c>
      <c r="D120" s="87">
        <f t="shared" si="1"/>
        <v>9.815384879644977E-05</v>
      </c>
    </row>
    <row r="121" spans="1:4" ht="12.75">
      <c r="A121" s="5" t="s">
        <v>1591</v>
      </c>
      <c r="B121" s="5" t="s">
        <v>1592</v>
      </c>
      <c r="C121" s="116">
        <v>303</v>
      </c>
      <c r="D121" s="87">
        <f t="shared" si="1"/>
        <v>0.00012391923410551785</v>
      </c>
    </row>
    <row r="122" spans="1:4" ht="12.75">
      <c r="A122" s="5" t="s">
        <v>1593</v>
      </c>
      <c r="B122" s="5" t="s">
        <v>1594</v>
      </c>
      <c r="C122" s="116">
        <v>486</v>
      </c>
      <c r="D122" s="87">
        <f t="shared" si="1"/>
        <v>0.0001987615438128108</v>
      </c>
    </row>
    <row r="123" spans="1:4" ht="12.75">
      <c r="A123" s="5" t="s">
        <v>1595</v>
      </c>
      <c r="B123" s="5" t="s">
        <v>1596</v>
      </c>
      <c r="C123" s="116">
        <v>7614</v>
      </c>
      <c r="D123" s="87">
        <f t="shared" si="1"/>
        <v>0.003113930853067369</v>
      </c>
    </row>
    <row r="124" spans="1:4" ht="12.75">
      <c r="A124" s="5" t="s">
        <v>1597</v>
      </c>
      <c r="B124" s="5" t="s">
        <v>1598</v>
      </c>
      <c r="C124" s="116">
        <v>804</v>
      </c>
      <c r="D124" s="87">
        <f t="shared" si="1"/>
        <v>0.00032881539346810677</v>
      </c>
    </row>
    <row r="125" spans="1:4" ht="12.75">
      <c r="A125" s="5" t="s">
        <v>1599</v>
      </c>
      <c r="B125" s="5" t="s">
        <v>1600</v>
      </c>
      <c r="C125" s="116">
        <v>81</v>
      </c>
      <c r="D125" s="87">
        <f t="shared" si="1"/>
        <v>3.31269239688018E-05</v>
      </c>
    </row>
    <row r="126" spans="1:4" ht="12.75">
      <c r="A126" s="5" t="s">
        <v>1601</v>
      </c>
      <c r="B126" s="5" t="s">
        <v>1602</v>
      </c>
      <c r="C126" s="116">
        <v>1029</v>
      </c>
      <c r="D126" s="87">
        <f t="shared" si="1"/>
        <v>0.0004208346267147784</v>
      </c>
    </row>
    <row r="127" spans="1:4" ht="12.75">
      <c r="A127" s="5" t="s">
        <v>1603</v>
      </c>
      <c r="B127" s="5" t="s">
        <v>1604</v>
      </c>
      <c r="C127" s="116">
        <v>246</v>
      </c>
      <c r="D127" s="87">
        <f t="shared" si="1"/>
        <v>0.00010060769501636103</v>
      </c>
    </row>
    <row r="128" spans="1:4" ht="12.75">
      <c r="A128" s="5" t="s">
        <v>1605</v>
      </c>
      <c r="B128" s="5" t="s">
        <v>1606</v>
      </c>
      <c r="C128" s="116">
        <v>177</v>
      </c>
      <c r="D128" s="87">
        <f t="shared" si="1"/>
        <v>7.23884634873817E-05</v>
      </c>
    </row>
    <row r="129" spans="1:4" ht="12.75">
      <c r="A129" s="5" t="s">
        <v>1607</v>
      </c>
      <c r="B129" s="5" t="s">
        <v>1608</v>
      </c>
      <c r="C129" s="116">
        <v>507</v>
      </c>
      <c r="D129" s="87">
        <f t="shared" si="1"/>
        <v>0.00020735000558250015</v>
      </c>
    </row>
    <row r="130" spans="1:4" ht="12.75">
      <c r="A130" s="5" t="s">
        <v>1609</v>
      </c>
      <c r="B130" s="5" t="s">
        <v>1610</v>
      </c>
      <c r="C130" s="116">
        <v>306</v>
      </c>
      <c r="D130" s="87">
        <f t="shared" si="1"/>
        <v>0.00012514615721547347</v>
      </c>
    </row>
    <row r="131" spans="1:4" ht="12.75">
      <c r="A131" s="5" t="s">
        <v>1611</v>
      </c>
      <c r="B131" s="5" t="s">
        <v>1612</v>
      </c>
      <c r="C131" s="116">
        <v>537</v>
      </c>
      <c r="D131" s="87">
        <f t="shared" si="1"/>
        <v>0.00021961923668205639</v>
      </c>
    </row>
    <row r="132" spans="1:4" ht="12.75">
      <c r="A132" s="5" t="s">
        <v>1613</v>
      </c>
      <c r="B132" s="5" t="s">
        <v>1614</v>
      </c>
      <c r="C132" s="116">
        <v>354</v>
      </c>
      <c r="D132" s="87">
        <f t="shared" si="1"/>
        <v>0.0001447769269747634</v>
      </c>
    </row>
    <row r="133" spans="1:4" ht="12.75">
      <c r="A133" s="5" t="s">
        <v>1615</v>
      </c>
      <c r="B133" s="5" t="s">
        <v>1616</v>
      </c>
      <c r="C133" s="116">
        <v>1119</v>
      </c>
      <c r="D133" s="87">
        <f t="shared" si="1"/>
        <v>0.0004576423200134471</v>
      </c>
    </row>
    <row r="134" spans="1:4" ht="12.75">
      <c r="A134" s="5" t="s">
        <v>1617</v>
      </c>
      <c r="B134" s="5" t="s">
        <v>1618</v>
      </c>
      <c r="C134" s="116">
        <v>201</v>
      </c>
      <c r="D134" s="87">
        <f t="shared" si="1"/>
        <v>8.220384836702669E-05</v>
      </c>
    </row>
    <row r="135" spans="1:4" ht="12.75">
      <c r="A135" s="5" t="s">
        <v>1619</v>
      </c>
      <c r="B135" s="5" t="s">
        <v>1620</v>
      </c>
      <c r="C135" s="116">
        <v>1929</v>
      </c>
      <c r="D135" s="87">
        <f t="shared" si="1"/>
        <v>0.0007889115597014651</v>
      </c>
    </row>
    <row r="136" spans="1:4" ht="12.75">
      <c r="A136" s="5" t="s">
        <v>1621</v>
      </c>
      <c r="B136" s="5" t="s">
        <v>1622</v>
      </c>
      <c r="C136" s="116">
        <v>843</v>
      </c>
      <c r="D136" s="87">
        <f t="shared" si="1"/>
        <v>0.00034476539389752985</v>
      </c>
    </row>
    <row r="137" spans="1:4" ht="12.75">
      <c r="A137" s="5" t="s">
        <v>1623</v>
      </c>
      <c r="B137" s="5" t="s">
        <v>1624</v>
      </c>
      <c r="C137" s="116">
        <v>726</v>
      </c>
      <c r="D137" s="87">
        <f aca="true" t="shared" si="2" ref="D137:D200">C137/C$514</f>
        <v>0.00029691539260926056</v>
      </c>
    </row>
    <row r="138" spans="1:4" ht="12.75">
      <c r="A138" s="5" t="s">
        <v>1625</v>
      </c>
      <c r="B138" s="5" t="s">
        <v>1626</v>
      </c>
      <c r="C138" s="116">
        <v>807</v>
      </c>
      <c r="D138" s="87">
        <f t="shared" si="2"/>
        <v>0.0003300423165780624</v>
      </c>
    </row>
    <row r="139" spans="1:4" ht="12.75">
      <c r="A139" s="5" t="s">
        <v>1627</v>
      </c>
      <c r="B139" s="5" t="s">
        <v>1628</v>
      </c>
      <c r="C139" s="116">
        <v>0</v>
      </c>
      <c r="D139" s="87">
        <f t="shared" si="2"/>
        <v>0</v>
      </c>
    </row>
    <row r="140" spans="1:4" ht="12.75">
      <c r="A140" s="5" t="s">
        <v>1629</v>
      </c>
      <c r="B140" s="5" t="s">
        <v>1630</v>
      </c>
      <c r="C140" s="116">
        <v>60</v>
      </c>
      <c r="D140" s="87">
        <f t="shared" si="2"/>
        <v>2.4538462199112443E-05</v>
      </c>
    </row>
    <row r="141" spans="1:4" ht="12.75">
      <c r="A141" s="5" t="s">
        <v>1631</v>
      </c>
      <c r="B141" s="5" t="s">
        <v>6938</v>
      </c>
      <c r="C141" s="116">
        <v>348</v>
      </c>
      <c r="D141" s="87">
        <f t="shared" si="2"/>
        <v>0.00014232308075485219</v>
      </c>
    </row>
    <row r="142" spans="1:4" ht="12.75">
      <c r="A142" s="5" t="s">
        <v>1632</v>
      </c>
      <c r="B142" s="5" t="s">
        <v>1633</v>
      </c>
      <c r="C142" s="116">
        <v>1551</v>
      </c>
      <c r="D142" s="87">
        <f t="shared" si="2"/>
        <v>0.0006343192478470566</v>
      </c>
    </row>
    <row r="143" spans="1:4" ht="12.75">
      <c r="A143" s="5" t="s">
        <v>1634</v>
      </c>
      <c r="B143" s="5" t="s">
        <v>1635</v>
      </c>
      <c r="C143" s="116">
        <v>4416</v>
      </c>
      <c r="D143" s="87">
        <f t="shared" si="2"/>
        <v>0.0018060308178546758</v>
      </c>
    </row>
    <row r="144" spans="1:4" ht="12.75">
      <c r="A144" s="5" t="s">
        <v>1636</v>
      </c>
      <c r="B144" s="5" t="s">
        <v>1637</v>
      </c>
      <c r="C144" s="116">
        <v>318</v>
      </c>
      <c r="D144" s="87">
        <f t="shared" si="2"/>
        <v>0.00013005384965529595</v>
      </c>
    </row>
    <row r="145" spans="1:4" ht="12.75">
      <c r="A145" s="5" t="s">
        <v>1638</v>
      </c>
      <c r="B145" s="5" t="s">
        <v>1639</v>
      </c>
      <c r="C145" s="116">
        <v>231</v>
      </c>
      <c r="D145" s="87">
        <f t="shared" si="2"/>
        <v>9.44730794665829E-05</v>
      </c>
    </row>
    <row r="146" spans="1:4" ht="12.75">
      <c r="A146" s="5" t="s">
        <v>1640</v>
      </c>
      <c r="B146" s="5" t="s">
        <v>1641</v>
      </c>
      <c r="C146" s="116">
        <v>159</v>
      </c>
      <c r="D146" s="87">
        <f t="shared" si="2"/>
        <v>6.502692482764797E-05</v>
      </c>
    </row>
    <row r="147" spans="1:4" ht="12.75">
      <c r="A147" s="5" t="s">
        <v>1642</v>
      </c>
      <c r="B147" s="5" t="s">
        <v>1643</v>
      </c>
      <c r="C147" s="116">
        <v>1290</v>
      </c>
      <c r="D147" s="87">
        <f t="shared" si="2"/>
        <v>0.0005275769372809176</v>
      </c>
    </row>
    <row r="148" spans="1:4" ht="12.75">
      <c r="A148" s="5" t="s">
        <v>1644</v>
      </c>
      <c r="B148" s="5" t="s">
        <v>1645</v>
      </c>
      <c r="C148" s="116">
        <v>3021</v>
      </c>
      <c r="D148" s="87">
        <f t="shared" si="2"/>
        <v>0.0012355115717253115</v>
      </c>
    </row>
    <row r="149" spans="1:4" ht="12.75">
      <c r="A149" s="5" t="s">
        <v>1646</v>
      </c>
      <c r="B149" s="5" t="s">
        <v>1647</v>
      </c>
      <c r="C149" s="116">
        <v>561</v>
      </c>
      <c r="D149" s="87">
        <f t="shared" si="2"/>
        <v>0.00022943462156170135</v>
      </c>
    </row>
    <row r="150" spans="1:4" ht="12.75">
      <c r="A150" s="5" t="s">
        <v>1648</v>
      </c>
      <c r="B150" s="5" t="s">
        <v>1649</v>
      </c>
      <c r="C150" s="116">
        <v>1728</v>
      </c>
      <c r="D150" s="87">
        <f t="shared" si="2"/>
        <v>0.0007067077113344384</v>
      </c>
    </row>
    <row r="151" spans="1:4" ht="12.75">
      <c r="A151" s="5" t="s">
        <v>1650</v>
      </c>
      <c r="B151" s="5" t="s">
        <v>1651</v>
      </c>
      <c r="C151" s="116">
        <v>18</v>
      </c>
      <c r="D151" s="87">
        <f t="shared" si="2"/>
        <v>7.361538659733733E-06</v>
      </c>
    </row>
    <row r="152" spans="1:4" ht="12.75">
      <c r="A152" s="5" t="s">
        <v>1652</v>
      </c>
      <c r="B152" s="5" t="s">
        <v>1653</v>
      </c>
      <c r="C152" s="116">
        <v>588</v>
      </c>
      <c r="D152" s="87">
        <f t="shared" si="2"/>
        <v>0.00024047692955130195</v>
      </c>
    </row>
    <row r="153" spans="1:4" ht="12.75">
      <c r="A153" s="5" t="s">
        <v>1654</v>
      </c>
      <c r="B153" s="5" t="s">
        <v>1655</v>
      </c>
      <c r="C153" s="116">
        <v>459</v>
      </c>
      <c r="D153" s="87">
        <f t="shared" si="2"/>
        <v>0.0001877192358232102</v>
      </c>
    </row>
    <row r="154" spans="1:4" ht="12.75">
      <c r="A154" s="5" t="s">
        <v>1656</v>
      </c>
      <c r="B154" s="5" t="s">
        <v>1657</v>
      </c>
      <c r="C154" s="116">
        <v>393</v>
      </c>
      <c r="D154" s="87">
        <f t="shared" si="2"/>
        <v>0.00016072692740418652</v>
      </c>
    </row>
    <row r="155" spans="1:4" ht="12.75">
      <c r="A155" s="5" t="s">
        <v>1658</v>
      </c>
      <c r="B155" s="5" t="s">
        <v>1659</v>
      </c>
      <c r="C155" s="116">
        <v>2064</v>
      </c>
      <c r="D155" s="87">
        <f t="shared" si="2"/>
        <v>0.000844123099649468</v>
      </c>
    </row>
    <row r="156" spans="1:4" ht="12.75">
      <c r="A156" s="5" t="s">
        <v>1660</v>
      </c>
      <c r="B156" s="5" t="s">
        <v>1661</v>
      </c>
      <c r="C156" s="116">
        <v>2262</v>
      </c>
      <c r="D156" s="87">
        <f t="shared" si="2"/>
        <v>0.0009251000249065392</v>
      </c>
    </row>
    <row r="157" spans="1:4" ht="12.75">
      <c r="A157" s="5" t="s">
        <v>1662</v>
      </c>
      <c r="B157" s="5" t="s">
        <v>1663</v>
      </c>
      <c r="C157" s="116">
        <v>903</v>
      </c>
      <c r="D157" s="87">
        <f t="shared" si="2"/>
        <v>0.0003693038560966423</v>
      </c>
    </row>
    <row r="158" spans="1:4" ht="12.75">
      <c r="A158" s="5" t="s">
        <v>1664</v>
      </c>
      <c r="B158" s="5" t="s">
        <v>1665</v>
      </c>
      <c r="C158" s="116">
        <v>2016</v>
      </c>
      <c r="D158" s="87">
        <f t="shared" si="2"/>
        <v>0.0008244923298901781</v>
      </c>
    </row>
    <row r="159" spans="1:4" ht="12.75">
      <c r="A159" s="5" t="s">
        <v>1666</v>
      </c>
      <c r="B159" s="5" t="s">
        <v>1667</v>
      </c>
      <c r="C159" s="116">
        <v>270</v>
      </c>
      <c r="D159" s="87">
        <f t="shared" si="2"/>
        <v>0.000110423079896006</v>
      </c>
    </row>
    <row r="160" spans="1:4" ht="12.75">
      <c r="A160" s="5" t="s">
        <v>1668</v>
      </c>
      <c r="B160" s="5" t="s">
        <v>1669</v>
      </c>
      <c r="C160" s="116">
        <v>150</v>
      </c>
      <c r="D160" s="87">
        <f t="shared" si="2"/>
        <v>6.13461554977811E-05</v>
      </c>
    </row>
    <row r="161" spans="1:4" ht="12.75">
      <c r="A161" s="5" t="s">
        <v>1670</v>
      </c>
      <c r="B161" s="5" t="s">
        <v>1671</v>
      </c>
      <c r="C161" s="116">
        <v>0</v>
      </c>
      <c r="D161" s="87">
        <f t="shared" si="2"/>
        <v>0</v>
      </c>
    </row>
    <row r="162" spans="1:4" ht="12.75">
      <c r="A162" s="5" t="s">
        <v>1672</v>
      </c>
      <c r="B162" s="5" t="s">
        <v>1673</v>
      </c>
      <c r="C162" s="116">
        <v>630</v>
      </c>
      <c r="D162" s="87">
        <f t="shared" si="2"/>
        <v>0.00025765385309068067</v>
      </c>
    </row>
    <row r="163" spans="1:4" ht="12.75">
      <c r="A163" s="5" t="s">
        <v>1674</v>
      </c>
      <c r="B163" s="5" t="s">
        <v>1675</v>
      </c>
      <c r="C163" s="116">
        <v>0</v>
      </c>
      <c r="D163" s="87">
        <f t="shared" si="2"/>
        <v>0</v>
      </c>
    </row>
    <row r="164" spans="1:4" ht="12.75">
      <c r="A164" s="5" t="s">
        <v>1676</v>
      </c>
      <c r="B164" s="5" t="s">
        <v>1677</v>
      </c>
      <c r="C164" s="116">
        <v>228</v>
      </c>
      <c r="D164" s="87">
        <f t="shared" si="2"/>
        <v>9.324615635662729E-05</v>
      </c>
    </row>
    <row r="165" spans="1:4" ht="12.75">
      <c r="A165" s="5" t="s">
        <v>1678</v>
      </c>
      <c r="B165" s="5" t="s">
        <v>1679</v>
      </c>
      <c r="C165" s="116">
        <v>228</v>
      </c>
      <c r="D165" s="87">
        <f t="shared" si="2"/>
        <v>9.324615635662729E-05</v>
      </c>
    </row>
    <row r="166" spans="1:4" ht="12.75">
      <c r="A166" s="5" t="s">
        <v>1680</v>
      </c>
      <c r="B166" s="5" t="s">
        <v>1681</v>
      </c>
      <c r="C166" s="116">
        <v>930</v>
      </c>
      <c r="D166" s="87">
        <f t="shared" si="2"/>
        <v>0.0003803461640862429</v>
      </c>
    </row>
    <row r="167" spans="1:4" ht="12.75">
      <c r="A167" s="5" t="s">
        <v>1682</v>
      </c>
      <c r="B167" s="5" t="s">
        <v>1683</v>
      </c>
      <c r="C167" s="116">
        <v>60</v>
      </c>
      <c r="D167" s="87">
        <f t="shared" si="2"/>
        <v>2.4538462199112443E-05</v>
      </c>
    </row>
    <row r="168" spans="1:4" ht="12.75">
      <c r="A168" s="5" t="s">
        <v>1684</v>
      </c>
      <c r="B168" s="5" t="s">
        <v>1685</v>
      </c>
      <c r="C168" s="116">
        <v>156</v>
      </c>
      <c r="D168" s="87">
        <f t="shared" si="2"/>
        <v>6.380000171769236E-05</v>
      </c>
    </row>
    <row r="169" spans="1:4" ht="12.75">
      <c r="A169" s="5" t="s">
        <v>1686</v>
      </c>
      <c r="B169" s="5" t="s">
        <v>1687</v>
      </c>
      <c r="C169" s="116">
        <v>4524</v>
      </c>
      <c r="D169" s="87">
        <f t="shared" si="2"/>
        <v>0.0018502000498130783</v>
      </c>
    </row>
    <row r="170" spans="1:4" ht="12.75">
      <c r="A170" s="5" t="s">
        <v>1688</v>
      </c>
      <c r="B170" s="5" t="s">
        <v>1689</v>
      </c>
      <c r="C170" s="116">
        <v>387</v>
      </c>
      <c r="D170" s="87">
        <f t="shared" si="2"/>
        <v>0.00015827308118427527</v>
      </c>
    </row>
    <row r="171" spans="1:4" ht="12.75">
      <c r="A171" s="5" t="s">
        <v>1690</v>
      </c>
      <c r="B171" s="5" t="s">
        <v>1691</v>
      </c>
      <c r="C171" s="116">
        <v>5205</v>
      </c>
      <c r="D171" s="87">
        <f t="shared" si="2"/>
        <v>0.0021287115957730044</v>
      </c>
    </row>
    <row r="172" spans="1:4" ht="12.75">
      <c r="A172" s="5" t="s">
        <v>1692</v>
      </c>
      <c r="B172" s="5" t="s">
        <v>1693</v>
      </c>
      <c r="C172" s="116">
        <v>1146</v>
      </c>
      <c r="D172" s="87">
        <f t="shared" si="2"/>
        <v>0.00046868462800304765</v>
      </c>
    </row>
    <row r="173" spans="1:4" ht="12.75">
      <c r="A173" s="5" t="s">
        <v>1694</v>
      </c>
      <c r="B173" s="5" t="s">
        <v>1695</v>
      </c>
      <c r="C173" s="116">
        <v>1815</v>
      </c>
      <c r="D173" s="87">
        <f t="shared" si="2"/>
        <v>0.0007422884815231514</v>
      </c>
    </row>
    <row r="174" spans="1:4" ht="12.75">
      <c r="A174" s="5" t="s">
        <v>1696</v>
      </c>
      <c r="B174" s="5" t="s">
        <v>1697</v>
      </c>
      <c r="C174" s="116">
        <v>354</v>
      </c>
      <c r="D174" s="87">
        <f t="shared" si="2"/>
        <v>0.0001447769269747634</v>
      </c>
    </row>
    <row r="175" spans="1:4" ht="12.75">
      <c r="A175" s="5" t="s">
        <v>1698</v>
      </c>
      <c r="B175" s="5" t="s">
        <v>1699</v>
      </c>
      <c r="C175" s="116">
        <v>669</v>
      </c>
      <c r="D175" s="87">
        <f t="shared" si="2"/>
        <v>0.00027360385352010374</v>
      </c>
    </row>
    <row r="176" spans="1:4" ht="12.75">
      <c r="A176" s="5" t="s">
        <v>1700</v>
      </c>
      <c r="B176" s="5" t="s">
        <v>1701</v>
      </c>
      <c r="C176" s="116">
        <v>3141</v>
      </c>
      <c r="D176" s="87">
        <f t="shared" si="2"/>
        <v>0.0012845884961235365</v>
      </c>
    </row>
    <row r="177" spans="1:4" ht="12.75">
      <c r="A177" s="5" t="s">
        <v>1702</v>
      </c>
      <c r="B177" s="5" t="s">
        <v>1703</v>
      </c>
      <c r="C177" s="116">
        <v>873</v>
      </c>
      <c r="D177" s="87">
        <f t="shared" si="2"/>
        <v>0.00035703462499708604</v>
      </c>
    </row>
    <row r="178" spans="1:4" ht="12.75">
      <c r="A178" s="5" t="s">
        <v>1704</v>
      </c>
      <c r="B178" s="5" t="s">
        <v>1705</v>
      </c>
      <c r="C178" s="116">
        <v>117</v>
      </c>
      <c r="D178" s="87">
        <f t="shared" si="2"/>
        <v>4.7850001288269266E-05</v>
      </c>
    </row>
    <row r="179" spans="1:4" ht="12.75">
      <c r="A179" s="5" t="s">
        <v>1706</v>
      </c>
      <c r="B179" s="5" t="s">
        <v>1707</v>
      </c>
      <c r="C179" s="116">
        <v>1590</v>
      </c>
      <c r="D179" s="87">
        <f t="shared" si="2"/>
        <v>0.0006502692482764798</v>
      </c>
    </row>
    <row r="180" spans="1:4" ht="12.75">
      <c r="A180" s="5" t="s">
        <v>1708</v>
      </c>
      <c r="B180" s="5" t="s">
        <v>6939</v>
      </c>
      <c r="C180" s="116">
        <v>6912</v>
      </c>
      <c r="D180" s="87">
        <f t="shared" si="2"/>
        <v>0.0028268308453377536</v>
      </c>
    </row>
    <row r="181" spans="1:4" ht="12.75">
      <c r="A181" s="5" t="s">
        <v>1709</v>
      </c>
      <c r="B181" s="5" t="s">
        <v>1710</v>
      </c>
      <c r="C181" s="116">
        <v>294</v>
      </c>
      <c r="D181" s="87">
        <f t="shared" si="2"/>
        <v>0.00012023846477565097</v>
      </c>
    </row>
    <row r="182" spans="1:4" ht="12.75">
      <c r="A182" s="5" t="s">
        <v>1711</v>
      </c>
      <c r="B182" s="5" t="s">
        <v>1712</v>
      </c>
      <c r="C182" s="116">
        <v>2652</v>
      </c>
      <c r="D182" s="87">
        <f t="shared" si="2"/>
        <v>0.00108460002920077</v>
      </c>
    </row>
    <row r="183" spans="1:4" ht="12.75">
      <c r="A183" s="5" t="s">
        <v>1713</v>
      </c>
      <c r="B183" s="5" t="s">
        <v>1714</v>
      </c>
      <c r="C183" s="116">
        <v>96</v>
      </c>
      <c r="D183" s="87">
        <f t="shared" si="2"/>
        <v>3.926153951857991E-05</v>
      </c>
    </row>
    <row r="184" spans="1:4" ht="12.75">
      <c r="A184" s="5" t="s">
        <v>1715</v>
      </c>
      <c r="B184" s="5" t="s">
        <v>1716</v>
      </c>
      <c r="C184" s="116">
        <v>1707</v>
      </c>
      <c r="D184" s="87">
        <f t="shared" si="2"/>
        <v>0.000698119249564749</v>
      </c>
    </row>
    <row r="185" spans="1:4" ht="12.75">
      <c r="A185" s="5" t="s">
        <v>1717</v>
      </c>
      <c r="B185" s="5" t="s">
        <v>1718</v>
      </c>
      <c r="C185" s="116">
        <v>504</v>
      </c>
      <c r="D185" s="87">
        <f t="shared" si="2"/>
        <v>0.00020612308247254453</v>
      </c>
    </row>
    <row r="186" spans="1:4" ht="12.75">
      <c r="A186" s="5" t="s">
        <v>1719</v>
      </c>
      <c r="B186" s="5" t="s">
        <v>1720</v>
      </c>
      <c r="C186" s="116">
        <v>2973</v>
      </c>
      <c r="D186" s="87">
        <f t="shared" si="2"/>
        <v>0.0012158808019660215</v>
      </c>
    </row>
    <row r="187" spans="1:4" ht="12.75">
      <c r="A187" s="5" t="s">
        <v>1721</v>
      </c>
      <c r="B187" s="5" t="s">
        <v>1722</v>
      </c>
      <c r="C187" s="116">
        <v>615</v>
      </c>
      <c r="D187" s="87">
        <f t="shared" si="2"/>
        <v>0.00025151923754090255</v>
      </c>
    </row>
    <row r="188" spans="1:4" ht="12.75">
      <c r="A188" s="5" t="s">
        <v>1723</v>
      </c>
      <c r="B188" s="5" t="s">
        <v>1724</v>
      </c>
      <c r="C188" s="116">
        <v>4395</v>
      </c>
      <c r="D188" s="87">
        <f t="shared" si="2"/>
        <v>0.0017974423560849866</v>
      </c>
    </row>
    <row r="189" spans="1:4" ht="12.75">
      <c r="A189" s="5" t="s">
        <v>1725</v>
      </c>
      <c r="B189" s="5" t="s">
        <v>6940</v>
      </c>
      <c r="C189" s="116">
        <v>162</v>
      </c>
      <c r="D189" s="87">
        <f t="shared" si="2"/>
        <v>6.62538479376036E-05</v>
      </c>
    </row>
    <row r="190" spans="1:4" ht="12.75">
      <c r="A190" s="5" t="s">
        <v>1726</v>
      </c>
      <c r="B190" s="5" t="s">
        <v>1727</v>
      </c>
      <c r="C190" s="116">
        <v>189</v>
      </c>
      <c r="D190" s="87">
        <f t="shared" si="2"/>
        <v>7.72961559272042E-05</v>
      </c>
    </row>
    <row r="191" spans="1:4" ht="12.75">
      <c r="A191" s="5" t="s">
        <v>1728</v>
      </c>
      <c r="B191" s="5" t="s">
        <v>1729</v>
      </c>
      <c r="C191" s="116">
        <v>3384</v>
      </c>
      <c r="D191" s="87">
        <f t="shared" si="2"/>
        <v>0.0013839692680299419</v>
      </c>
    </row>
    <row r="192" spans="1:4" ht="12.75">
      <c r="A192" s="5" t="s">
        <v>1730</v>
      </c>
      <c r="B192" s="5" t="s">
        <v>1731</v>
      </c>
      <c r="C192" s="116">
        <v>747</v>
      </c>
      <c r="D192" s="87">
        <f t="shared" si="2"/>
        <v>0.0003055038543789499</v>
      </c>
    </row>
    <row r="193" spans="1:4" ht="12.75">
      <c r="A193" s="5" t="s">
        <v>1732</v>
      </c>
      <c r="B193" s="5" t="s">
        <v>1733</v>
      </c>
      <c r="C193" s="116">
        <v>102</v>
      </c>
      <c r="D193" s="87">
        <f t="shared" si="2"/>
        <v>4.171538573849115E-05</v>
      </c>
    </row>
    <row r="194" spans="1:4" ht="12.75">
      <c r="A194" s="5" t="s">
        <v>1734</v>
      </c>
      <c r="B194" s="5" t="s">
        <v>1735</v>
      </c>
      <c r="C194" s="116">
        <v>810</v>
      </c>
      <c r="D194" s="87">
        <f t="shared" si="2"/>
        <v>0.000331269239688018</v>
      </c>
    </row>
    <row r="195" spans="1:4" ht="12.75">
      <c r="A195" s="5" t="s">
        <v>1736</v>
      </c>
      <c r="B195" s="5" t="s">
        <v>1737</v>
      </c>
      <c r="C195" s="116">
        <v>2781</v>
      </c>
      <c r="D195" s="87">
        <f t="shared" si="2"/>
        <v>0.0011373577229288618</v>
      </c>
    </row>
    <row r="196" spans="1:4" ht="12.75">
      <c r="A196" s="5" t="s">
        <v>1738</v>
      </c>
      <c r="B196" s="5" t="s">
        <v>1739</v>
      </c>
      <c r="C196" s="116">
        <v>348</v>
      </c>
      <c r="D196" s="87">
        <f t="shared" si="2"/>
        <v>0.00014232308075485219</v>
      </c>
    </row>
    <row r="197" spans="1:4" ht="12.75">
      <c r="A197" s="5" t="s">
        <v>1740</v>
      </c>
      <c r="B197" s="5" t="s">
        <v>1741</v>
      </c>
      <c r="C197" s="116">
        <v>360</v>
      </c>
      <c r="D197" s="87">
        <f t="shared" si="2"/>
        <v>0.00014723077319467467</v>
      </c>
    </row>
    <row r="198" spans="1:4" ht="12.75">
      <c r="A198" s="5" t="s">
        <v>1742</v>
      </c>
      <c r="B198" s="5" t="s">
        <v>1743</v>
      </c>
      <c r="C198" s="116">
        <v>1878</v>
      </c>
      <c r="D198" s="87">
        <f t="shared" si="2"/>
        <v>0.0007680538668322195</v>
      </c>
    </row>
    <row r="199" spans="1:4" ht="12.75">
      <c r="A199" s="5" t="s">
        <v>1744</v>
      </c>
      <c r="B199" s="5" t="s">
        <v>1745</v>
      </c>
      <c r="C199" s="116">
        <v>861</v>
      </c>
      <c r="D199" s="87">
        <f t="shared" si="2"/>
        <v>0.0003521269325572636</v>
      </c>
    </row>
    <row r="200" spans="1:4" ht="12.75">
      <c r="A200" s="5" t="s">
        <v>1746</v>
      </c>
      <c r="B200" s="5" t="s">
        <v>1747</v>
      </c>
      <c r="C200" s="116">
        <v>564</v>
      </c>
      <c r="D200" s="87">
        <f t="shared" si="2"/>
        <v>0.00023066154467165696</v>
      </c>
    </row>
    <row r="201" spans="1:4" ht="12.75">
      <c r="A201" s="5" t="s">
        <v>1748</v>
      </c>
      <c r="B201" s="5" t="s">
        <v>1749</v>
      </c>
      <c r="C201" s="116">
        <v>267</v>
      </c>
      <c r="D201" s="87">
        <f aca="true" t="shared" si="3" ref="D201:D264">C201/C$514</f>
        <v>0.00010919615678605037</v>
      </c>
    </row>
    <row r="202" spans="1:4" ht="12.75">
      <c r="A202" s="5" t="s">
        <v>1750</v>
      </c>
      <c r="B202" s="5" t="s">
        <v>1751</v>
      </c>
      <c r="C202" s="116">
        <v>963</v>
      </c>
      <c r="D202" s="87">
        <f t="shared" si="3"/>
        <v>0.0003938423182957547</v>
      </c>
    </row>
    <row r="203" spans="1:4" ht="12.75">
      <c r="A203" s="5" t="s">
        <v>1752</v>
      </c>
      <c r="B203" s="5" t="s">
        <v>1753</v>
      </c>
      <c r="C203" s="116">
        <v>2397</v>
      </c>
      <c r="D203" s="87">
        <f t="shared" si="3"/>
        <v>0.000980311564854542</v>
      </c>
    </row>
    <row r="204" spans="1:4" ht="12.75">
      <c r="A204" s="5" t="s">
        <v>1754</v>
      </c>
      <c r="B204" s="5" t="s">
        <v>1755</v>
      </c>
      <c r="C204" s="116">
        <v>324</v>
      </c>
      <c r="D204" s="87">
        <f t="shared" si="3"/>
        <v>0.0001325076958752072</v>
      </c>
    </row>
    <row r="205" spans="1:4" ht="12.75">
      <c r="A205" s="5" t="s">
        <v>1756</v>
      </c>
      <c r="B205" s="5" t="s">
        <v>1757</v>
      </c>
      <c r="C205" s="116">
        <v>1065</v>
      </c>
      <c r="D205" s="87">
        <f t="shared" si="3"/>
        <v>0.0004355577040342459</v>
      </c>
    </row>
    <row r="206" spans="1:4" ht="12.75">
      <c r="A206" s="5" t="s">
        <v>1758</v>
      </c>
      <c r="B206" s="5" t="s">
        <v>1759</v>
      </c>
      <c r="C206" s="116">
        <v>1260</v>
      </c>
      <c r="D206" s="87">
        <f t="shared" si="3"/>
        <v>0.0005153077061813613</v>
      </c>
    </row>
    <row r="207" spans="1:4" ht="12.75">
      <c r="A207" s="5" t="s">
        <v>1760</v>
      </c>
      <c r="B207" s="5" t="s">
        <v>1761</v>
      </c>
      <c r="C207" s="116">
        <v>690</v>
      </c>
      <c r="D207" s="87">
        <f t="shared" si="3"/>
        <v>0.0002821923152897931</v>
      </c>
    </row>
    <row r="208" spans="1:4" ht="12.75">
      <c r="A208" s="5" t="s">
        <v>1762</v>
      </c>
      <c r="B208" s="5" t="s">
        <v>6941</v>
      </c>
      <c r="C208" s="116">
        <v>12483</v>
      </c>
      <c r="D208" s="87">
        <f t="shared" si="3"/>
        <v>0.005105227060525344</v>
      </c>
    </row>
    <row r="209" spans="1:4" ht="12.75">
      <c r="A209" s="5" t="s">
        <v>1763</v>
      </c>
      <c r="B209" s="5" t="s">
        <v>1764</v>
      </c>
      <c r="C209" s="116">
        <v>4521</v>
      </c>
      <c r="D209" s="87">
        <f t="shared" si="3"/>
        <v>0.0018489731267031227</v>
      </c>
    </row>
    <row r="210" spans="1:4" ht="12.75">
      <c r="A210" s="5" t="s">
        <v>1765</v>
      </c>
      <c r="B210" s="5" t="s">
        <v>1766</v>
      </c>
      <c r="C210" s="116">
        <v>594</v>
      </c>
      <c r="D210" s="87">
        <f t="shared" si="3"/>
        <v>0.0002429307757712132</v>
      </c>
    </row>
    <row r="211" spans="1:4" ht="12.75">
      <c r="A211" s="5" t="s">
        <v>1767</v>
      </c>
      <c r="B211" s="5" t="s">
        <v>1768</v>
      </c>
      <c r="C211" s="116">
        <v>384</v>
      </c>
      <c r="D211" s="87">
        <f t="shared" si="3"/>
        <v>0.00015704615807431965</v>
      </c>
    </row>
    <row r="212" spans="1:4" ht="12.75">
      <c r="A212" s="5" t="s">
        <v>1769</v>
      </c>
      <c r="B212" s="5" t="s">
        <v>1770</v>
      </c>
      <c r="C212" s="116">
        <v>849</v>
      </c>
      <c r="D212" s="87">
        <f t="shared" si="3"/>
        <v>0.0003472192401174411</v>
      </c>
    </row>
    <row r="213" spans="1:4" ht="12.75">
      <c r="A213" s="5" t="s">
        <v>1771</v>
      </c>
      <c r="B213" s="5" t="s">
        <v>1772</v>
      </c>
      <c r="C213" s="116">
        <v>1077</v>
      </c>
      <c r="D213" s="87">
        <f t="shared" si="3"/>
        <v>0.0004404653964740684</v>
      </c>
    </row>
    <row r="214" spans="1:4" ht="12.75">
      <c r="A214" s="5" t="s">
        <v>1773</v>
      </c>
      <c r="B214" s="5" t="s">
        <v>1774</v>
      </c>
      <c r="C214" s="116">
        <v>564</v>
      </c>
      <c r="D214" s="87">
        <f t="shared" si="3"/>
        <v>0.00023066154467165696</v>
      </c>
    </row>
    <row r="215" spans="1:4" ht="12.75">
      <c r="A215" s="5" t="s">
        <v>1775</v>
      </c>
      <c r="B215" s="5" t="s">
        <v>6942</v>
      </c>
      <c r="C215" s="116">
        <v>3867</v>
      </c>
      <c r="D215" s="87">
        <f t="shared" si="3"/>
        <v>0.001581503888732797</v>
      </c>
    </row>
    <row r="216" spans="1:4" ht="12.75">
      <c r="A216" s="5" t="s">
        <v>1776</v>
      </c>
      <c r="B216" s="5" t="s">
        <v>1777</v>
      </c>
      <c r="C216" s="116">
        <v>696</v>
      </c>
      <c r="D216" s="87">
        <f t="shared" si="3"/>
        <v>0.00028464616150970437</v>
      </c>
    </row>
    <row r="217" spans="1:4" ht="12.75">
      <c r="A217" s="5" t="s">
        <v>1778</v>
      </c>
      <c r="B217" s="5" t="s">
        <v>1779</v>
      </c>
      <c r="C217" s="116">
        <v>327</v>
      </c>
      <c r="D217" s="87">
        <f t="shared" si="3"/>
        <v>0.0001337346189851628</v>
      </c>
    </row>
    <row r="218" spans="1:4" ht="12.75">
      <c r="A218" s="5" t="s">
        <v>1780</v>
      </c>
      <c r="B218" s="5" t="s">
        <v>1781</v>
      </c>
      <c r="C218" s="116">
        <v>474</v>
      </c>
      <c r="D218" s="87">
        <f t="shared" si="3"/>
        <v>0.00019385385137298832</v>
      </c>
    </row>
    <row r="219" spans="1:4" ht="12.75">
      <c r="A219" s="5" t="s">
        <v>1782</v>
      </c>
      <c r="B219" s="5" t="s">
        <v>1783</v>
      </c>
      <c r="C219" s="116">
        <v>930</v>
      </c>
      <c r="D219" s="87">
        <f t="shared" si="3"/>
        <v>0.0003803461640862429</v>
      </c>
    </row>
    <row r="220" spans="1:4" ht="12.75">
      <c r="A220" s="5" t="s">
        <v>1784</v>
      </c>
      <c r="B220" s="5" t="s">
        <v>1785</v>
      </c>
      <c r="C220" s="116">
        <v>4005</v>
      </c>
      <c r="D220" s="87">
        <f t="shared" si="3"/>
        <v>0.0016379423517907557</v>
      </c>
    </row>
    <row r="221" spans="1:4" ht="12.75">
      <c r="A221" s="5" t="s">
        <v>1786</v>
      </c>
      <c r="B221" s="5" t="s">
        <v>1787</v>
      </c>
      <c r="C221" s="116">
        <v>2250</v>
      </c>
      <c r="D221" s="87">
        <f t="shared" si="3"/>
        <v>0.0009201923324667166</v>
      </c>
    </row>
    <row r="222" spans="1:4" ht="12.75">
      <c r="A222" s="5" t="s">
        <v>1788</v>
      </c>
      <c r="B222" s="5" t="s">
        <v>1789</v>
      </c>
      <c r="C222" s="116">
        <v>657</v>
      </c>
      <c r="D222" s="87">
        <f t="shared" si="3"/>
        <v>0.00026869616108028124</v>
      </c>
    </row>
    <row r="223" spans="1:4" ht="12.75">
      <c r="A223" s="5" t="s">
        <v>1790</v>
      </c>
      <c r="B223" s="5" t="s">
        <v>1791</v>
      </c>
      <c r="C223" s="116">
        <v>1479</v>
      </c>
      <c r="D223" s="87">
        <f t="shared" si="3"/>
        <v>0.0006048730932081217</v>
      </c>
    </row>
    <row r="224" spans="1:4" ht="12.75">
      <c r="A224" s="5" t="s">
        <v>1792</v>
      </c>
      <c r="B224" s="5" t="s">
        <v>1793</v>
      </c>
      <c r="C224" s="116">
        <v>603</v>
      </c>
      <c r="D224" s="87">
        <f t="shared" si="3"/>
        <v>0.00024661154510108004</v>
      </c>
    </row>
    <row r="225" spans="1:4" ht="12.75">
      <c r="A225" s="5" t="s">
        <v>1794</v>
      </c>
      <c r="B225" s="5" t="s">
        <v>1795</v>
      </c>
      <c r="C225" s="116">
        <v>2451</v>
      </c>
      <c r="D225" s="87">
        <f t="shared" si="3"/>
        <v>0.0010023961808337434</v>
      </c>
    </row>
    <row r="226" spans="1:4" ht="12.75">
      <c r="A226" s="5" t="s">
        <v>1796</v>
      </c>
      <c r="B226" s="5" t="s">
        <v>1797</v>
      </c>
      <c r="C226" s="116">
        <v>291</v>
      </c>
      <c r="D226" s="87">
        <f t="shared" si="3"/>
        <v>0.00011901154166569535</v>
      </c>
    </row>
    <row r="227" spans="1:4" ht="12.75">
      <c r="A227" s="5" t="s">
        <v>1798</v>
      </c>
      <c r="B227" s="5" t="s">
        <v>1799</v>
      </c>
      <c r="C227" s="116">
        <v>2109</v>
      </c>
      <c r="D227" s="87">
        <f t="shared" si="3"/>
        <v>0.0008625269462988024</v>
      </c>
    </row>
    <row r="228" spans="1:4" ht="12.75">
      <c r="A228" s="5" t="s">
        <v>1800</v>
      </c>
      <c r="B228" s="5" t="s">
        <v>1801</v>
      </c>
      <c r="C228" s="116">
        <v>1734</v>
      </c>
      <c r="D228" s="87">
        <f t="shared" si="3"/>
        <v>0.0007091615575543496</v>
      </c>
    </row>
    <row r="229" spans="1:4" ht="12.75">
      <c r="A229" s="5" t="s">
        <v>1802</v>
      </c>
      <c r="B229" s="5" t="s">
        <v>1803</v>
      </c>
      <c r="C229" s="116">
        <v>51804</v>
      </c>
      <c r="D229" s="87">
        <f t="shared" si="3"/>
        <v>0.021186508262713684</v>
      </c>
    </row>
    <row r="230" spans="1:4" ht="12.75">
      <c r="A230" s="5" t="s">
        <v>1804</v>
      </c>
      <c r="B230" s="5" t="s">
        <v>1805</v>
      </c>
      <c r="C230" s="116">
        <v>3267</v>
      </c>
      <c r="D230" s="87">
        <f t="shared" si="3"/>
        <v>0.0013361192667416726</v>
      </c>
    </row>
    <row r="231" spans="1:4" ht="12.75">
      <c r="A231" s="5" t="s">
        <v>1806</v>
      </c>
      <c r="B231" s="5" t="s">
        <v>1807</v>
      </c>
      <c r="C231" s="116">
        <v>12072</v>
      </c>
      <c r="D231" s="87">
        <f t="shared" si="3"/>
        <v>0.004937138594461423</v>
      </c>
    </row>
    <row r="232" spans="1:4" ht="12.75">
      <c r="A232" s="5" t="s">
        <v>1808</v>
      </c>
      <c r="B232" s="5" t="s">
        <v>1809</v>
      </c>
      <c r="C232" s="116">
        <v>16698</v>
      </c>
      <c r="D232" s="87">
        <f t="shared" si="3"/>
        <v>0.006829054030012993</v>
      </c>
    </row>
    <row r="233" spans="1:4" ht="12.75">
      <c r="A233" s="5" t="s">
        <v>1810</v>
      </c>
      <c r="B233" s="5" t="s">
        <v>1811</v>
      </c>
      <c r="C233" s="116">
        <v>20121</v>
      </c>
      <c r="D233" s="87">
        <f t="shared" si="3"/>
        <v>0.008228973298472358</v>
      </c>
    </row>
    <row r="234" spans="1:4" ht="12.75">
      <c r="A234" s="5" t="s">
        <v>1812</v>
      </c>
      <c r="B234" s="5" t="s">
        <v>1813</v>
      </c>
      <c r="C234" s="116">
        <v>939</v>
      </c>
      <c r="D234" s="87">
        <f t="shared" si="3"/>
        <v>0.00038402693341610974</v>
      </c>
    </row>
    <row r="235" spans="1:4" ht="12.75">
      <c r="A235" s="5" t="s">
        <v>1814</v>
      </c>
      <c r="B235" s="5" t="s">
        <v>1815</v>
      </c>
      <c r="C235" s="116">
        <v>11214</v>
      </c>
      <c r="D235" s="87">
        <f t="shared" si="3"/>
        <v>0.004586238585014116</v>
      </c>
    </row>
    <row r="236" spans="1:4" ht="12.75">
      <c r="A236" s="5" t="s">
        <v>1816</v>
      </c>
      <c r="B236" s="5" t="s">
        <v>1817</v>
      </c>
      <c r="C236" s="116">
        <v>4848</v>
      </c>
      <c r="D236" s="87">
        <f t="shared" si="3"/>
        <v>0.0019827077456882856</v>
      </c>
    </row>
    <row r="237" spans="1:4" ht="12.75">
      <c r="A237" s="5" t="s">
        <v>1818</v>
      </c>
      <c r="B237" s="5" t="s">
        <v>1819</v>
      </c>
      <c r="C237" s="116">
        <v>2454</v>
      </c>
      <c r="D237" s="87">
        <f t="shared" si="3"/>
        <v>0.0010036231039436988</v>
      </c>
    </row>
    <row r="238" spans="1:4" ht="12.75">
      <c r="A238" s="5" t="s">
        <v>1820</v>
      </c>
      <c r="B238" s="5" t="s">
        <v>1821</v>
      </c>
      <c r="C238" s="116">
        <v>4419</v>
      </c>
      <c r="D238" s="87">
        <f t="shared" si="3"/>
        <v>0.0018072577409646315</v>
      </c>
    </row>
    <row r="239" spans="1:4" ht="12.75">
      <c r="A239" s="5" t="s">
        <v>1822</v>
      </c>
      <c r="B239" s="5" t="s">
        <v>1823</v>
      </c>
      <c r="C239" s="116">
        <v>720</v>
      </c>
      <c r="D239" s="87">
        <f t="shared" si="3"/>
        <v>0.00029446154638934933</v>
      </c>
    </row>
    <row r="240" spans="1:4" ht="12.75">
      <c r="A240" s="5" t="s">
        <v>1824</v>
      </c>
      <c r="B240" s="5" t="s">
        <v>1825</v>
      </c>
      <c r="C240" s="116">
        <v>13755</v>
      </c>
      <c r="D240" s="87">
        <f t="shared" si="3"/>
        <v>0.005625442459146528</v>
      </c>
    </row>
    <row r="241" spans="1:4" ht="12.75">
      <c r="A241" s="5" t="s">
        <v>1826</v>
      </c>
      <c r="B241" s="5" t="s">
        <v>1827</v>
      </c>
      <c r="C241" s="116">
        <v>21474</v>
      </c>
      <c r="D241" s="87">
        <f t="shared" si="3"/>
        <v>0.008782315621062343</v>
      </c>
    </row>
    <row r="242" spans="1:4" ht="12.75">
      <c r="A242" s="5" t="s">
        <v>1828</v>
      </c>
      <c r="B242" s="5" t="s">
        <v>1829</v>
      </c>
      <c r="C242" s="116">
        <v>6384</v>
      </c>
      <c r="D242" s="87">
        <f t="shared" si="3"/>
        <v>0.002610892377985564</v>
      </c>
    </row>
    <row r="243" spans="1:4" ht="12.75">
      <c r="A243" s="5" t="s">
        <v>1830</v>
      </c>
      <c r="B243" s="5" t="s">
        <v>1831</v>
      </c>
      <c r="C243" s="116">
        <v>3891</v>
      </c>
      <c r="D243" s="87">
        <f t="shared" si="3"/>
        <v>0.001591319273612442</v>
      </c>
    </row>
    <row r="244" spans="1:4" ht="12.75">
      <c r="A244" s="5" t="s">
        <v>1832</v>
      </c>
      <c r="B244" s="5" t="s">
        <v>1833</v>
      </c>
      <c r="C244" s="116">
        <v>3237</v>
      </c>
      <c r="D244" s="87">
        <f t="shared" si="3"/>
        <v>0.0013238500356421163</v>
      </c>
    </row>
    <row r="245" spans="1:4" ht="12.75">
      <c r="A245" s="5" t="s">
        <v>1834</v>
      </c>
      <c r="B245" s="5" t="s">
        <v>1835</v>
      </c>
      <c r="C245" s="116">
        <v>4953</v>
      </c>
      <c r="D245" s="87">
        <f t="shared" si="3"/>
        <v>0.0020256500545367323</v>
      </c>
    </row>
    <row r="246" spans="1:4" ht="12.75">
      <c r="A246" s="5" t="s">
        <v>1836</v>
      </c>
      <c r="B246" s="5" t="s">
        <v>1837</v>
      </c>
      <c r="C246" s="116">
        <v>3480</v>
      </c>
      <c r="D246" s="87">
        <f t="shared" si="3"/>
        <v>0.0014232308075485217</v>
      </c>
    </row>
    <row r="247" spans="1:4" ht="12.75">
      <c r="A247" s="5" t="s">
        <v>1838</v>
      </c>
      <c r="B247" s="5" t="s">
        <v>1839</v>
      </c>
      <c r="C247" s="116">
        <v>4962</v>
      </c>
      <c r="D247" s="87">
        <f t="shared" si="3"/>
        <v>0.0020293308238665993</v>
      </c>
    </row>
    <row r="248" spans="1:4" ht="12.75">
      <c r="A248" s="5" t="s">
        <v>1840</v>
      </c>
      <c r="B248" s="5" t="s">
        <v>1841</v>
      </c>
      <c r="C248" s="116">
        <v>12948</v>
      </c>
      <c r="D248" s="87">
        <f t="shared" si="3"/>
        <v>0.005295400142568465</v>
      </c>
    </row>
    <row r="249" spans="1:4" ht="12.75">
      <c r="A249" s="5" t="s">
        <v>1842</v>
      </c>
      <c r="B249" s="5" t="s">
        <v>1843</v>
      </c>
      <c r="C249" s="116">
        <v>2325</v>
      </c>
      <c r="D249" s="87">
        <f t="shared" si="3"/>
        <v>0.0009508654102156072</v>
      </c>
    </row>
    <row r="250" spans="1:4" ht="12.75">
      <c r="A250" s="5" t="s">
        <v>1844</v>
      </c>
      <c r="B250" s="5" t="s">
        <v>1845</v>
      </c>
      <c r="C250" s="116">
        <v>8838</v>
      </c>
      <c r="D250" s="87">
        <f t="shared" si="3"/>
        <v>0.003614515481929263</v>
      </c>
    </row>
    <row r="251" spans="1:4" ht="12.75">
      <c r="A251" s="5" t="s">
        <v>1846</v>
      </c>
      <c r="B251" s="5" t="s">
        <v>1847</v>
      </c>
      <c r="C251" s="116">
        <v>1305</v>
      </c>
      <c r="D251" s="87">
        <f t="shared" si="3"/>
        <v>0.0005337115528306957</v>
      </c>
    </row>
    <row r="252" spans="1:4" ht="12.75">
      <c r="A252" s="5" t="s">
        <v>1848</v>
      </c>
      <c r="B252" s="5" t="s">
        <v>6943</v>
      </c>
      <c r="C252" s="116">
        <v>10053</v>
      </c>
      <c r="D252" s="87">
        <f t="shared" si="3"/>
        <v>0.00411141934146129</v>
      </c>
    </row>
    <row r="253" spans="1:4" ht="12.75">
      <c r="A253" s="5" t="s">
        <v>1849</v>
      </c>
      <c r="B253" s="5" t="s">
        <v>1850</v>
      </c>
      <c r="C253" s="116">
        <v>366</v>
      </c>
      <c r="D253" s="87">
        <f t="shared" si="3"/>
        <v>0.00014968461941458592</v>
      </c>
    </row>
    <row r="254" spans="1:4" ht="12.75">
      <c r="A254" s="5" t="s">
        <v>1851</v>
      </c>
      <c r="B254" s="5" t="s">
        <v>1852</v>
      </c>
      <c r="C254" s="116">
        <v>165</v>
      </c>
      <c r="D254" s="87">
        <f t="shared" si="3"/>
        <v>6.748077104755923E-05</v>
      </c>
    </row>
    <row r="255" spans="1:4" ht="12.75">
      <c r="A255" s="5" t="s">
        <v>1853</v>
      </c>
      <c r="B255" s="5" t="s">
        <v>1854</v>
      </c>
      <c r="C255" s="116">
        <v>4527</v>
      </c>
      <c r="D255" s="87">
        <f t="shared" si="3"/>
        <v>0.0018514269729230338</v>
      </c>
    </row>
    <row r="256" spans="1:4" ht="12.75">
      <c r="A256" s="5" t="s">
        <v>1855</v>
      </c>
      <c r="B256" s="5" t="s">
        <v>1856</v>
      </c>
      <c r="C256" s="116">
        <v>1521</v>
      </c>
      <c r="D256" s="87">
        <f t="shared" si="3"/>
        <v>0.0006220500167475005</v>
      </c>
    </row>
    <row r="257" spans="1:4" ht="12.75">
      <c r="A257" s="5" t="s">
        <v>1857</v>
      </c>
      <c r="B257" s="5" t="s">
        <v>1858</v>
      </c>
      <c r="C257" s="116">
        <v>3075</v>
      </c>
      <c r="D257" s="87">
        <f t="shared" si="3"/>
        <v>0.0012575961877045127</v>
      </c>
    </row>
    <row r="258" spans="1:4" ht="12.75">
      <c r="A258" s="5" t="s">
        <v>1859</v>
      </c>
      <c r="B258" s="5" t="s">
        <v>1860</v>
      </c>
      <c r="C258" s="116">
        <v>2865</v>
      </c>
      <c r="D258" s="87">
        <f t="shared" si="3"/>
        <v>0.0011717115700076192</v>
      </c>
    </row>
    <row r="259" spans="1:4" ht="12.75">
      <c r="A259" s="5" t="s">
        <v>1861</v>
      </c>
      <c r="B259" s="5" t="s">
        <v>1862</v>
      </c>
      <c r="C259" s="116">
        <v>1632</v>
      </c>
      <c r="D259" s="87">
        <f t="shared" si="3"/>
        <v>0.0006674461718158584</v>
      </c>
    </row>
    <row r="260" spans="1:4" ht="12.75">
      <c r="A260" s="5" t="s">
        <v>1863</v>
      </c>
      <c r="B260" s="5" t="s">
        <v>1864</v>
      </c>
      <c r="C260" s="116">
        <v>1056</v>
      </c>
      <c r="D260" s="87">
        <f t="shared" si="3"/>
        <v>0.00043187693470437904</v>
      </c>
    </row>
    <row r="261" spans="1:4" ht="12.75">
      <c r="A261" s="5" t="s">
        <v>1865</v>
      </c>
      <c r="B261" s="5" t="s">
        <v>1866</v>
      </c>
      <c r="C261" s="116">
        <v>8451</v>
      </c>
      <c r="D261" s="87">
        <f t="shared" si="3"/>
        <v>0.0034562424007449875</v>
      </c>
    </row>
    <row r="262" spans="1:4" ht="12.75">
      <c r="A262" s="5" t="s">
        <v>1867</v>
      </c>
      <c r="B262" s="5" t="s">
        <v>1868</v>
      </c>
      <c r="C262" s="116">
        <v>4785</v>
      </c>
      <c r="D262" s="87">
        <f t="shared" si="3"/>
        <v>0.0019569423603792175</v>
      </c>
    </row>
    <row r="263" spans="1:4" ht="12.75">
      <c r="A263" s="5" t="s">
        <v>1869</v>
      </c>
      <c r="B263" s="5" t="s">
        <v>1870</v>
      </c>
      <c r="C263" s="116">
        <v>6534</v>
      </c>
      <c r="D263" s="87">
        <f t="shared" si="3"/>
        <v>0.002672238533483345</v>
      </c>
    </row>
    <row r="264" spans="1:4" ht="12.75">
      <c r="A264" s="5" t="s">
        <v>1871</v>
      </c>
      <c r="B264" s="5" t="s">
        <v>1872</v>
      </c>
      <c r="C264" s="116">
        <v>2829</v>
      </c>
      <c r="D264" s="87">
        <f t="shared" si="3"/>
        <v>0.0011569884926881516</v>
      </c>
    </row>
    <row r="265" spans="1:4" ht="12.75">
      <c r="A265" s="5" t="s">
        <v>1873</v>
      </c>
      <c r="B265" s="5" t="s">
        <v>1874</v>
      </c>
      <c r="C265" s="116">
        <v>2802</v>
      </c>
      <c r="D265" s="87">
        <f aca="true" t="shared" si="4" ref="D265:D328">C265/C$514</f>
        <v>0.001145946184698551</v>
      </c>
    </row>
    <row r="266" spans="1:4" ht="12.75">
      <c r="A266" s="5" t="s">
        <v>1875</v>
      </c>
      <c r="B266" s="5" t="s">
        <v>1876</v>
      </c>
      <c r="C266" s="116">
        <v>1278</v>
      </c>
      <c r="D266" s="87">
        <f t="shared" si="4"/>
        <v>0.000522669244841095</v>
      </c>
    </row>
    <row r="267" spans="1:4" ht="12.75">
      <c r="A267" s="5" t="s">
        <v>1877</v>
      </c>
      <c r="B267" s="5" t="s">
        <v>1878</v>
      </c>
      <c r="C267" s="116">
        <v>10083</v>
      </c>
      <c r="D267" s="87">
        <f t="shared" si="4"/>
        <v>0.004123688572560846</v>
      </c>
    </row>
    <row r="268" spans="1:4" ht="12.75">
      <c r="A268" s="5" t="s">
        <v>1879</v>
      </c>
      <c r="B268" s="5" t="s">
        <v>6944</v>
      </c>
      <c r="C268" s="116">
        <v>2484</v>
      </c>
      <c r="D268" s="87">
        <f t="shared" si="4"/>
        <v>0.001015892335043255</v>
      </c>
    </row>
    <row r="269" spans="1:4" ht="12.75">
      <c r="A269" s="5" t="s">
        <v>1880</v>
      </c>
      <c r="B269" s="5" t="s">
        <v>1881</v>
      </c>
      <c r="C269" s="116">
        <v>1872</v>
      </c>
      <c r="D269" s="87">
        <f t="shared" si="4"/>
        <v>0.0007656000206123083</v>
      </c>
    </row>
    <row r="270" spans="1:4" ht="12.75">
      <c r="A270" s="5" t="s">
        <v>1882</v>
      </c>
      <c r="B270" s="5" t="s">
        <v>1883</v>
      </c>
      <c r="C270" s="116">
        <v>957</v>
      </c>
      <c r="D270" s="87">
        <f t="shared" si="4"/>
        <v>0.0003913884720758435</v>
      </c>
    </row>
    <row r="271" spans="1:4" ht="12.75">
      <c r="A271" s="5" t="s">
        <v>1884</v>
      </c>
      <c r="B271" s="5" t="s">
        <v>1885</v>
      </c>
      <c r="C271" s="116">
        <v>234</v>
      </c>
      <c r="D271" s="87">
        <f t="shared" si="4"/>
        <v>9.570000257653853E-05</v>
      </c>
    </row>
    <row r="272" spans="1:4" ht="12.75">
      <c r="A272" s="5" t="s">
        <v>1886</v>
      </c>
      <c r="B272" s="5" t="s">
        <v>1887</v>
      </c>
      <c r="C272" s="116">
        <v>4242</v>
      </c>
      <c r="D272" s="87">
        <f t="shared" si="4"/>
        <v>0.0017348692774772497</v>
      </c>
    </row>
    <row r="273" spans="1:4" ht="12.75">
      <c r="A273" s="5" t="s">
        <v>1888</v>
      </c>
      <c r="B273" s="5" t="s">
        <v>1889</v>
      </c>
      <c r="C273" s="116">
        <v>1512</v>
      </c>
      <c r="D273" s="87">
        <f t="shared" si="4"/>
        <v>0.0006183692474176336</v>
      </c>
    </row>
    <row r="274" spans="1:4" ht="12.75">
      <c r="A274" s="5" t="s">
        <v>1890</v>
      </c>
      <c r="B274" s="5" t="s">
        <v>1891</v>
      </c>
      <c r="C274" s="116">
        <v>6630</v>
      </c>
      <c r="D274" s="87">
        <f t="shared" si="4"/>
        <v>0.002711500073001925</v>
      </c>
    </row>
    <row r="275" spans="1:4" ht="12.75">
      <c r="A275" s="5" t="s">
        <v>1892</v>
      </c>
      <c r="B275" s="5" t="s">
        <v>1893</v>
      </c>
      <c r="C275" s="116">
        <v>3399</v>
      </c>
      <c r="D275" s="87">
        <f t="shared" si="4"/>
        <v>0.00139010388357972</v>
      </c>
    </row>
    <row r="276" spans="1:4" ht="12.75">
      <c r="A276" s="5" t="s">
        <v>1894</v>
      </c>
      <c r="B276" s="5" t="s">
        <v>1895</v>
      </c>
      <c r="C276" s="116">
        <v>1356</v>
      </c>
      <c r="D276" s="87">
        <f t="shared" si="4"/>
        <v>0.0005545692456999413</v>
      </c>
    </row>
    <row r="277" spans="1:4" ht="12.75">
      <c r="A277" s="5" t="s">
        <v>1896</v>
      </c>
      <c r="B277" s="5" t="s">
        <v>1897</v>
      </c>
      <c r="C277" s="116">
        <v>798</v>
      </c>
      <c r="D277" s="87">
        <f t="shared" si="4"/>
        <v>0.0003263615472481955</v>
      </c>
    </row>
    <row r="278" spans="1:4" ht="12.75">
      <c r="A278" s="5" t="s">
        <v>1898</v>
      </c>
      <c r="B278" s="5" t="s">
        <v>1899</v>
      </c>
      <c r="C278" s="116">
        <v>3453</v>
      </c>
      <c r="D278" s="87">
        <f t="shared" si="4"/>
        <v>0.0014121884995589211</v>
      </c>
    </row>
    <row r="279" spans="1:4" ht="12.75">
      <c r="A279" s="5" t="s">
        <v>1900</v>
      </c>
      <c r="B279" s="5" t="s">
        <v>1901</v>
      </c>
      <c r="C279" s="116">
        <v>2682</v>
      </c>
      <c r="D279" s="87">
        <f t="shared" si="4"/>
        <v>0.0010968692603003263</v>
      </c>
    </row>
    <row r="280" spans="1:4" ht="12.75">
      <c r="A280" s="5" t="s">
        <v>1902</v>
      </c>
      <c r="B280" s="5" t="s">
        <v>1903</v>
      </c>
      <c r="C280" s="116">
        <v>8073</v>
      </c>
      <c r="D280" s="87">
        <f t="shared" si="4"/>
        <v>0.0033016500888905795</v>
      </c>
    </row>
    <row r="281" spans="1:4" ht="12.75">
      <c r="A281" s="5" t="s">
        <v>1904</v>
      </c>
      <c r="B281" s="5" t="s">
        <v>1905</v>
      </c>
      <c r="C281" s="116">
        <v>1431</v>
      </c>
      <c r="D281" s="87">
        <f t="shared" si="4"/>
        <v>0.0005852423234488318</v>
      </c>
    </row>
    <row r="282" spans="1:4" ht="12.75">
      <c r="A282" s="5" t="s">
        <v>1906</v>
      </c>
      <c r="B282" s="5" t="s">
        <v>1907</v>
      </c>
      <c r="C282" s="116">
        <v>2616</v>
      </c>
      <c r="D282" s="87">
        <f t="shared" si="4"/>
        <v>0.0010698769518813025</v>
      </c>
    </row>
    <row r="283" spans="1:4" ht="12.75">
      <c r="A283" s="5" t="s">
        <v>1908</v>
      </c>
      <c r="B283" s="5" t="s">
        <v>1909</v>
      </c>
      <c r="C283" s="116">
        <v>4773</v>
      </c>
      <c r="D283" s="87">
        <f t="shared" si="4"/>
        <v>0.0019520346679393948</v>
      </c>
    </row>
    <row r="284" spans="1:4" ht="12.75">
      <c r="A284" s="5" t="s">
        <v>1910</v>
      </c>
      <c r="B284" s="5" t="s">
        <v>1911</v>
      </c>
      <c r="C284" s="116">
        <v>1845</v>
      </c>
      <c r="D284" s="87">
        <f t="shared" si="4"/>
        <v>0.0007545577126227077</v>
      </c>
    </row>
    <row r="285" spans="1:4" ht="12.75">
      <c r="A285" s="5" t="s">
        <v>1912</v>
      </c>
      <c r="B285" s="5" t="s">
        <v>1913</v>
      </c>
      <c r="C285" s="116">
        <v>285</v>
      </c>
      <c r="D285" s="87">
        <f t="shared" si="4"/>
        <v>0.0001165576954457841</v>
      </c>
    </row>
    <row r="286" spans="1:4" ht="12.75">
      <c r="A286" s="5" t="s">
        <v>1914</v>
      </c>
      <c r="B286" s="5" t="s">
        <v>1915</v>
      </c>
      <c r="C286" s="116">
        <v>552</v>
      </c>
      <c r="D286" s="87">
        <f t="shared" si="4"/>
        <v>0.00022575385223183448</v>
      </c>
    </row>
    <row r="287" spans="1:4" ht="12.75">
      <c r="A287" s="5" t="s">
        <v>1916</v>
      </c>
      <c r="B287" s="5" t="s">
        <v>1917</v>
      </c>
      <c r="C287" s="116">
        <v>1152</v>
      </c>
      <c r="D287" s="87">
        <f t="shared" si="4"/>
        <v>0.00047113847422295893</v>
      </c>
    </row>
    <row r="288" spans="1:4" ht="12.75">
      <c r="A288" s="5" t="s">
        <v>1918</v>
      </c>
      <c r="B288" s="5" t="s">
        <v>1919</v>
      </c>
      <c r="C288" s="116">
        <v>609</v>
      </c>
      <c r="D288" s="87">
        <f t="shared" si="4"/>
        <v>0.0002490653913209913</v>
      </c>
    </row>
    <row r="289" spans="1:4" ht="12.75">
      <c r="A289" s="5" t="s">
        <v>1920</v>
      </c>
      <c r="B289" s="5" t="s">
        <v>1921</v>
      </c>
      <c r="C289" s="116">
        <v>2502</v>
      </c>
      <c r="D289" s="87">
        <f t="shared" si="4"/>
        <v>0.0010232538737029889</v>
      </c>
    </row>
    <row r="290" spans="1:4" ht="12.75">
      <c r="A290" s="5" t="s">
        <v>1922</v>
      </c>
      <c r="B290" s="5" t="s">
        <v>6945</v>
      </c>
      <c r="C290" s="116">
        <v>9192</v>
      </c>
      <c r="D290" s="87">
        <f t="shared" si="4"/>
        <v>0.0037592924089040265</v>
      </c>
    </row>
    <row r="291" spans="1:4" ht="12.75">
      <c r="A291" s="5" t="s">
        <v>1923</v>
      </c>
      <c r="B291" s="5" t="s">
        <v>1924</v>
      </c>
      <c r="C291" s="116">
        <v>5310</v>
      </c>
      <c r="D291" s="87">
        <f t="shared" si="4"/>
        <v>0.0021716539046214515</v>
      </c>
    </row>
    <row r="292" spans="1:4" ht="12.75">
      <c r="A292" s="5" t="s">
        <v>1925</v>
      </c>
      <c r="B292" s="5" t="s">
        <v>1926</v>
      </c>
      <c r="C292" s="116">
        <v>12804</v>
      </c>
      <c r="D292" s="87">
        <f t="shared" si="4"/>
        <v>0.005236507833290596</v>
      </c>
    </row>
    <row r="293" spans="1:4" ht="12.75">
      <c r="A293" s="5" t="s">
        <v>1927</v>
      </c>
      <c r="B293" s="5" t="s">
        <v>1928</v>
      </c>
      <c r="C293" s="116">
        <v>1494</v>
      </c>
      <c r="D293" s="87">
        <f t="shared" si="4"/>
        <v>0.0006110077087578998</v>
      </c>
    </row>
    <row r="294" spans="1:4" ht="12.75">
      <c r="A294" s="5" t="s">
        <v>1929</v>
      </c>
      <c r="B294" s="5" t="s">
        <v>1930</v>
      </c>
      <c r="C294" s="116">
        <v>198</v>
      </c>
      <c r="D294" s="87">
        <f t="shared" si="4"/>
        <v>8.097692525707107E-05</v>
      </c>
    </row>
    <row r="295" spans="1:4" ht="12.75">
      <c r="A295" s="5" t="s">
        <v>1931</v>
      </c>
      <c r="B295" s="5" t="s">
        <v>1932</v>
      </c>
      <c r="C295" s="116">
        <v>1539</v>
      </c>
      <c r="D295" s="87">
        <f t="shared" si="4"/>
        <v>0.0006294115554072342</v>
      </c>
    </row>
    <row r="296" spans="1:4" ht="12.75">
      <c r="A296" s="5" t="s">
        <v>1933</v>
      </c>
      <c r="B296" s="5" t="s">
        <v>1934</v>
      </c>
      <c r="C296" s="116">
        <v>3168</v>
      </c>
      <c r="D296" s="87">
        <f t="shared" si="4"/>
        <v>0.001295630804113137</v>
      </c>
    </row>
    <row r="297" spans="1:4" ht="12.75">
      <c r="A297" s="5" t="s">
        <v>1935</v>
      </c>
      <c r="B297" s="5" t="s">
        <v>1936</v>
      </c>
      <c r="C297" s="116">
        <v>8631</v>
      </c>
      <c r="D297" s="87">
        <f t="shared" si="4"/>
        <v>0.003529857787342325</v>
      </c>
    </row>
    <row r="298" spans="1:4" ht="12.75">
      <c r="A298" s="5" t="s">
        <v>1937</v>
      </c>
      <c r="B298" s="5" t="s">
        <v>1938</v>
      </c>
      <c r="C298" s="116">
        <v>57609</v>
      </c>
      <c r="D298" s="87">
        <f t="shared" si="4"/>
        <v>0.023560604480477813</v>
      </c>
    </row>
    <row r="299" spans="1:4" ht="12.75">
      <c r="A299" s="5" t="s">
        <v>1939</v>
      </c>
      <c r="B299" s="5" t="s">
        <v>1940</v>
      </c>
      <c r="C299" s="116">
        <v>2985</v>
      </c>
      <c r="D299" s="87">
        <f t="shared" si="4"/>
        <v>0.0012207884944058442</v>
      </c>
    </row>
    <row r="300" spans="1:4" ht="12.75">
      <c r="A300" s="5" t="s">
        <v>1941</v>
      </c>
      <c r="B300" s="5" t="s">
        <v>1942</v>
      </c>
      <c r="C300" s="116">
        <v>1905</v>
      </c>
      <c r="D300" s="87">
        <f t="shared" si="4"/>
        <v>0.0007790961748218201</v>
      </c>
    </row>
    <row r="301" spans="1:4" ht="12.75">
      <c r="A301" s="5" t="s">
        <v>1943</v>
      </c>
      <c r="B301" s="5" t="s">
        <v>1944</v>
      </c>
      <c r="C301" s="116">
        <v>3504</v>
      </c>
      <c r="D301" s="87">
        <f t="shared" si="4"/>
        <v>0.0014330461924281668</v>
      </c>
    </row>
    <row r="302" spans="1:4" ht="12.75">
      <c r="A302" s="5" t="s">
        <v>1945</v>
      </c>
      <c r="B302" s="5" t="s">
        <v>1946</v>
      </c>
      <c r="C302" s="116">
        <v>3558</v>
      </c>
      <c r="D302" s="87">
        <f t="shared" si="4"/>
        <v>0.001455130808407368</v>
      </c>
    </row>
    <row r="303" spans="1:4" ht="12.75">
      <c r="A303" s="5" t="s">
        <v>1947</v>
      </c>
      <c r="B303" s="5" t="s">
        <v>1948</v>
      </c>
      <c r="C303" s="116">
        <v>3915</v>
      </c>
      <c r="D303" s="87">
        <f t="shared" si="4"/>
        <v>0.001601134658492087</v>
      </c>
    </row>
    <row r="304" spans="1:4" ht="12.75">
      <c r="A304" s="5" t="s">
        <v>1949</v>
      </c>
      <c r="B304" s="5" t="s">
        <v>1950</v>
      </c>
      <c r="C304" s="116">
        <v>2349</v>
      </c>
      <c r="D304" s="87">
        <f t="shared" si="4"/>
        <v>0.0009606807950952522</v>
      </c>
    </row>
    <row r="305" spans="1:4" ht="12.75">
      <c r="A305" s="5" t="s">
        <v>1951</v>
      </c>
      <c r="B305" s="5" t="s">
        <v>1952</v>
      </c>
      <c r="C305" s="116">
        <v>1110</v>
      </c>
      <c r="D305" s="87">
        <f t="shared" si="4"/>
        <v>0.00045396155068358024</v>
      </c>
    </row>
    <row r="306" spans="1:4" ht="12.75">
      <c r="A306" s="5" t="s">
        <v>1953</v>
      </c>
      <c r="B306" s="5" t="s">
        <v>1954</v>
      </c>
      <c r="C306" s="116">
        <v>2085</v>
      </c>
      <c r="D306" s="87">
        <f t="shared" si="4"/>
        <v>0.0008527115614191574</v>
      </c>
    </row>
    <row r="307" spans="1:4" ht="12.75">
      <c r="A307" s="5" t="s">
        <v>1955</v>
      </c>
      <c r="B307" s="5" t="s">
        <v>1956</v>
      </c>
      <c r="C307" s="116">
        <v>4605</v>
      </c>
      <c r="D307" s="87">
        <f t="shared" si="4"/>
        <v>0.00188332697378188</v>
      </c>
    </row>
    <row r="308" spans="1:4" ht="12.75">
      <c r="A308" s="5" t="s">
        <v>1957</v>
      </c>
      <c r="B308" s="5" t="s">
        <v>1958</v>
      </c>
      <c r="C308" s="116">
        <v>1569</v>
      </c>
      <c r="D308" s="87">
        <f t="shared" si="4"/>
        <v>0.0006416807865067904</v>
      </c>
    </row>
    <row r="309" spans="1:4" ht="12.75">
      <c r="A309" s="5" t="s">
        <v>1959</v>
      </c>
      <c r="B309" s="5" t="s">
        <v>1960</v>
      </c>
      <c r="C309" s="116">
        <v>1026</v>
      </c>
      <c r="D309" s="87">
        <f t="shared" si="4"/>
        <v>0.0004196077036048228</v>
      </c>
    </row>
    <row r="310" spans="1:4" ht="12.75">
      <c r="A310" s="5" t="s">
        <v>1961</v>
      </c>
      <c r="B310" s="5" t="s">
        <v>1962</v>
      </c>
      <c r="C310" s="116">
        <v>17781</v>
      </c>
      <c r="D310" s="87">
        <f t="shared" si="4"/>
        <v>0.007271973272706973</v>
      </c>
    </row>
    <row r="311" spans="1:4" ht="12.75">
      <c r="A311" s="5" t="s">
        <v>1963</v>
      </c>
      <c r="B311" s="5" t="s">
        <v>1964</v>
      </c>
      <c r="C311" s="116">
        <v>2256</v>
      </c>
      <c r="D311" s="87">
        <f t="shared" si="4"/>
        <v>0.0009226461786866278</v>
      </c>
    </row>
    <row r="312" spans="1:4" ht="12.75">
      <c r="A312" s="5" t="s">
        <v>1965</v>
      </c>
      <c r="B312" s="5" t="s">
        <v>1966</v>
      </c>
      <c r="C312" s="116">
        <v>4611</v>
      </c>
      <c r="D312" s="87">
        <f t="shared" si="4"/>
        <v>0.0018857808200017914</v>
      </c>
    </row>
    <row r="313" spans="1:4" ht="12.75">
      <c r="A313" s="5" t="s">
        <v>1967</v>
      </c>
      <c r="B313" s="5" t="s">
        <v>1968</v>
      </c>
      <c r="C313" s="116">
        <v>507</v>
      </c>
      <c r="D313" s="87">
        <f t="shared" si="4"/>
        <v>0.00020735000558250015</v>
      </c>
    </row>
    <row r="314" spans="1:4" ht="12.75">
      <c r="A314" s="5" t="s">
        <v>1969</v>
      </c>
      <c r="B314" s="5" t="s">
        <v>1970</v>
      </c>
      <c r="C314" s="116">
        <v>423</v>
      </c>
      <c r="D314" s="87">
        <f t="shared" si="4"/>
        <v>0.00017299615850374273</v>
      </c>
    </row>
    <row r="315" spans="1:4" ht="12.75">
      <c r="A315" s="5" t="s">
        <v>1971</v>
      </c>
      <c r="B315" s="5" t="s">
        <v>1972</v>
      </c>
      <c r="C315" s="116">
        <v>2067</v>
      </c>
      <c r="D315" s="87">
        <f t="shared" si="4"/>
        <v>0.0008453500227594237</v>
      </c>
    </row>
    <row r="316" spans="1:4" ht="12.75">
      <c r="A316" s="5" t="s">
        <v>1973</v>
      </c>
      <c r="B316" s="5" t="s">
        <v>1974</v>
      </c>
      <c r="C316" s="116">
        <v>1101</v>
      </c>
      <c r="D316" s="87">
        <f t="shared" si="4"/>
        <v>0.00045028078135371334</v>
      </c>
    </row>
    <row r="317" spans="1:4" ht="12.75">
      <c r="A317" s="5" t="s">
        <v>1975</v>
      </c>
      <c r="B317" s="5" t="s">
        <v>1976</v>
      </c>
      <c r="C317" s="116">
        <v>15252</v>
      </c>
      <c r="D317" s="87">
        <f t="shared" si="4"/>
        <v>0.006237677091014383</v>
      </c>
    </row>
    <row r="318" spans="1:4" ht="12.75">
      <c r="A318" s="5" t="s">
        <v>1977</v>
      </c>
      <c r="B318" s="5" t="s">
        <v>1978</v>
      </c>
      <c r="C318" s="116">
        <v>2580</v>
      </c>
      <c r="D318" s="87">
        <f t="shared" si="4"/>
        <v>0.0010551538745618351</v>
      </c>
    </row>
    <row r="319" spans="1:4" ht="12.75">
      <c r="A319" s="5" t="s">
        <v>1979</v>
      </c>
      <c r="B319" s="5" t="s">
        <v>1980</v>
      </c>
      <c r="C319" s="116">
        <v>2403</v>
      </c>
      <c r="D319" s="87">
        <f t="shared" si="4"/>
        <v>0.0009827654110744534</v>
      </c>
    </row>
    <row r="320" spans="1:4" ht="12.75">
      <c r="A320" s="5" t="s">
        <v>1981</v>
      </c>
      <c r="B320" s="5" t="s">
        <v>1982</v>
      </c>
      <c r="C320" s="116">
        <v>609</v>
      </c>
      <c r="D320" s="87">
        <f t="shared" si="4"/>
        <v>0.0002490653913209913</v>
      </c>
    </row>
    <row r="321" spans="1:4" ht="12.75">
      <c r="A321" s="5" t="s">
        <v>1983</v>
      </c>
      <c r="B321" s="5" t="s">
        <v>1984</v>
      </c>
      <c r="C321" s="116">
        <v>12474</v>
      </c>
      <c r="D321" s="87">
        <f t="shared" si="4"/>
        <v>0.005101546291195477</v>
      </c>
    </row>
    <row r="322" spans="1:4" ht="12.75">
      <c r="A322" s="5" t="s">
        <v>1985</v>
      </c>
      <c r="B322" s="5" t="s">
        <v>1986</v>
      </c>
      <c r="C322" s="116">
        <v>10386</v>
      </c>
      <c r="D322" s="87">
        <f t="shared" si="4"/>
        <v>0.004247607806666364</v>
      </c>
    </row>
    <row r="323" spans="1:4" ht="12.75">
      <c r="A323" s="5" t="s">
        <v>1987</v>
      </c>
      <c r="B323" s="5" t="s">
        <v>1988</v>
      </c>
      <c r="C323" s="116">
        <v>2046</v>
      </c>
      <c r="D323" s="87">
        <f t="shared" si="4"/>
        <v>0.0008367615609897344</v>
      </c>
    </row>
    <row r="324" spans="1:4" ht="12.75">
      <c r="A324" s="5" t="s">
        <v>1989</v>
      </c>
      <c r="B324" s="5" t="s">
        <v>1990</v>
      </c>
      <c r="C324" s="116">
        <v>1941</v>
      </c>
      <c r="D324" s="87">
        <f t="shared" si="4"/>
        <v>0.0007938192521412875</v>
      </c>
    </row>
    <row r="325" spans="1:4" ht="12.75">
      <c r="A325" s="5" t="s">
        <v>1991</v>
      </c>
      <c r="B325" s="5" t="s">
        <v>1992</v>
      </c>
      <c r="C325" s="116">
        <v>1284</v>
      </c>
      <c r="D325" s="87">
        <f t="shared" si="4"/>
        <v>0.0005251230910610063</v>
      </c>
    </row>
    <row r="326" spans="1:4" ht="12.75">
      <c r="A326" s="5" t="s">
        <v>1993</v>
      </c>
      <c r="B326" s="5" t="s">
        <v>6946</v>
      </c>
      <c r="C326" s="116">
        <v>23013</v>
      </c>
      <c r="D326" s="87">
        <f t="shared" si="4"/>
        <v>0.009411727176469578</v>
      </c>
    </row>
    <row r="327" spans="1:4" ht="12.75">
      <c r="A327" s="5" t="s">
        <v>1994</v>
      </c>
      <c r="B327" s="5" t="s">
        <v>1995</v>
      </c>
      <c r="C327" s="116">
        <v>4056</v>
      </c>
      <c r="D327" s="87">
        <f t="shared" si="4"/>
        <v>0.0016588000446600012</v>
      </c>
    </row>
    <row r="328" spans="1:4" ht="12.75">
      <c r="A328" s="5" t="s">
        <v>1996</v>
      </c>
      <c r="B328" s="5" t="s">
        <v>1997</v>
      </c>
      <c r="C328" s="116">
        <v>288</v>
      </c>
      <c r="D328" s="87">
        <f t="shared" si="4"/>
        <v>0.00011778461855573973</v>
      </c>
    </row>
    <row r="329" spans="1:4" ht="12.75">
      <c r="A329" s="5" t="s">
        <v>1998</v>
      </c>
      <c r="B329" s="5" t="s">
        <v>1999</v>
      </c>
      <c r="C329" s="116">
        <v>37587</v>
      </c>
      <c r="D329" s="87">
        <f aca="true" t="shared" si="5" ref="D329:D392">C329/C$514</f>
        <v>0.01537211964463399</v>
      </c>
    </row>
    <row r="330" spans="1:4" ht="12.75">
      <c r="A330" s="5" t="s">
        <v>2000</v>
      </c>
      <c r="B330" s="5" t="s">
        <v>2001</v>
      </c>
      <c r="C330" s="116">
        <v>67608</v>
      </c>
      <c r="D330" s="87">
        <f t="shared" si="5"/>
        <v>0.0276499392059599</v>
      </c>
    </row>
    <row r="331" spans="1:4" ht="12.75">
      <c r="A331" s="5" t="s">
        <v>2002</v>
      </c>
      <c r="B331" s="5" t="s">
        <v>2003</v>
      </c>
      <c r="C331" s="116">
        <v>27105</v>
      </c>
      <c r="D331" s="87">
        <f t="shared" si="5"/>
        <v>0.011085250298449046</v>
      </c>
    </row>
    <row r="332" spans="1:4" ht="12.75">
      <c r="A332" s="5" t="s">
        <v>2004</v>
      </c>
      <c r="B332" s="5" t="s">
        <v>2005</v>
      </c>
      <c r="C332" s="116">
        <v>9516</v>
      </c>
      <c r="D332" s="87">
        <f t="shared" si="5"/>
        <v>0.0038918001047792334</v>
      </c>
    </row>
    <row r="333" spans="1:4" ht="12.75">
      <c r="A333" s="5" t="s">
        <v>2006</v>
      </c>
      <c r="B333" s="5" t="s">
        <v>2007</v>
      </c>
      <c r="C333" s="116">
        <v>13281</v>
      </c>
      <c r="D333" s="87">
        <f t="shared" si="5"/>
        <v>0.005431588607773539</v>
      </c>
    </row>
    <row r="334" spans="1:4" ht="12.75">
      <c r="A334" s="5" t="s">
        <v>2008</v>
      </c>
      <c r="B334" s="5" t="s">
        <v>2009</v>
      </c>
      <c r="C334" s="116">
        <v>4656</v>
      </c>
      <c r="D334" s="87">
        <f t="shared" si="5"/>
        <v>0.0019041846666511255</v>
      </c>
    </row>
    <row r="335" spans="1:4" ht="12.75">
      <c r="A335" s="5" t="s">
        <v>2010</v>
      </c>
      <c r="B335" s="5" t="s">
        <v>2011</v>
      </c>
      <c r="C335" s="116">
        <v>34134</v>
      </c>
      <c r="D335" s="87">
        <f t="shared" si="5"/>
        <v>0.01395993114507507</v>
      </c>
    </row>
    <row r="336" spans="1:4" ht="12.75">
      <c r="A336" s="5" t="s">
        <v>2012</v>
      </c>
      <c r="B336" s="5" t="s">
        <v>2013</v>
      </c>
      <c r="C336" s="116">
        <v>1860</v>
      </c>
      <c r="D336" s="87">
        <f t="shared" si="5"/>
        <v>0.0007606923281724858</v>
      </c>
    </row>
    <row r="337" spans="1:4" ht="12.75">
      <c r="A337" s="5" t="s">
        <v>2014</v>
      </c>
      <c r="B337" s="5" t="s">
        <v>2015</v>
      </c>
      <c r="C337" s="116">
        <v>6267</v>
      </c>
      <c r="D337" s="87">
        <f t="shared" si="5"/>
        <v>0.0025630423766972946</v>
      </c>
    </row>
    <row r="338" spans="1:4" ht="12.75">
      <c r="A338" s="5" t="s">
        <v>2016</v>
      </c>
      <c r="B338" s="5" t="s">
        <v>2017</v>
      </c>
      <c r="C338" s="116">
        <v>4542</v>
      </c>
      <c r="D338" s="87">
        <f t="shared" si="5"/>
        <v>0.001857561588472812</v>
      </c>
    </row>
    <row r="339" spans="1:4" ht="12.75">
      <c r="A339" s="5" t="s">
        <v>2018</v>
      </c>
      <c r="B339" s="5" t="s">
        <v>2019</v>
      </c>
      <c r="C339" s="116">
        <v>1176</v>
      </c>
      <c r="D339" s="87">
        <f t="shared" si="5"/>
        <v>0.0004809538591026039</v>
      </c>
    </row>
    <row r="340" spans="1:4" ht="12.75">
      <c r="A340" s="5" t="s">
        <v>2020</v>
      </c>
      <c r="B340" s="5" t="s">
        <v>2021</v>
      </c>
      <c r="C340" s="116">
        <v>1494</v>
      </c>
      <c r="D340" s="87">
        <f t="shared" si="5"/>
        <v>0.0006110077087578998</v>
      </c>
    </row>
    <row r="341" spans="1:4" ht="12.75">
      <c r="A341" s="5" t="s">
        <v>2022</v>
      </c>
      <c r="B341" s="5" t="s">
        <v>2023</v>
      </c>
      <c r="C341" s="116">
        <v>1080</v>
      </c>
      <c r="D341" s="87">
        <f t="shared" si="5"/>
        <v>0.000441692319584024</v>
      </c>
    </row>
    <row r="342" spans="1:4" ht="12.75">
      <c r="A342" s="5" t="s">
        <v>2024</v>
      </c>
      <c r="B342" s="5" t="s">
        <v>2025</v>
      </c>
      <c r="C342" s="116">
        <v>1059</v>
      </c>
      <c r="D342" s="87">
        <f t="shared" si="5"/>
        <v>0.00043310385781433465</v>
      </c>
    </row>
    <row r="343" spans="1:4" ht="12.75">
      <c r="A343" s="5" t="s">
        <v>2026</v>
      </c>
      <c r="B343" s="5" t="s">
        <v>2027</v>
      </c>
      <c r="C343" s="116">
        <v>9423</v>
      </c>
      <c r="D343" s="87">
        <f t="shared" si="5"/>
        <v>0.0038537654883706095</v>
      </c>
    </row>
    <row r="344" spans="1:4" ht="12.75">
      <c r="A344" s="5" t="s">
        <v>2028</v>
      </c>
      <c r="B344" s="5" t="s">
        <v>2029</v>
      </c>
      <c r="C344" s="116">
        <v>2214</v>
      </c>
      <c r="D344" s="87">
        <f t="shared" si="5"/>
        <v>0.0009054692551472491</v>
      </c>
    </row>
    <row r="345" spans="1:4" ht="12.75">
      <c r="A345" s="5" t="s">
        <v>2030</v>
      </c>
      <c r="B345" s="5" t="s">
        <v>2031</v>
      </c>
      <c r="C345" s="116">
        <v>168</v>
      </c>
      <c r="D345" s="87">
        <f t="shared" si="5"/>
        <v>6.870769415751484E-05</v>
      </c>
    </row>
    <row r="346" spans="1:4" ht="12.75">
      <c r="A346" s="5" t="s">
        <v>2032</v>
      </c>
      <c r="B346" s="5" t="s">
        <v>6947</v>
      </c>
      <c r="C346" s="116">
        <v>1098</v>
      </c>
      <c r="D346" s="87">
        <f t="shared" si="5"/>
        <v>0.00044905385824375773</v>
      </c>
    </row>
    <row r="347" spans="1:4" ht="12.75">
      <c r="A347" s="5" t="s">
        <v>2033</v>
      </c>
      <c r="B347" s="5" t="s">
        <v>2034</v>
      </c>
      <c r="C347" s="116">
        <v>6336</v>
      </c>
      <c r="D347" s="87">
        <f t="shared" si="5"/>
        <v>0.002591261608226274</v>
      </c>
    </row>
    <row r="348" spans="1:4" ht="12.75">
      <c r="A348" s="5" t="s">
        <v>2035</v>
      </c>
      <c r="B348" s="5" t="s">
        <v>2036</v>
      </c>
      <c r="C348" s="116">
        <v>7209</v>
      </c>
      <c r="D348" s="87">
        <f t="shared" si="5"/>
        <v>0.0029482962332233603</v>
      </c>
    </row>
    <row r="349" spans="1:4" ht="12.75">
      <c r="A349" s="5" t="s">
        <v>2037</v>
      </c>
      <c r="B349" s="5" t="s">
        <v>2038</v>
      </c>
      <c r="C349" s="116">
        <v>1608</v>
      </c>
      <c r="D349" s="87">
        <f t="shared" si="5"/>
        <v>0.0006576307869362135</v>
      </c>
    </row>
    <row r="350" spans="1:4" ht="12.75">
      <c r="A350" s="5" t="s">
        <v>2039</v>
      </c>
      <c r="B350" s="5" t="s">
        <v>2040</v>
      </c>
      <c r="C350" s="116">
        <v>3306</v>
      </c>
      <c r="D350" s="87">
        <f t="shared" si="5"/>
        <v>0.0013520692671710956</v>
      </c>
    </row>
    <row r="351" spans="1:4" ht="12.75">
      <c r="A351" s="5" t="s">
        <v>2041</v>
      </c>
      <c r="B351" s="5" t="s">
        <v>2042</v>
      </c>
      <c r="C351" s="116">
        <v>780</v>
      </c>
      <c r="D351" s="87">
        <f t="shared" si="5"/>
        <v>0.00031900000858846176</v>
      </c>
    </row>
    <row r="352" spans="1:4" ht="12.75">
      <c r="A352" s="5" t="s">
        <v>2043</v>
      </c>
      <c r="B352" s="5" t="s">
        <v>2044</v>
      </c>
      <c r="C352" s="116">
        <v>3849</v>
      </c>
      <c r="D352" s="87">
        <f t="shared" si="5"/>
        <v>0.0015741423500730634</v>
      </c>
    </row>
    <row r="353" spans="1:4" ht="12.75">
      <c r="A353" s="5" t="s">
        <v>2045</v>
      </c>
      <c r="B353" s="5" t="s">
        <v>2046</v>
      </c>
      <c r="C353" s="116">
        <v>729</v>
      </c>
      <c r="D353" s="87">
        <f t="shared" si="5"/>
        <v>0.00029814231571921617</v>
      </c>
    </row>
    <row r="354" spans="1:4" ht="12.75">
      <c r="A354" s="5" t="s">
        <v>2047</v>
      </c>
      <c r="B354" s="5" t="s">
        <v>2048</v>
      </c>
      <c r="C354" s="116">
        <v>6006</v>
      </c>
      <c r="D354" s="87">
        <f t="shared" si="5"/>
        <v>0.0024563000661311555</v>
      </c>
    </row>
    <row r="355" spans="1:4" ht="12.75">
      <c r="A355" s="5" t="s">
        <v>2049</v>
      </c>
      <c r="B355" s="5" t="s">
        <v>6948</v>
      </c>
      <c r="C355" s="116">
        <v>4266</v>
      </c>
      <c r="D355" s="87">
        <f t="shared" si="5"/>
        <v>0.0017446846623568948</v>
      </c>
    </row>
    <row r="356" spans="1:4" ht="12.75">
      <c r="A356" s="5" t="s">
        <v>2050</v>
      </c>
      <c r="B356" s="5" t="s">
        <v>2051</v>
      </c>
      <c r="C356" s="116">
        <v>15</v>
      </c>
      <c r="D356" s="87">
        <f t="shared" si="5"/>
        <v>6.134615549778111E-06</v>
      </c>
    </row>
    <row r="357" spans="1:4" ht="12.75">
      <c r="A357" s="5" t="s">
        <v>2052</v>
      </c>
      <c r="B357" s="5" t="s">
        <v>2053</v>
      </c>
      <c r="C357" s="116">
        <v>6531</v>
      </c>
      <c r="D357" s="87">
        <f t="shared" si="5"/>
        <v>0.0026710116103733895</v>
      </c>
    </row>
    <row r="358" spans="1:4" ht="12.75">
      <c r="A358" s="5" t="s">
        <v>2054</v>
      </c>
      <c r="B358" s="5" t="s">
        <v>2055</v>
      </c>
      <c r="C358" s="116">
        <v>3729</v>
      </c>
      <c r="D358" s="87">
        <f t="shared" si="5"/>
        <v>0.0015250654256748384</v>
      </c>
    </row>
    <row r="359" spans="1:4" ht="12.75">
      <c r="A359" s="5" t="s">
        <v>2056</v>
      </c>
      <c r="B359" s="5" t="s">
        <v>2057</v>
      </c>
      <c r="C359" s="116">
        <v>1455</v>
      </c>
      <c r="D359" s="87">
        <f t="shared" si="5"/>
        <v>0.0005950577083284768</v>
      </c>
    </row>
    <row r="360" spans="1:4" ht="12.75">
      <c r="A360" s="5" t="s">
        <v>2058</v>
      </c>
      <c r="B360" s="5" t="s">
        <v>2059</v>
      </c>
      <c r="C360" s="116">
        <v>795</v>
      </c>
      <c r="D360" s="87">
        <f t="shared" si="5"/>
        <v>0.0003251346241382399</v>
      </c>
    </row>
    <row r="361" spans="1:4" ht="12.75">
      <c r="A361" s="5" t="s">
        <v>2060</v>
      </c>
      <c r="B361" s="5" t="s">
        <v>2061</v>
      </c>
      <c r="C361" s="116">
        <v>36</v>
      </c>
      <c r="D361" s="87">
        <f t="shared" si="5"/>
        <v>1.4723077319467467E-05</v>
      </c>
    </row>
    <row r="362" spans="1:4" ht="12.75">
      <c r="A362" s="5" t="s">
        <v>2062</v>
      </c>
      <c r="B362" s="5" t="s">
        <v>2063</v>
      </c>
      <c r="C362" s="116">
        <v>234</v>
      </c>
      <c r="D362" s="87">
        <f t="shared" si="5"/>
        <v>9.570000257653853E-05</v>
      </c>
    </row>
    <row r="363" spans="1:4" ht="12.75">
      <c r="A363" s="5" t="s">
        <v>2064</v>
      </c>
      <c r="B363" s="5" t="s">
        <v>2065</v>
      </c>
      <c r="C363" s="116">
        <v>774</v>
      </c>
      <c r="D363" s="87">
        <f t="shared" si="5"/>
        <v>0.00031654616236855053</v>
      </c>
    </row>
    <row r="364" spans="1:4" ht="12.75">
      <c r="A364" s="5" t="s">
        <v>2066</v>
      </c>
      <c r="B364" s="5" t="s">
        <v>2067</v>
      </c>
      <c r="C364" s="116">
        <v>3585</v>
      </c>
      <c r="D364" s="87">
        <f t="shared" si="5"/>
        <v>0.0014661731163969685</v>
      </c>
    </row>
    <row r="365" spans="1:4" ht="12.75">
      <c r="A365" s="5" t="s">
        <v>2068</v>
      </c>
      <c r="B365" s="5" t="s">
        <v>2069</v>
      </c>
      <c r="C365" s="116">
        <v>129</v>
      </c>
      <c r="D365" s="87">
        <f t="shared" si="5"/>
        <v>5.275769372809175E-05</v>
      </c>
    </row>
    <row r="366" spans="1:4" ht="12.75">
      <c r="A366" s="5" t="s">
        <v>2070</v>
      </c>
      <c r="B366" s="5" t="s">
        <v>2071</v>
      </c>
      <c r="C366" s="116">
        <v>1683</v>
      </c>
      <c r="D366" s="87">
        <f t="shared" si="5"/>
        <v>0.000688303864685104</v>
      </c>
    </row>
    <row r="367" spans="1:4" ht="12.75">
      <c r="A367" s="5" t="s">
        <v>2072</v>
      </c>
      <c r="B367" s="5" t="s">
        <v>2073</v>
      </c>
      <c r="C367" s="116">
        <v>2370</v>
      </c>
      <c r="D367" s="87">
        <f t="shared" si="5"/>
        <v>0.0009692692568649416</v>
      </c>
    </row>
    <row r="368" spans="1:4" ht="12.75">
      <c r="A368" s="5" t="s">
        <v>2074</v>
      </c>
      <c r="B368" s="5" t="s">
        <v>2075</v>
      </c>
      <c r="C368" s="116">
        <v>57</v>
      </c>
      <c r="D368" s="87">
        <f t="shared" si="5"/>
        <v>2.3311539089156823E-05</v>
      </c>
    </row>
    <row r="369" spans="1:4" ht="12.75">
      <c r="A369" s="5" t="s">
        <v>2076</v>
      </c>
      <c r="B369" s="5" t="s">
        <v>2077</v>
      </c>
      <c r="C369" s="116">
        <v>207</v>
      </c>
      <c r="D369" s="87">
        <f t="shared" si="5"/>
        <v>8.465769458693793E-05</v>
      </c>
    </row>
    <row r="370" spans="1:4" ht="12.75">
      <c r="A370" s="5" t="s">
        <v>2078</v>
      </c>
      <c r="B370" s="5" t="s">
        <v>2079</v>
      </c>
      <c r="C370" s="116">
        <v>1614</v>
      </c>
      <c r="D370" s="87">
        <f t="shared" si="5"/>
        <v>0.0006600846331561248</v>
      </c>
    </row>
    <row r="371" spans="1:4" ht="12.75">
      <c r="A371" s="5" t="s">
        <v>2080</v>
      </c>
      <c r="B371" s="5" t="s">
        <v>2081</v>
      </c>
      <c r="C371" s="116">
        <v>1518</v>
      </c>
      <c r="D371" s="87">
        <f t="shared" si="5"/>
        <v>0.0006208230936375448</v>
      </c>
    </row>
    <row r="372" spans="1:4" ht="12.75">
      <c r="A372" s="5" t="s">
        <v>2082</v>
      </c>
      <c r="B372" s="5" t="s">
        <v>2083</v>
      </c>
      <c r="C372" s="116">
        <v>813</v>
      </c>
      <c r="D372" s="87">
        <f t="shared" si="5"/>
        <v>0.0003324961627979736</v>
      </c>
    </row>
    <row r="373" spans="1:4" ht="12.75">
      <c r="A373" s="5" t="s">
        <v>2084</v>
      </c>
      <c r="B373" s="5" t="s">
        <v>2085</v>
      </c>
      <c r="C373" s="116">
        <v>288</v>
      </c>
      <c r="D373" s="87">
        <f t="shared" si="5"/>
        <v>0.00011778461855573973</v>
      </c>
    </row>
    <row r="374" spans="1:4" ht="12.75">
      <c r="A374" s="5" t="s">
        <v>2086</v>
      </c>
      <c r="B374" s="5" t="s">
        <v>2087</v>
      </c>
      <c r="C374" s="116">
        <v>6906</v>
      </c>
      <c r="D374" s="87">
        <f t="shared" si="5"/>
        <v>0.0028243769991178422</v>
      </c>
    </row>
    <row r="375" spans="1:4" ht="12.75">
      <c r="A375" s="5" t="s">
        <v>2088</v>
      </c>
      <c r="B375" s="5" t="s">
        <v>2089</v>
      </c>
      <c r="C375" s="116">
        <v>3636</v>
      </c>
      <c r="D375" s="87">
        <f t="shared" si="5"/>
        <v>0.001487030809266214</v>
      </c>
    </row>
    <row r="376" spans="1:4" ht="12.75">
      <c r="A376" s="5" t="s">
        <v>2090</v>
      </c>
      <c r="B376" s="5" t="s">
        <v>2091</v>
      </c>
      <c r="C376" s="116">
        <v>1461</v>
      </c>
      <c r="D376" s="87">
        <f t="shared" si="5"/>
        <v>0.000597511554548388</v>
      </c>
    </row>
    <row r="377" spans="1:4" ht="12.75">
      <c r="A377" s="5" t="s">
        <v>2092</v>
      </c>
      <c r="B377" s="5" t="s">
        <v>2093</v>
      </c>
      <c r="C377" s="116">
        <v>2067</v>
      </c>
      <c r="D377" s="87">
        <f t="shared" si="5"/>
        <v>0.0008453500227594237</v>
      </c>
    </row>
    <row r="378" spans="1:4" ht="12.75">
      <c r="A378" s="5" t="s">
        <v>2094</v>
      </c>
      <c r="B378" s="5" t="s">
        <v>2095</v>
      </c>
      <c r="C378" s="116">
        <v>1605</v>
      </c>
      <c r="D378" s="87">
        <f t="shared" si="5"/>
        <v>0.0006564038638262579</v>
      </c>
    </row>
    <row r="379" spans="1:4" ht="12.75">
      <c r="A379" s="5" t="s">
        <v>2096</v>
      </c>
      <c r="B379" s="5" t="s">
        <v>2097</v>
      </c>
      <c r="C379" s="116">
        <v>684</v>
      </c>
      <c r="D379" s="87">
        <f t="shared" si="5"/>
        <v>0.00027973846906988187</v>
      </c>
    </row>
    <row r="380" spans="1:4" ht="12.75">
      <c r="A380" s="5" t="s">
        <v>2098</v>
      </c>
      <c r="B380" s="5" t="s">
        <v>2099</v>
      </c>
      <c r="C380" s="116">
        <v>3021</v>
      </c>
      <c r="D380" s="87">
        <f t="shared" si="5"/>
        <v>0.0012355115717253115</v>
      </c>
    </row>
    <row r="381" spans="1:4" ht="12.75">
      <c r="A381" s="5" t="s">
        <v>2100</v>
      </c>
      <c r="B381" s="5" t="s">
        <v>2101</v>
      </c>
      <c r="C381" s="116">
        <v>222</v>
      </c>
      <c r="D381" s="87">
        <f t="shared" si="5"/>
        <v>9.079231013671604E-05</v>
      </c>
    </row>
    <row r="382" spans="1:4" ht="12.75">
      <c r="A382" s="5" t="s">
        <v>2102</v>
      </c>
      <c r="B382" s="5" t="s">
        <v>2103</v>
      </c>
      <c r="C382" s="116">
        <v>3654</v>
      </c>
      <c r="D382" s="87">
        <f t="shared" si="5"/>
        <v>0.0014943923479259478</v>
      </c>
    </row>
    <row r="383" spans="1:4" ht="12.75">
      <c r="A383" s="5" t="s">
        <v>2104</v>
      </c>
      <c r="B383" s="5" t="s">
        <v>2105</v>
      </c>
      <c r="C383" s="116">
        <v>19443</v>
      </c>
      <c r="D383" s="87">
        <f t="shared" si="5"/>
        <v>0.007951688675622388</v>
      </c>
    </row>
    <row r="384" spans="1:4" ht="12.75">
      <c r="A384" s="5" t="s">
        <v>2106</v>
      </c>
      <c r="B384" s="5" t="s">
        <v>2107</v>
      </c>
      <c r="C384" s="116">
        <v>63</v>
      </c>
      <c r="D384" s="87">
        <f t="shared" si="5"/>
        <v>2.5765385309068067E-05</v>
      </c>
    </row>
    <row r="385" spans="1:4" ht="12.75">
      <c r="A385" s="5" t="s">
        <v>2108</v>
      </c>
      <c r="B385" s="5" t="s">
        <v>2109</v>
      </c>
      <c r="C385" s="116">
        <v>540</v>
      </c>
      <c r="D385" s="87">
        <f t="shared" si="5"/>
        <v>0.000220846159792012</v>
      </c>
    </row>
    <row r="386" spans="1:4" ht="12.75">
      <c r="A386" s="5" t="s">
        <v>2110</v>
      </c>
      <c r="B386" s="5" t="s">
        <v>2111</v>
      </c>
      <c r="C386" s="116">
        <v>1572</v>
      </c>
      <c r="D386" s="87">
        <f t="shared" si="5"/>
        <v>0.0006429077096167461</v>
      </c>
    </row>
    <row r="387" spans="1:4" ht="12.75">
      <c r="A387" s="5" t="s">
        <v>2112</v>
      </c>
      <c r="B387" s="5" t="s">
        <v>2113</v>
      </c>
      <c r="C387" s="116">
        <v>2493</v>
      </c>
      <c r="D387" s="87">
        <f t="shared" si="5"/>
        <v>0.001019573104373122</v>
      </c>
    </row>
    <row r="388" spans="1:4" ht="12.75">
      <c r="A388" s="5" t="s">
        <v>2114</v>
      </c>
      <c r="B388" s="5" t="s">
        <v>2115</v>
      </c>
      <c r="C388" s="116">
        <v>6456</v>
      </c>
      <c r="D388" s="87">
        <f t="shared" si="5"/>
        <v>0.002640338532624499</v>
      </c>
    </row>
    <row r="389" spans="1:4" ht="12.75">
      <c r="A389" s="5" t="s">
        <v>2116</v>
      </c>
      <c r="B389" s="5" t="s">
        <v>2117</v>
      </c>
      <c r="C389" s="116">
        <v>2013</v>
      </c>
      <c r="D389" s="87">
        <f t="shared" si="5"/>
        <v>0.0008232654067802225</v>
      </c>
    </row>
    <row r="390" spans="1:4" ht="12.75">
      <c r="A390" s="5" t="s">
        <v>2118</v>
      </c>
      <c r="B390" s="5" t="s">
        <v>2119</v>
      </c>
      <c r="C390" s="116">
        <v>1164</v>
      </c>
      <c r="D390" s="87">
        <f t="shared" si="5"/>
        <v>0.0004760461666627814</v>
      </c>
    </row>
    <row r="391" spans="1:4" ht="12.75">
      <c r="A391" s="5" t="s">
        <v>2120</v>
      </c>
      <c r="B391" s="5" t="s">
        <v>2121</v>
      </c>
      <c r="C391" s="116">
        <v>8115</v>
      </c>
      <c r="D391" s="87">
        <f t="shared" si="5"/>
        <v>0.003318827012429958</v>
      </c>
    </row>
    <row r="392" spans="1:4" ht="12.75">
      <c r="A392" s="5" t="s">
        <v>2122</v>
      </c>
      <c r="B392" s="5" t="s">
        <v>2123</v>
      </c>
      <c r="C392" s="116">
        <v>24</v>
      </c>
      <c r="D392" s="87">
        <f t="shared" si="5"/>
        <v>9.815384879644978E-06</v>
      </c>
    </row>
    <row r="393" spans="1:4" ht="12.75">
      <c r="A393" s="5" t="s">
        <v>2124</v>
      </c>
      <c r="B393" s="5" t="s">
        <v>2125</v>
      </c>
      <c r="C393" s="116">
        <v>960</v>
      </c>
      <c r="D393" s="87">
        <f aca="true" t="shared" si="6" ref="D393:D456">C393/C$514</f>
        <v>0.0003926153951857991</v>
      </c>
    </row>
    <row r="394" spans="1:4" ht="12.75">
      <c r="A394" s="5" t="s">
        <v>2126</v>
      </c>
      <c r="B394" s="5" t="s">
        <v>2127</v>
      </c>
      <c r="C394" s="116">
        <v>10365</v>
      </c>
      <c r="D394" s="87">
        <f t="shared" si="6"/>
        <v>0.004239019344896675</v>
      </c>
    </row>
    <row r="395" spans="1:4" ht="12.75">
      <c r="A395" s="5" t="s">
        <v>2128</v>
      </c>
      <c r="B395" s="5" t="s">
        <v>2129</v>
      </c>
      <c r="C395" s="116">
        <v>8079</v>
      </c>
      <c r="D395" s="87">
        <f t="shared" si="6"/>
        <v>0.0033041039351104904</v>
      </c>
    </row>
    <row r="396" spans="1:4" ht="12.75">
      <c r="A396" s="5" t="s">
        <v>2130</v>
      </c>
      <c r="B396" s="5" t="s">
        <v>2131</v>
      </c>
      <c r="C396" s="116">
        <v>4170</v>
      </c>
      <c r="D396" s="87">
        <f t="shared" si="6"/>
        <v>0.0017054231228383148</v>
      </c>
    </row>
    <row r="397" spans="1:4" ht="12.75">
      <c r="A397" s="5" t="s">
        <v>2132</v>
      </c>
      <c r="B397" s="5" t="s">
        <v>2133</v>
      </c>
      <c r="C397" s="116">
        <v>1125</v>
      </c>
      <c r="D397" s="87">
        <f t="shared" si="6"/>
        <v>0.0004600961662333583</v>
      </c>
    </row>
    <row r="398" spans="1:4" ht="12.75">
      <c r="A398" s="5" t="s">
        <v>2134</v>
      </c>
      <c r="B398" s="5" t="s">
        <v>2135</v>
      </c>
      <c r="C398" s="116">
        <v>306</v>
      </c>
      <c r="D398" s="87">
        <f t="shared" si="6"/>
        <v>0.00012514615721547347</v>
      </c>
    </row>
    <row r="399" spans="1:4" ht="12.75">
      <c r="A399" s="5" t="s">
        <v>2136</v>
      </c>
      <c r="B399" s="5" t="s">
        <v>2137</v>
      </c>
      <c r="C399" s="116">
        <v>2055</v>
      </c>
      <c r="D399" s="87">
        <f t="shared" si="6"/>
        <v>0.0008404423303196012</v>
      </c>
    </row>
    <row r="400" spans="1:4" ht="12.75">
      <c r="A400" s="5" t="s">
        <v>2138</v>
      </c>
      <c r="B400" s="5" t="s">
        <v>2139</v>
      </c>
      <c r="C400" s="116">
        <v>318</v>
      </c>
      <c r="D400" s="87">
        <f t="shared" si="6"/>
        <v>0.00013005384965529595</v>
      </c>
    </row>
    <row r="401" spans="1:4" ht="12.75">
      <c r="A401" s="5" t="s">
        <v>2140</v>
      </c>
      <c r="B401" s="5" t="s">
        <v>6949</v>
      </c>
      <c r="C401" s="116">
        <v>4926</v>
      </c>
      <c r="D401" s="87">
        <f t="shared" si="6"/>
        <v>0.0020146077465471317</v>
      </c>
    </row>
    <row r="402" spans="1:4" ht="12.75">
      <c r="A402" s="5" t="s">
        <v>2141</v>
      </c>
      <c r="B402" s="5" t="s">
        <v>2142</v>
      </c>
      <c r="C402" s="116">
        <v>2499</v>
      </c>
      <c r="D402" s="87">
        <f t="shared" si="6"/>
        <v>0.0010220269505930332</v>
      </c>
    </row>
    <row r="403" spans="1:4" ht="12.75">
      <c r="A403" s="5" t="s">
        <v>2143</v>
      </c>
      <c r="B403" s="5" t="s">
        <v>2144</v>
      </c>
      <c r="C403" s="116">
        <v>2988</v>
      </c>
      <c r="D403" s="87">
        <f t="shared" si="6"/>
        <v>0.0012220154175157996</v>
      </c>
    </row>
    <row r="404" spans="1:4" ht="12.75">
      <c r="A404" s="5" t="s">
        <v>2145</v>
      </c>
      <c r="B404" s="5" t="s">
        <v>2146</v>
      </c>
      <c r="C404" s="116">
        <v>6678</v>
      </c>
      <c r="D404" s="87">
        <f t="shared" si="6"/>
        <v>0.002731130842761215</v>
      </c>
    </row>
    <row r="405" spans="1:4" ht="12.75">
      <c r="A405" s="5" t="s">
        <v>2147</v>
      </c>
      <c r="B405" s="5" t="s">
        <v>2148</v>
      </c>
      <c r="C405" s="116">
        <v>24057</v>
      </c>
      <c r="D405" s="87">
        <f t="shared" si="6"/>
        <v>0.009838696418734135</v>
      </c>
    </row>
    <row r="406" spans="1:4" ht="12.75">
      <c r="A406" s="5" t="s">
        <v>2149</v>
      </c>
      <c r="B406" s="5" t="s">
        <v>2150</v>
      </c>
      <c r="C406" s="116">
        <v>9279</v>
      </c>
      <c r="D406" s="87">
        <f t="shared" si="6"/>
        <v>0.0037948731790927396</v>
      </c>
    </row>
    <row r="407" spans="1:4" ht="12.75">
      <c r="A407" s="5" t="s">
        <v>2151</v>
      </c>
      <c r="B407" s="5" t="s">
        <v>2152</v>
      </c>
      <c r="C407" s="116">
        <v>9138</v>
      </c>
      <c r="D407" s="87">
        <f t="shared" si="6"/>
        <v>0.0037372077929248254</v>
      </c>
    </row>
    <row r="408" spans="1:4" ht="12.75">
      <c r="A408" s="5" t="s">
        <v>2153</v>
      </c>
      <c r="B408" s="5" t="s">
        <v>2154</v>
      </c>
      <c r="C408" s="116">
        <v>2892</v>
      </c>
      <c r="D408" s="87">
        <f t="shared" si="6"/>
        <v>0.0011827538779972198</v>
      </c>
    </row>
    <row r="409" spans="1:4" ht="12.75">
      <c r="A409" s="5" t="s">
        <v>2155</v>
      </c>
      <c r="B409" s="5" t="s">
        <v>2156</v>
      </c>
      <c r="C409" s="116">
        <v>24399</v>
      </c>
      <c r="D409" s="87">
        <f t="shared" si="6"/>
        <v>0.009978565653269076</v>
      </c>
    </row>
    <row r="410" spans="1:4" ht="12.75">
      <c r="A410" s="5" t="s">
        <v>2157</v>
      </c>
      <c r="B410" s="5" t="s">
        <v>2158</v>
      </c>
      <c r="C410" s="116">
        <v>8517</v>
      </c>
      <c r="D410" s="87">
        <f t="shared" si="6"/>
        <v>0.0034832347091640114</v>
      </c>
    </row>
    <row r="411" spans="1:4" ht="12.75">
      <c r="A411" s="5" t="s">
        <v>2159</v>
      </c>
      <c r="B411" s="5" t="s">
        <v>2160</v>
      </c>
      <c r="C411" s="116">
        <v>5265</v>
      </c>
      <c r="D411" s="87">
        <f t="shared" si="6"/>
        <v>0.002153250057972117</v>
      </c>
    </row>
    <row r="412" spans="1:4" ht="12.75">
      <c r="A412" s="5" t="s">
        <v>2161</v>
      </c>
      <c r="B412" s="5" t="s">
        <v>2162</v>
      </c>
      <c r="C412" s="116">
        <v>20130</v>
      </c>
      <c r="D412" s="87">
        <f t="shared" si="6"/>
        <v>0.008232654067802225</v>
      </c>
    </row>
    <row r="413" spans="1:4" ht="12.75">
      <c r="A413" s="5" t="s">
        <v>2163</v>
      </c>
      <c r="B413" s="5" t="s">
        <v>2164</v>
      </c>
      <c r="C413" s="116">
        <v>23394</v>
      </c>
      <c r="D413" s="87">
        <f t="shared" si="6"/>
        <v>0.009567546411433942</v>
      </c>
    </row>
    <row r="414" spans="1:4" ht="12.75">
      <c r="A414" s="5" t="s">
        <v>2165</v>
      </c>
      <c r="B414" s="5" t="s">
        <v>2166</v>
      </c>
      <c r="C414" s="116">
        <v>7710</v>
      </c>
      <c r="D414" s="87">
        <f t="shared" si="6"/>
        <v>0.003153192392585949</v>
      </c>
    </row>
    <row r="415" spans="1:4" ht="12.75">
      <c r="A415" s="5" t="s">
        <v>2167</v>
      </c>
      <c r="B415" s="5" t="s">
        <v>2168</v>
      </c>
      <c r="C415" s="116">
        <v>3393</v>
      </c>
      <c r="D415" s="87">
        <f t="shared" si="6"/>
        <v>0.0013876500373598086</v>
      </c>
    </row>
    <row r="416" spans="1:4" ht="12.75">
      <c r="A416" s="5" t="s">
        <v>2169</v>
      </c>
      <c r="B416" s="5" t="s">
        <v>2170</v>
      </c>
      <c r="C416" s="116">
        <v>44289</v>
      </c>
      <c r="D416" s="87">
        <f t="shared" si="6"/>
        <v>0.01811306587227485</v>
      </c>
    </row>
    <row r="417" spans="1:4" ht="12.75">
      <c r="A417" s="5" t="s">
        <v>2171</v>
      </c>
      <c r="B417" s="5" t="s">
        <v>2172</v>
      </c>
      <c r="C417" s="116">
        <v>30270</v>
      </c>
      <c r="D417" s="87">
        <f t="shared" si="6"/>
        <v>0.012379654179452228</v>
      </c>
    </row>
    <row r="418" spans="1:4" ht="12.75">
      <c r="A418" s="5" t="s">
        <v>2173</v>
      </c>
      <c r="B418" s="5" t="s">
        <v>2174</v>
      </c>
      <c r="C418" s="116">
        <v>5958</v>
      </c>
      <c r="D418" s="87">
        <f t="shared" si="6"/>
        <v>0.0024366692963718657</v>
      </c>
    </row>
    <row r="419" spans="1:4" ht="12.75">
      <c r="A419" s="5" t="s">
        <v>2175</v>
      </c>
      <c r="B419" s="5" t="s">
        <v>2176</v>
      </c>
      <c r="C419" s="116">
        <v>2151</v>
      </c>
      <c r="D419" s="87">
        <f t="shared" si="6"/>
        <v>0.0008797038698381811</v>
      </c>
    </row>
    <row r="420" spans="1:4" ht="12.75">
      <c r="A420" s="5" t="s">
        <v>2177</v>
      </c>
      <c r="B420" s="5" t="s">
        <v>6950</v>
      </c>
      <c r="C420" s="116">
        <v>4083</v>
      </c>
      <c r="D420" s="87">
        <f t="shared" si="6"/>
        <v>0.0016698423526496017</v>
      </c>
    </row>
    <row r="421" spans="1:4" ht="12.75">
      <c r="A421" s="5" t="s">
        <v>2178</v>
      </c>
      <c r="B421" s="5" t="s">
        <v>2179</v>
      </c>
      <c r="C421" s="116">
        <v>41751</v>
      </c>
      <c r="D421" s="87">
        <f t="shared" si="6"/>
        <v>0.017075088921252392</v>
      </c>
    </row>
    <row r="422" spans="1:4" ht="12.75">
      <c r="A422" s="5" t="s">
        <v>2180</v>
      </c>
      <c r="B422" s="5" t="s">
        <v>2181</v>
      </c>
      <c r="C422" s="116">
        <v>11256</v>
      </c>
      <c r="D422" s="87">
        <f t="shared" si="6"/>
        <v>0.004603415508553494</v>
      </c>
    </row>
    <row r="423" spans="1:4" ht="12.75">
      <c r="A423" s="5" t="s">
        <v>2182</v>
      </c>
      <c r="B423" s="5" t="s">
        <v>2183</v>
      </c>
      <c r="C423" s="116">
        <v>20100</v>
      </c>
      <c r="D423" s="87">
        <f t="shared" si="6"/>
        <v>0.008220384836702668</v>
      </c>
    </row>
    <row r="424" spans="1:4" ht="12.75">
      <c r="A424" s="5" t="s">
        <v>2184</v>
      </c>
      <c r="B424" s="5" t="s">
        <v>2185</v>
      </c>
      <c r="C424" s="116">
        <v>12321</v>
      </c>
      <c r="D424" s="87">
        <f t="shared" si="6"/>
        <v>0.00503897321258774</v>
      </c>
    </row>
    <row r="425" spans="1:4" ht="12.75">
      <c r="A425" s="5" t="s">
        <v>2186</v>
      </c>
      <c r="B425" s="5" t="s">
        <v>2187</v>
      </c>
      <c r="C425" s="116">
        <v>7995</v>
      </c>
      <c r="D425" s="87">
        <f t="shared" si="6"/>
        <v>0.003269750088031733</v>
      </c>
    </row>
    <row r="426" spans="1:4" ht="12.75">
      <c r="A426" s="5" t="s">
        <v>2188</v>
      </c>
      <c r="B426" s="5" t="s">
        <v>2189</v>
      </c>
      <c r="C426" s="116">
        <v>411</v>
      </c>
      <c r="D426" s="87">
        <f t="shared" si="6"/>
        <v>0.00016808846606392025</v>
      </c>
    </row>
    <row r="427" spans="1:4" ht="12.75">
      <c r="A427" s="5" t="s">
        <v>2190</v>
      </c>
      <c r="B427" s="5" t="s">
        <v>2191</v>
      </c>
      <c r="C427" s="116">
        <v>1032</v>
      </c>
      <c r="D427" s="87">
        <f t="shared" si="6"/>
        <v>0.000422061549824734</v>
      </c>
    </row>
    <row r="428" spans="1:4" ht="12.75">
      <c r="A428" s="5" t="s">
        <v>2192</v>
      </c>
      <c r="B428" s="5" t="s">
        <v>2193</v>
      </c>
      <c r="C428" s="116">
        <v>3606</v>
      </c>
      <c r="D428" s="87">
        <f t="shared" si="6"/>
        <v>0.0014747615781666578</v>
      </c>
    </row>
    <row r="429" spans="1:4" ht="12.75">
      <c r="A429" s="5" t="s">
        <v>2194</v>
      </c>
      <c r="B429" s="5" t="s">
        <v>6951</v>
      </c>
      <c r="C429" s="116">
        <v>10101</v>
      </c>
      <c r="D429" s="87">
        <f t="shared" si="6"/>
        <v>0.00413105011122058</v>
      </c>
    </row>
    <row r="430" spans="1:4" ht="12.75">
      <c r="A430" s="5" t="s">
        <v>2195</v>
      </c>
      <c r="B430" s="5" t="s">
        <v>2196</v>
      </c>
      <c r="C430" s="116">
        <v>24699</v>
      </c>
      <c r="D430" s="87">
        <f t="shared" si="6"/>
        <v>0.010101257964264638</v>
      </c>
    </row>
    <row r="431" spans="1:4" ht="12.75">
      <c r="A431" s="5" t="s">
        <v>2197</v>
      </c>
      <c r="B431" s="5" t="s">
        <v>2198</v>
      </c>
      <c r="C431" s="116">
        <v>1296</v>
      </c>
      <c r="D431" s="87">
        <f t="shared" si="6"/>
        <v>0.0005300307835008288</v>
      </c>
    </row>
    <row r="432" spans="1:4" ht="12.75">
      <c r="A432" s="5" t="s">
        <v>2199</v>
      </c>
      <c r="B432" s="5" t="s">
        <v>2200</v>
      </c>
      <c r="C432" s="116">
        <v>11271</v>
      </c>
      <c r="D432" s="87">
        <f t="shared" si="6"/>
        <v>0.004609550124103272</v>
      </c>
    </row>
    <row r="433" spans="1:4" ht="12.75">
      <c r="A433" s="5" t="s">
        <v>2201</v>
      </c>
      <c r="B433" s="5" t="s">
        <v>2202</v>
      </c>
      <c r="C433" s="116">
        <v>7560</v>
      </c>
      <c r="D433" s="87">
        <f t="shared" si="6"/>
        <v>0.0030918462370881678</v>
      </c>
    </row>
    <row r="434" spans="1:4" ht="12.75">
      <c r="A434" s="5" t="s">
        <v>2203</v>
      </c>
      <c r="B434" s="5" t="s">
        <v>2204</v>
      </c>
      <c r="C434" s="116">
        <v>46794</v>
      </c>
      <c r="D434" s="87">
        <f t="shared" si="6"/>
        <v>0.019137546669087794</v>
      </c>
    </row>
    <row r="435" spans="1:4" ht="12.75">
      <c r="A435" s="5" t="s">
        <v>2205</v>
      </c>
      <c r="B435" s="5" t="s">
        <v>2206</v>
      </c>
      <c r="C435" s="116">
        <v>0</v>
      </c>
      <c r="D435" s="87">
        <f t="shared" si="6"/>
        <v>0</v>
      </c>
    </row>
    <row r="436" spans="1:4" ht="12.75">
      <c r="A436" s="5" t="s">
        <v>2207</v>
      </c>
      <c r="B436" s="5" t="s">
        <v>2208</v>
      </c>
      <c r="C436" s="116">
        <v>28032</v>
      </c>
      <c r="D436" s="87">
        <f t="shared" si="6"/>
        <v>0.011464369539425335</v>
      </c>
    </row>
    <row r="437" spans="1:4" ht="12.75">
      <c r="A437" s="5" t="s">
        <v>2209</v>
      </c>
      <c r="B437" s="5" t="s">
        <v>2210</v>
      </c>
      <c r="C437" s="116">
        <v>4215</v>
      </c>
      <c r="D437" s="87">
        <f t="shared" si="6"/>
        <v>0.0017238269694876491</v>
      </c>
    </row>
    <row r="438" spans="1:4" ht="12.75">
      <c r="A438" s="5" t="s">
        <v>2211</v>
      </c>
      <c r="B438" s="5" t="s">
        <v>2212</v>
      </c>
      <c r="C438" s="116">
        <v>3</v>
      </c>
      <c r="D438" s="87">
        <f t="shared" si="6"/>
        <v>1.2269231099556223E-06</v>
      </c>
    </row>
    <row r="439" spans="1:4" ht="12.75">
      <c r="A439" s="5" t="s">
        <v>2213</v>
      </c>
      <c r="B439" s="5" t="s">
        <v>2214</v>
      </c>
      <c r="C439" s="116">
        <v>492</v>
      </c>
      <c r="D439" s="87">
        <f t="shared" si="6"/>
        <v>0.00020121539003272205</v>
      </c>
    </row>
    <row r="440" spans="1:4" ht="12.75">
      <c r="A440" s="5" t="s">
        <v>2215</v>
      </c>
      <c r="B440" s="5" t="s">
        <v>2216</v>
      </c>
      <c r="C440" s="116">
        <v>11919</v>
      </c>
      <c r="D440" s="87">
        <f t="shared" si="6"/>
        <v>0.004874565515853687</v>
      </c>
    </row>
    <row r="441" spans="1:4" ht="12.75">
      <c r="A441" s="5" t="s">
        <v>2217</v>
      </c>
      <c r="B441" s="5" t="s">
        <v>2218</v>
      </c>
      <c r="C441" s="116">
        <v>11907</v>
      </c>
      <c r="D441" s="87">
        <f t="shared" si="6"/>
        <v>0.004869657823413864</v>
      </c>
    </row>
    <row r="442" spans="1:4" ht="12.75">
      <c r="A442" s="5" t="s">
        <v>2219</v>
      </c>
      <c r="B442" s="5" t="s">
        <v>2220</v>
      </c>
      <c r="C442" s="116">
        <v>10224</v>
      </c>
      <c r="D442" s="87">
        <f t="shared" si="6"/>
        <v>0.00418135395872876</v>
      </c>
    </row>
    <row r="443" spans="1:4" ht="12.75">
      <c r="A443" s="5" t="s">
        <v>2221</v>
      </c>
      <c r="B443" s="5" t="s">
        <v>2222</v>
      </c>
      <c r="C443" s="116">
        <v>2862</v>
      </c>
      <c r="D443" s="87">
        <f t="shared" si="6"/>
        <v>0.0011704846468976635</v>
      </c>
    </row>
    <row r="444" spans="1:4" ht="12.75">
      <c r="A444" s="5" t="s">
        <v>2223</v>
      </c>
      <c r="B444" s="5" t="s">
        <v>2224</v>
      </c>
      <c r="C444" s="116">
        <v>7197</v>
      </c>
      <c r="D444" s="87">
        <f t="shared" si="6"/>
        <v>0.0029433885407835376</v>
      </c>
    </row>
    <row r="445" spans="1:4" ht="12.75">
      <c r="A445" s="5" t="s">
        <v>2225</v>
      </c>
      <c r="B445" s="5" t="s">
        <v>2226</v>
      </c>
      <c r="C445" s="116">
        <v>2691</v>
      </c>
      <c r="D445" s="87">
        <f t="shared" si="6"/>
        <v>0.001100550029630193</v>
      </c>
    </row>
    <row r="446" spans="1:4" ht="12.75">
      <c r="A446" s="5" t="s">
        <v>2227</v>
      </c>
      <c r="B446" s="5" t="s">
        <v>2228</v>
      </c>
      <c r="C446" s="116">
        <v>5943</v>
      </c>
      <c r="D446" s="87">
        <f t="shared" si="6"/>
        <v>0.0024305346808220878</v>
      </c>
    </row>
    <row r="447" spans="1:4" ht="12.75">
      <c r="A447" s="5" t="s">
        <v>2229</v>
      </c>
      <c r="B447" s="5" t="s">
        <v>2230</v>
      </c>
      <c r="C447" s="116">
        <v>30963</v>
      </c>
      <c r="D447" s="87">
        <f t="shared" si="6"/>
        <v>0.012663073417851977</v>
      </c>
    </row>
    <row r="448" spans="1:4" ht="12.75">
      <c r="A448" s="5" t="s">
        <v>2231</v>
      </c>
      <c r="B448" s="5" t="s">
        <v>2232</v>
      </c>
      <c r="C448" s="116">
        <v>55779</v>
      </c>
      <c r="D448" s="87">
        <f t="shared" si="6"/>
        <v>0.022812181383404885</v>
      </c>
    </row>
    <row r="449" spans="1:4" ht="12.75">
      <c r="A449" s="5" t="s">
        <v>2233</v>
      </c>
      <c r="B449" s="5" t="s">
        <v>2234</v>
      </c>
      <c r="C449" s="116">
        <v>37158</v>
      </c>
      <c r="D449" s="87">
        <f t="shared" si="6"/>
        <v>0.015196669639910336</v>
      </c>
    </row>
    <row r="450" spans="1:4" ht="12.75">
      <c r="A450" s="5" t="s">
        <v>2235</v>
      </c>
      <c r="B450" s="5" t="s">
        <v>2236</v>
      </c>
      <c r="C450" s="116">
        <v>5280</v>
      </c>
      <c r="D450" s="87">
        <f t="shared" si="6"/>
        <v>0.0021593846735218952</v>
      </c>
    </row>
    <row r="451" spans="1:4" ht="12.75">
      <c r="A451" s="5" t="s">
        <v>2237</v>
      </c>
      <c r="B451" s="5" t="s">
        <v>2238</v>
      </c>
      <c r="C451" s="116">
        <v>2994</v>
      </c>
      <c r="D451" s="87">
        <f t="shared" si="6"/>
        <v>0.001224469263735711</v>
      </c>
    </row>
    <row r="452" spans="1:4" ht="12.75">
      <c r="A452" s="5" t="s">
        <v>2239</v>
      </c>
      <c r="B452" s="5" t="s">
        <v>2240</v>
      </c>
      <c r="C452" s="116">
        <v>9081</v>
      </c>
      <c r="D452" s="87">
        <f t="shared" si="6"/>
        <v>0.0037138962538356686</v>
      </c>
    </row>
    <row r="453" spans="1:4" ht="12.75">
      <c r="A453" s="5" t="s">
        <v>2241</v>
      </c>
      <c r="B453" s="5" t="s">
        <v>2242</v>
      </c>
      <c r="C453" s="116">
        <v>32271</v>
      </c>
      <c r="D453" s="87">
        <f t="shared" si="6"/>
        <v>0.013198011893792628</v>
      </c>
    </row>
    <row r="454" spans="1:4" ht="12.75">
      <c r="A454" s="5" t="s">
        <v>2243</v>
      </c>
      <c r="B454" s="5" t="s">
        <v>2244</v>
      </c>
      <c r="C454" s="116">
        <v>3945</v>
      </c>
      <c r="D454" s="87">
        <f t="shared" si="6"/>
        <v>0.0016134038895916432</v>
      </c>
    </row>
    <row r="455" spans="1:4" ht="12.75">
      <c r="A455" s="5" t="s">
        <v>2245</v>
      </c>
      <c r="B455" s="5" t="s">
        <v>2246</v>
      </c>
      <c r="C455" s="116">
        <v>2634</v>
      </c>
      <c r="D455" s="87">
        <f t="shared" si="6"/>
        <v>0.0010772384905410363</v>
      </c>
    </row>
    <row r="456" spans="1:4" ht="12.75">
      <c r="A456" s="5" t="s">
        <v>2247</v>
      </c>
      <c r="B456" s="5" t="s">
        <v>6952</v>
      </c>
      <c r="C456" s="116">
        <v>15327</v>
      </c>
      <c r="D456" s="87">
        <f t="shared" si="6"/>
        <v>0.006268350168763274</v>
      </c>
    </row>
    <row r="457" spans="1:4" ht="12.75">
      <c r="A457" s="5" t="s">
        <v>2248</v>
      </c>
      <c r="B457" s="5" t="s">
        <v>2249</v>
      </c>
      <c r="C457" s="116">
        <v>2586</v>
      </c>
      <c r="D457" s="87">
        <f aca="true" t="shared" si="7" ref="D457:D514">C457/C$514</f>
        <v>0.0010576077207817463</v>
      </c>
    </row>
    <row r="458" spans="1:4" ht="12.75">
      <c r="A458" s="5" t="s">
        <v>2250</v>
      </c>
      <c r="B458" s="5" t="s">
        <v>2251</v>
      </c>
      <c r="C458" s="116">
        <v>52887</v>
      </c>
      <c r="D458" s="87">
        <f t="shared" si="7"/>
        <v>0.021629427505407663</v>
      </c>
    </row>
    <row r="459" spans="1:4" ht="12.75">
      <c r="A459" s="5" t="s">
        <v>2252</v>
      </c>
      <c r="B459" s="5" t="s">
        <v>2253</v>
      </c>
      <c r="C459" s="116">
        <v>1110</v>
      </c>
      <c r="D459" s="87">
        <f t="shared" si="7"/>
        <v>0.00045396155068358024</v>
      </c>
    </row>
    <row r="460" spans="1:4" ht="12.75">
      <c r="A460" s="5" t="s">
        <v>2254</v>
      </c>
      <c r="B460" s="5" t="s">
        <v>2255</v>
      </c>
      <c r="C460" s="116">
        <v>16008</v>
      </c>
      <c r="D460" s="87">
        <f t="shared" si="7"/>
        <v>0.0065468617147232</v>
      </c>
    </row>
    <row r="461" spans="1:4" ht="12.75">
      <c r="A461" s="5" t="s">
        <v>2256</v>
      </c>
      <c r="B461" s="5" t="s">
        <v>2257</v>
      </c>
      <c r="C461" s="116">
        <v>4257</v>
      </c>
      <c r="D461" s="87">
        <f t="shared" si="7"/>
        <v>0.0017410038930270278</v>
      </c>
    </row>
    <row r="462" spans="1:4" ht="12.75">
      <c r="A462" s="5" t="s">
        <v>2258</v>
      </c>
      <c r="B462" s="5" t="s">
        <v>2259</v>
      </c>
      <c r="C462" s="116">
        <v>4383</v>
      </c>
      <c r="D462" s="87">
        <f t="shared" si="7"/>
        <v>0.001792534663645164</v>
      </c>
    </row>
    <row r="463" spans="1:4" ht="12.75">
      <c r="A463" s="5" t="s">
        <v>2260</v>
      </c>
      <c r="B463" s="5" t="s">
        <v>2261</v>
      </c>
      <c r="C463" s="116">
        <v>7164</v>
      </c>
      <c r="D463" s="87">
        <f t="shared" si="7"/>
        <v>0.0029298923865740257</v>
      </c>
    </row>
    <row r="464" spans="1:4" ht="12.75">
      <c r="A464" s="5" t="s">
        <v>2262</v>
      </c>
      <c r="B464" s="5" t="s">
        <v>2263</v>
      </c>
      <c r="C464" s="116">
        <v>2331</v>
      </c>
      <c r="D464" s="87">
        <f t="shared" si="7"/>
        <v>0.0009533192564355184</v>
      </c>
    </row>
    <row r="465" spans="1:4" ht="12.75">
      <c r="A465" s="5" t="s">
        <v>2264</v>
      </c>
      <c r="B465" s="5" t="s">
        <v>2265</v>
      </c>
      <c r="C465" s="116">
        <v>3942</v>
      </c>
      <c r="D465" s="87">
        <f t="shared" si="7"/>
        <v>0.0016121769664816875</v>
      </c>
    </row>
    <row r="466" spans="1:4" ht="12.75">
      <c r="A466" s="5" t="s">
        <v>2266</v>
      </c>
      <c r="B466" s="5" t="s">
        <v>2267</v>
      </c>
      <c r="C466" s="116">
        <v>1410</v>
      </c>
      <c r="D466" s="87">
        <f t="shared" si="7"/>
        <v>0.0005766538616791424</v>
      </c>
    </row>
    <row r="467" spans="1:4" ht="12.75">
      <c r="A467" s="5" t="s">
        <v>2268</v>
      </c>
      <c r="B467" s="5" t="s">
        <v>2269</v>
      </c>
      <c r="C467" s="116">
        <v>41631</v>
      </c>
      <c r="D467" s="87">
        <f t="shared" si="7"/>
        <v>0.01702601199685417</v>
      </c>
    </row>
    <row r="468" spans="1:4" ht="12.75">
      <c r="A468" s="5" t="s">
        <v>2270</v>
      </c>
      <c r="B468" s="5" t="s">
        <v>2271</v>
      </c>
      <c r="C468" s="116">
        <v>1869</v>
      </c>
      <c r="D468" s="87">
        <f t="shared" si="7"/>
        <v>0.0007643730975023526</v>
      </c>
    </row>
    <row r="469" spans="1:4" ht="12.75">
      <c r="A469" s="5" t="s">
        <v>2272</v>
      </c>
      <c r="B469" s="5" t="s">
        <v>6953</v>
      </c>
      <c r="C469" s="116">
        <v>10137</v>
      </c>
      <c r="D469" s="87">
        <f t="shared" si="7"/>
        <v>0.0041457731885400475</v>
      </c>
    </row>
    <row r="470" spans="1:4" ht="12.75">
      <c r="A470" s="5" t="s">
        <v>2273</v>
      </c>
      <c r="B470" s="5" t="s">
        <v>2274</v>
      </c>
      <c r="C470" s="116">
        <v>30777</v>
      </c>
      <c r="D470" s="87">
        <f t="shared" si="7"/>
        <v>0.012587004185034728</v>
      </c>
    </row>
    <row r="471" spans="1:4" ht="12.75">
      <c r="A471" s="5" t="s">
        <v>2275</v>
      </c>
      <c r="B471" s="5" t="s">
        <v>2276</v>
      </c>
      <c r="C471" s="116">
        <v>13743</v>
      </c>
      <c r="D471" s="87">
        <f t="shared" si="7"/>
        <v>0.005620534766706705</v>
      </c>
    </row>
    <row r="472" spans="1:4" ht="12.75">
      <c r="A472" s="5" t="s">
        <v>2277</v>
      </c>
      <c r="B472" s="5" t="s">
        <v>2278</v>
      </c>
      <c r="C472" s="116">
        <v>14928</v>
      </c>
      <c r="D472" s="87">
        <f t="shared" si="7"/>
        <v>0.006105169395139176</v>
      </c>
    </row>
    <row r="473" spans="1:4" ht="12.75">
      <c r="A473" s="5" t="s">
        <v>2279</v>
      </c>
      <c r="B473" s="5" t="s">
        <v>2280</v>
      </c>
      <c r="C473" s="116">
        <v>25542</v>
      </c>
      <c r="D473" s="87">
        <f t="shared" si="7"/>
        <v>0.010446023358162167</v>
      </c>
    </row>
    <row r="474" spans="1:4" ht="12.75">
      <c r="A474" s="5" t="s">
        <v>2281</v>
      </c>
      <c r="B474" s="5" t="s">
        <v>2282</v>
      </c>
      <c r="C474" s="116">
        <v>3030</v>
      </c>
      <c r="D474" s="87">
        <f t="shared" si="7"/>
        <v>0.0012391923410551783</v>
      </c>
    </row>
    <row r="475" spans="1:4" ht="12.75">
      <c r="A475" s="5" t="s">
        <v>2283</v>
      </c>
      <c r="B475" s="5" t="s">
        <v>2284</v>
      </c>
      <c r="C475" s="116">
        <v>732</v>
      </c>
      <c r="D475" s="87">
        <f t="shared" si="7"/>
        <v>0.00029936923882917184</v>
      </c>
    </row>
    <row r="476" spans="1:4" ht="12.75">
      <c r="A476" s="5" t="s">
        <v>2285</v>
      </c>
      <c r="B476" s="5" t="s">
        <v>2286</v>
      </c>
      <c r="C476" s="116">
        <v>3654</v>
      </c>
      <c r="D476" s="87">
        <f t="shared" si="7"/>
        <v>0.0014943923479259478</v>
      </c>
    </row>
    <row r="477" spans="1:4" ht="12.75">
      <c r="A477" s="5" t="s">
        <v>2287</v>
      </c>
      <c r="B477" s="5" t="s">
        <v>2288</v>
      </c>
      <c r="C477" s="116">
        <v>1689</v>
      </c>
      <c r="D477" s="87">
        <f t="shared" si="7"/>
        <v>0.0006907577109050153</v>
      </c>
    </row>
    <row r="478" spans="1:4" ht="12.75">
      <c r="A478" s="5" t="s">
        <v>2289</v>
      </c>
      <c r="B478" s="5" t="s">
        <v>2290</v>
      </c>
      <c r="C478" s="116">
        <v>5742</v>
      </c>
      <c r="D478" s="87">
        <f t="shared" si="7"/>
        <v>0.002348330832455061</v>
      </c>
    </row>
    <row r="479" spans="1:4" ht="12.75">
      <c r="A479" s="5" t="s">
        <v>2291</v>
      </c>
      <c r="B479" s="5" t="s">
        <v>2292</v>
      </c>
      <c r="C479" s="116">
        <v>1014</v>
      </c>
      <c r="D479" s="87">
        <f t="shared" si="7"/>
        <v>0.0004147000111650003</v>
      </c>
    </row>
    <row r="480" spans="1:4" ht="12.75">
      <c r="A480" s="5" t="s">
        <v>2293</v>
      </c>
      <c r="B480" s="5" t="s">
        <v>2294</v>
      </c>
      <c r="C480" s="116">
        <v>4044</v>
      </c>
      <c r="D480" s="87">
        <f t="shared" si="7"/>
        <v>0.0016538923522201787</v>
      </c>
    </row>
    <row r="481" spans="1:4" ht="12.75">
      <c r="A481" s="5" t="s">
        <v>2295</v>
      </c>
      <c r="B481" s="5" t="s">
        <v>2296</v>
      </c>
      <c r="C481" s="116">
        <v>5532</v>
      </c>
      <c r="D481" s="87">
        <f t="shared" si="7"/>
        <v>0.0022624462147581674</v>
      </c>
    </row>
    <row r="482" spans="1:4" ht="12.75">
      <c r="A482" s="5" t="s">
        <v>2297</v>
      </c>
      <c r="B482" s="5" t="s">
        <v>2298</v>
      </c>
      <c r="C482" s="116">
        <v>5220</v>
      </c>
      <c r="D482" s="87">
        <f t="shared" si="7"/>
        <v>0.0021348462113227828</v>
      </c>
    </row>
    <row r="483" spans="1:4" ht="12.75">
      <c r="A483" s="5" t="s">
        <v>2299</v>
      </c>
      <c r="B483" s="5" t="s">
        <v>2300</v>
      </c>
      <c r="C483" s="116">
        <v>2832</v>
      </c>
      <c r="D483" s="87">
        <f t="shared" si="7"/>
        <v>0.0011582154157981073</v>
      </c>
    </row>
    <row r="484" spans="1:4" ht="12.75">
      <c r="A484" s="5" t="s">
        <v>2301</v>
      </c>
      <c r="B484" s="5" t="s">
        <v>2302</v>
      </c>
      <c r="C484" s="116">
        <v>963</v>
      </c>
      <c r="D484" s="87">
        <f t="shared" si="7"/>
        <v>0.0003938423182957547</v>
      </c>
    </row>
    <row r="485" spans="1:4" ht="12.75">
      <c r="A485" s="5" t="s">
        <v>2303</v>
      </c>
      <c r="B485" s="5" t="s">
        <v>2304</v>
      </c>
      <c r="C485" s="116">
        <v>1671</v>
      </c>
      <c r="D485" s="87">
        <f t="shared" si="7"/>
        <v>0.0006833961722452816</v>
      </c>
    </row>
    <row r="486" spans="1:4" ht="12.75">
      <c r="A486" s="5" t="s">
        <v>2305</v>
      </c>
      <c r="B486" s="5" t="s">
        <v>2306</v>
      </c>
      <c r="C486" s="116">
        <v>1317</v>
      </c>
      <c r="D486" s="87">
        <f t="shared" si="7"/>
        <v>0.0005386192452705181</v>
      </c>
    </row>
    <row r="487" spans="1:4" ht="12.75">
      <c r="A487" s="5" t="s">
        <v>2307</v>
      </c>
      <c r="B487" s="5" t="s">
        <v>6954</v>
      </c>
      <c r="C487" s="116">
        <v>3015</v>
      </c>
      <c r="D487" s="87">
        <f t="shared" si="7"/>
        <v>0.0012330577255054004</v>
      </c>
    </row>
    <row r="488" spans="1:4" ht="12.75">
      <c r="A488" s="5" t="s">
        <v>2308</v>
      </c>
      <c r="B488" s="5" t="s">
        <v>2309</v>
      </c>
      <c r="C488" s="116">
        <v>2691</v>
      </c>
      <c r="D488" s="87">
        <f t="shared" si="7"/>
        <v>0.001100550029630193</v>
      </c>
    </row>
    <row r="489" spans="1:4" ht="12.75">
      <c r="A489" s="5" t="s">
        <v>2310</v>
      </c>
      <c r="B489" s="5" t="s">
        <v>2311</v>
      </c>
      <c r="C489" s="116">
        <v>219</v>
      </c>
      <c r="D489" s="87">
        <f t="shared" si="7"/>
        <v>8.956538702676043E-05</v>
      </c>
    </row>
    <row r="490" spans="1:4" ht="12.75">
      <c r="A490" s="5" t="s">
        <v>2312</v>
      </c>
      <c r="B490" s="5" t="s">
        <v>2313</v>
      </c>
      <c r="C490" s="116">
        <v>1101</v>
      </c>
      <c r="D490" s="87">
        <f t="shared" si="7"/>
        <v>0.00045028078135371334</v>
      </c>
    </row>
    <row r="491" spans="1:4" ht="12.75">
      <c r="A491" s="5" t="s">
        <v>2314</v>
      </c>
      <c r="B491" s="5" t="s">
        <v>2315</v>
      </c>
      <c r="C491" s="116">
        <v>1983</v>
      </c>
      <c r="D491" s="87">
        <f t="shared" si="7"/>
        <v>0.0008109961756806662</v>
      </c>
    </row>
    <row r="492" spans="1:4" ht="12.75">
      <c r="A492" s="5" t="s">
        <v>2316</v>
      </c>
      <c r="B492" s="5" t="s">
        <v>2317</v>
      </c>
      <c r="C492" s="116">
        <v>8709</v>
      </c>
      <c r="D492" s="87">
        <f t="shared" si="7"/>
        <v>0.003561757788201171</v>
      </c>
    </row>
    <row r="493" spans="1:4" ht="12.75">
      <c r="A493" s="5" t="s">
        <v>2318</v>
      </c>
      <c r="B493" s="5" t="s">
        <v>2319</v>
      </c>
      <c r="C493" s="116">
        <v>17688</v>
      </c>
      <c r="D493" s="87">
        <f t="shared" si="7"/>
        <v>0.007233938656298349</v>
      </c>
    </row>
    <row r="494" spans="1:4" ht="12.75">
      <c r="A494" s="5" t="s">
        <v>2320</v>
      </c>
      <c r="B494" s="5" t="s">
        <v>2321</v>
      </c>
      <c r="C494" s="116">
        <v>1218</v>
      </c>
      <c r="D494" s="87">
        <f t="shared" si="7"/>
        <v>0.0004981307826419826</v>
      </c>
    </row>
    <row r="495" spans="1:4" ht="12.75">
      <c r="A495" s="5" t="s">
        <v>2322</v>
      </c>
      <c r="B495" s="5" t="s">
        <v>2323</v>
      </c>
      <c r="C495" s="116">
        <v>1887</v>
      </c>
      <c r="D495" s="87">
        <f t="shared" si="7"/>
        <v>0.0007717346361620864</v>
      </c>
    </row>
    <row r="496" spans="1:4" ht="12.75">
      <c r="A496" s="5" t="s">
        <v>2324</v>
      </c>
      <c r="B496" s="5" t="s">
        <v>2325</v>
      </c>
      <c r="C496" s="116">
        <v>4311</v>
      </c>
      <c r="D496" s="87">
        <f t="shared" si="7"/>
        <v>0.001763088509006229</v>
      </c>
    </row>
    <row r="497" spans="1:4" ht="12.75">
      <c r="A497" s="5" t="s">
        <v>2326</v>
      </c>
      <c r="B497" s="5" t="s">
        <v>2327</v>
      </c>
      <c r="C497" s="116">
        <v>483</v>
      </c>
      <c r="D497" s="87">
        <f t="shared" si="7"/>
        <v>0.00019753462070285519</v>
      </c>
    </row>
    <row r="498" spans="1:4" ht="12.75">
      <c r="A498" s="5" t="s">
        <v>2328</v>
      </c>
      <c r="B498" s="5" t="s">
        <v>6955</v>
      </c>
      <c r="C498" s="116">
        <v>1152</v>
      </c>
      <c r="D498" s="87">
        <f t="shared" si="7"/>
        <v>0.00047113847422295893</v>
      </c>
    </row>
    <row r="499" spans="1:4" ht="12.75">
      <c r="A499" s="5" t="s">
        <v>2329</v>
      </c>
      <c r="B499" s="5" t="s">
        <v>2330</v>
      </c>
      <c r="C499" s="116">
        <v>17616</v>
      </c>
      <c r="D499" s="87">
        <f t="shared" si="7"/>
        <v>0.0072044925016594135</v>
      </c>
    </row>
    <row r="500" spans="1:4" ht="12.75">
      <c r="A500" s="5" t="s">
        <v>2331</v>
      </c>
      <c r="B500" s="5" t="s">
        <v>2332</v>
      </c>
      <c r="C500" s="116">
        <v>222</v>
      </c>
      <c r="D500" s="87">
        <f t="shared" si="7"/>
        <v>9.079231013671604E-05</v>
      </c>
    </row>
    <row r="501" spans="1:4" ht="12.75">
      <c r="A501" s="5" t="s">
        <v>2333</v>
      </c>
      <c r="B501" s="5" t="s">
        <v>2334</v>
      </c>
      <c r="C501" s="116">
        <v>1506</v>
      </c>
      <c r="D501" s="87">
        <f t="shared" si="7"/>
        <v>0.0006159154011977224</v>
      </c>
    </row>
    <row r="502" spans="1:4" ht="12.75">
      <c r="A502" s="5" t="s">
        <v>2335</v>
      </c>
      <c r="B502" s="5" t="s">
        <v>2336</v>
      </c>
      <c r="C502" s="116">
        <v>5955</v>
      </c>
      <c r="D502" s="87">
        <f t="shared" si="7"/>
        <v>0.00243544237326191</v>
      </c>
    </row>
    <row r="503" spans="1:4" ht="12.75">
      <c r="A503" s="5" t="s">
        <v>2337</v>
      </c>
      <c r="B503" s="5" t="s">
        <v>2338</v>
      </c>
      <c r="C503" s="116">
        <v>168</v>
      </c>
      <c r="D503" s="87">
        <f t="shared" si="7"/>
        <v>6.870769415751484E-05</v>
      </c>
    </row>
    <row r="504" spans="1:4" ht="12.75">
      <c r="A504" s="5" t="s">
        <v>2339</v>
      </c>
      <c r="B504" s="5" t="s">
        <v>2340</v>
      </c>
      <c r="C504" s="116">
        <v>720</v>
      </c>
      <c r="D504" s="87">
        <f t="shared" si="7"/>
        <v>0.00029446154638934933</v>
      </c>
    </row>
    <row r="505" spans="1:4" ht="12.75">
      <c r="A505" s="5" t="s">
        <v>2341</v>
      </c>
      <c r="B505" s="5" t="s">
        <v>2342</v>
      </c>
      <c r="C505" s="116">
        <v>279</v>
      </c>
      <c r="D505" s="87">
        <f t="shared" si="7"/>
        <v>0.00011410384922587287</v>
      </c>
    </row>
    <row r="506" spans="1:4" ht="12.75">
      <c r="A506" s="5" t="s">
        <v>2343</v>
      </c>
      <c r="B506" s="5" t="s">
        <v>6956</v>
      </c>
      <c r="C506" s="116">
        <v>4251</v>
      </c>
      <c r="D506" s="87">
        <f t="shared" si="7"/>
        <v>0.0017385500468071167</v>
      </c>
    </row>
    <row r="507" spans="1:4" ht="12.75">
      <c r="A507" s="5" t="s">
        <v>2344</v>
      </c>
      <c r="B507" s="5" t="s">
        <v>2345</v>
      </c>
      <c r="C507" s="116">
        <v>9231</v>
      </c>
      <c r="D507" s="87">
        <f t="shared" si="7"/>
        <v>0.0037752424093334493</v>
      </c>
    </row>
    <row r="508" spans="1:4" ht="12.75">
      <c r="A508" s="5" t="s">
        <v>2346</v>
      </c>
      <c r="B508" s="5" t="s">
        <v>2347</v>
      </c>
      <c r="C508" s="116">
        <v>2886</v>
      </c>
      <c r="D508" s="87">
        <f t="shared" si="7"/>
        <v>0.0011803000317773084</v>
      </c>
    </row>
    <row r="509" spans="1:4" ht="12.75">
      <c r="A509" s="5" t="s">
        <v>2348</v>
      </c>
      <c r="B509" s="5" t="s">
        <v>2349</v>
      </c>
      <c r="C509" s="116">
        <v>1920</v>
      </c>
      <c r="D509" s="87">
        <f t="shared" si="7"/>
        <v>0.0007852307903715982</v>
      </c>
    </row>
    <row r="510" spans="1:4" ht="12.75">
      <c r="A510" s="5" t="s">
        <v>2350</v>
      </c>
      <c r="B510" s="5" t="s">
        <v>6957</v>
      </c>
      <c r="C510" s="116">
        <v>12957</v>
      </c>
      <c r="D510" s="87">
        <f t="shared" si="7"/>
        <v>0.005299080911898332</v>
      </c>
    </row>
    <row r="511" spans="1:4" ht="12.75">
      <c r="A511" s="5" t="s">
        <v>2351</v>
      </c>
      <c r="B511" s="5" t="s">
        <v>2352</v>
      </c>
      <c r="C511" s="116">
        <v>150</v>
      </c>
      <c r="D511" s="87">
        <f t="shared" si="7"/>
        <v>6.13461554977811E-05</v>
      </c>
    </row>
    <row r="512" spans="1:4" ht="12.75">
      <c r="A512" s="5" t="s">
        <v>2353</v>
      </c>
      <c r="B512" s="5" t="s">
        <v>2354</v>
      </c>
      <c r="C512" s="116">
        <v>0</v>
      </c>
      <c r="D512" s="87">
        <f t="shared" si="7"/>
        <v>0</v>
      </c>
    </row>
    <row r="513" spans="1:4" ht="12.75">
      <c r="A513" s="5" t="s">
        <v>2355</v>
      </c>
      <c r="B513" s="5" t="s">
        <v>2356</v>
      </c>
      <c r="C513" s="116">
        <v>0</v>
      </c>
      <c r="D513" s="87">
        <f t="shared" si="7"/>
        <v>0</v>
      </c>
    </row>
    <row r="514" spans="1:4" ht="12.75">
      <c r="A514" s="5"/>
      <c r="B514" s="5" t="s">
        <v>40</v>
      </c>
      <c r="C514" s="116">
        <v>2445141</v>
      </c>
      <c r="D514" s="87">
        <f t="shared" si="7"/>
        <v>1</v>
      </c>
    </row>
    <row r="515" spans="1:4" ht="12.75">
      <c r="A515" s="5" t="s">
        <v>2357</v>
      </c>
      <c r="B515" s="5" t="s">
        <v>1094</v>
      </c>
      <c r="C515" s="116">
        <v>0</v>
      </c>
      <c r="D515" s="118"/>
    </row>
    <row r="516" spans="1:4" ht="12.75">
      <c r="A516" s="5" t="s">
        <v>2358</v>
      </c>
      <c r="B516" s="5" t="s">
        <v>1096</v>
      </c>
      <c r="C516" s="116">
        <v>0</v>
      </c>
      <c r="D516" s="118"/>
    </row>
    <row r="517" spans="1:4" ht="12.75">
      <c r="A517" s="5" t="s">
        <v>2359</v>
      </c>
      <c r="B517" s="5" t="s">
        <v>42</v>
      </c>
      <c r="C517" s="116">
        <v>0</v>
      </c>
      <c r="D517" s="118"/>
    </row>
    <row r="518" spans="1:4" ht="12.75">
      <c r="A518" s="5" t="s">
        <v>2360</v>
      </c>
      <c r="B518" s="5" t="s">
        <v>1099</v>
      </c>
      <c r="C518" s="116">
        <v>0</v>
      </c>
      <c r="D518" s="118"/>
    </row>
    <row r="519" spans="1:4" ht="12.75">
      <c r="A519" s="5" t="s">
        <v>2361</v>
      </c>
      <c r="B519" s="5" t="s">
        <v>44</v>
      </c>
      <c r="C519" s="116">
        <v>0</v>
      </c>
      <c r="D519" s="118"/>
    </row>
    <row r="520" spans="1:4" ht="12.75">
      <c r="A520" s="5"/>
      <c r="B520" s="5"/>
      <c r="C520" s="116"/>
      <c r="D520" s="119"/>
    </row>
    <row r="521" spans="1:4" ht="12.75">
      <c r="A521" s="5"/>
      <c r="B521" s="26" t="s">
        <v>45</v>
      </c>
      <c r="C521" s="117">
        <v>2445141</v>
      </c>
      <c r="D521" s="120"/>
    </row>
    <row r="522" spans="1:3" ht="12.75">
      <c r="A522" s="9"/>
      <c r="B522" s="18"/>
      <c r="C522" s="9"/>
    </row>
    <row r="523" spans="1:2" ht="12.75">
      <c r="A523" s="62" t="s">
        <v>7002</v>
      </c>
      <c r="B523" s="19"/>
    </row>
    <row r="524" spans="1:2" ht="12.75">
      <c r="A524" s="136" t="s">
        <v>6919</v>
      </c>
      <c r="B524" s="136"/>
    </row>
    <row r="525" spans="1:2" ht="12.75">
      <c r="A525" s="62" t="s">
        <v>6917</v>
      </c>
      <c r="B525" s="19"/>
    </row>
    <row r="526" spans="1:2" ht="12.75">
      <c r="A526" s="28" t="s">
        <v>46</v>
      </c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spans="2:4" ht="12.75">
      <c r="B542" s="19"/>
      <c r="D542" s="121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524:B524"/>
  </mergeCells>
  <hyperlinks>
    <hyperlink ref="A524" r:id="rId1" display="http://datainfoplus.stats.govt.nz/Item/nz.govt.stats/f51950b4-1ae3-4a4a-9aa8-64936c0a45a1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033"/>
  <sheetViews>
    <sheetView workbookViewId="0" topLeftCell="A1">
      <pane ySplit="7" topLeftCell="A8" activePane="bottomLeft" state="frozen"/>
      <selection pane="bottomLeft" activeCell="I23" sqref="I23"/>
    </sheetView>
  </sheetViews>
  <sheetFormatPr defaultColWidth="8.7109375" defaultRowHeight="12.75"/>
  <cols>
    <col min="2" max="2" width="43.7109375" style="0" customWidth="1"/>
    <col min="3" max="4" width="18.7109375" style="0" customWidth="1"/>
  </cols>
  <sheetData>
    <row r="1" ht="12.75">
      <c r="A1" s="19" t="s">
        <v>1363</v>
      </c>
    </row>
    <row r="3" ht="12.75">
      <c r="A3" s="4" t="s">
        <v>2364</v>
      </c>
    </row>
    <row r="4" ht="12.75">
      <c r="A4" s="33" t="s">
        <v>2365</v>
      </c>
    </row>
    <row r="5" ht="12.75">
      <c r="A5" t="s">
        <v>19</v>
      </c>
    </row>
    <row r="6" ht="12.75">
      <c r="D6" s="133" t="s">
        <v>7051</v>
      </c>
    </row>
    <row r="7" spans="1:4" ht="40.8">
      <c r="A7" s="6" t="s">
        <v>24</v>
      </c>
      <c r="B7" s="31" t="s">
        <v>6849</v>
      </c>
      <c r="C7" s="8" t="s">
        <v>2366</v>
      </c>
      <c r="D7" s="146" t="s">
        <v>2366</v>
      </c>
    </row>
    <row r="8" spans="1:4" ht="12.75">
      <c r="A8" s="5" t="s">
        <v>32</v>
      </c>
      <c r="B8" s="5" t="s">
        <v>2367</v>
      </c>
      <c r="C8" s="25">
        <v>127077</v>
      </c>
      <c r="D8" s="118">
        <f>C8/C$14</f>
        <v>0.8414748008502354</v>
      </c>
    </row>
    <row r="9" spans="1:4" ht="12.75">
      <c r="A9" s="5" t="s">
        <v>34</v>
      </c>
      <c r="B9" s="5" t="s">
        <v>2368</v>
      </c>
      <c r="C9" s="25">
        <v>71487</v>
      </c>
      <c r="D9" s="118">
        <f aca="true" t="shared" si="0" ref="D9:D13">C9/C$14</f>
        <v>0.4733705476866843</v>
      </c>
    </row>
    <row r="10" spans="1:4" ht="12.75" customHeight="1">
      <c r="A10" s="5" t="s">
        <v>36</v>
      </c>
      <c r="B10" s="5" t="s">
        <v>2369</v>
      </c>
      <c r="C10" s="25">
        <v>33369</v>
      </c>
      <c r="D10" s="118">
        <f t="shared" si="0"/>
        <v>0.220961878464014</v>
      </c>
    </row>
    <row r="11" spans="1:4" ht="12.75">
      <c r="A11" s="5" t="s">
        <v>38</v>
      </c>
      <c r="B11" s="5" t="s">
        <v>2370</v>
      </c>
      <c r="C11" s="25">
        <v>69543</v>
      </c>
      <c r="D11" s="118">
        <f t="shared" si="0"/>
        <v>0.46049782474820716</v>
      </c>
    </row>
    <row r="12" spans="1:4" ht="12.75">
      <c r="A12" s="5" t="s">
        <v>2371</v>
      </c>
      <c r="B12" s="5" t="s">
        <v>2372</v>
      </c>
      <c r="C12" s="25">
        <v>22311</v>
      </c>
      <c r="D12" s="118">
        <f t="shared" si="0"/>
        <v>0.147738334094837</v>
      </c>
    </row>
    <row r="13" spans="1:4" ht="12.75">
      <c r="A13" s="5" t="s">
        <v>2373</v>
      </c>
      <c r="B13" s="5" t="s">
        <v>2374</v>
      </c>
      <c r="C13" s="25">
        <v>37890</v>
      </c>
      <c r="D13" s="118">
        <f t="shared" si="0"/>
        <v>0.250898905421244</v>
      </c>
    </row>
    <row r="14" spans="1:4" ht="12.75">
      <c r="A14" s="5"/>
      <c r="B14" s="5" t="s">
        <v>40</v>
      </c>
      <c r="C14" s="25">
        <v>151017</v>
      </c>
      <c r="D14" s="118">
        <f>C14/C$14</f>
        <v>1</v>
      </c>
    </row>
    <row r="15" spans="1:4" ht="12.75">
      <c r="A15" s="5" t="s">
        <v>43</v>
      </c>
      <c r="B15" s="5" t="s">
        <v>44</v>
      </c>
      <c r="C15" s="25">
        <v>15</v>
      </c>
      <c r="D15" s="119"/>
    </row>
    <row r="16" spans="1:4" ht="12.75">
      <c r="A16" s="5"/>
      <c r="B16" s="5" t="s">
        <v>1101</v>
      </c>
      <c r="C16" s="25">
        <v>361674</v>
      </c>
      <c r="D16" s="119"/>
    </row>
    <row r="17" spans="1:4" ht="12.75">
      <c r="A17" s="5"/>
      <c r="B17" s="5"/>
      <c r="C17" s="25"/>
      <c r="D17" s="119"/>
    </row>
    <row r="18" spans="1:4" ht="12.75">
      <c r="A18" s="5"/>
      <c r="B18" s="26" t="s">
        <v>45</v>
      </c>
      <c r="C18" s="27">
        <v>151035</v>
      </c>
      <c r="D18" s="120"/>
    </row>
    <row r="19" spans="1:3" ht="12.75">
      <c r="A19" s="9"/>
      <c r="B19" s="18"/>
      <c r="C19" s="9"/>
    </row>
    <row r="20" spans="1:2" ht="12.75">
      <c r="A20" s="62" t="s">
        <v>6973</v>
      </c>
      <c r="B20" s="19"/>
    </row>
    <row r="21" spans="1:2" ht="12.75">
      <c r="A21" s="62" t="s">
        <v>6972</v>
      </c>
      <c r="B21" s="19"/>
    </row>
    <row r="22" spans="1:2" ht="12.75">
      <c r="A22" s="62" t="s">
        <v>6971</v>
      </c>
      <c r="B22" s="19"/>
    </row>
    <row r="23" spans="1:2" ht="12.75">
      <c r="A23" s="62" t="s">
        <v>6970</v>
      </c>
      <c r="B23" s="19"/>
    </row>
    <row r="24" spans="1:2" ht="12.75">
      <c r="A24" s="136" t="s">
        <v>6919</v>
      </c>
      <c r="B24" s="136"/>
    </row>
    <row r="25" spans="1:2" ht="12.75">
      <c r="A25" s="62" t="s">
        <v>6917</v>
      </c>
      <c r="B25" s="19"/>
    </row>
    <row r="26" spans="1:2" ht="12.75">
      <c r="A26" s="28" t="s">
        <v>46</v>
      </c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  <row r="1033" ht="12.75">
      <c r="B1033" s="19"/>
    </row>
  </sheetData>
  <mergeCells count="1">
    <mergeCell ref="A24:B24"/>
  </mergeCells>
  <hyperlinks>
    <hyperlink ref="A24" r:id="rId1" display="http://datainfoplus.stats.govt.nz/Item/nz.govt.stats/ab229e2c-1ff2-44fc-b6be-d2479cd4e690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B2AA-6B15-418E-88EA-FDAAB3039086}">
  <dimension ref="A1:D214"/>
  <sheetViews>
    <sheetView workbookViewId="0" topLeftCell="A1">
      <pane ySplit="7" topLeftCell="A188" activePane="bottomLeft" state="frozen"/>
      <selection pane="bottomLeft" activeCell="F198" sqref="F198"/>
    </sheetView>
  </sheetViews>
  <sheetFormatPr defaultColWidth="9.140625" defaultRowHeight="12.75"/>
  <cols>
    <col min="1" max="1" width="9.140625" style="51" customWidth="1"/>
    <col min="2" max="2" width="33.7109375" style="51" customWidth="1"/>
    <col min="3" max="4" width="18.7109375" style="51" customWidth="1"/>
    <col min="5" max="16384" width="9.140625" style="51" customWidth="1"/>
  </cols>
  <sheetData>
    <row r="1" ht="12.75">
      <c r="A1" s="72" t="s">
        <v>1368</v>
      </c>
    </row>
    <row r="2" ht="12.75">
      <c r="A2" s="72"/>
    </row>
    <row r="3" ht="12.75">
      <c r="A3" s="52" t="s">
        <v>6958</v>
      </c>
    </row>
    <row r="4" ht="12.75">
      <c r="A4" s="51" t="s">
        <v>2376</v>
      </c>
    </row>
    <row r="5" ht="12.75">
      <c r="A5" s="51" t="s">
        <v>19</v>
      </c>
    </row>
    <row r="6" ht="12.75">
      <c r="D6" s="133" t="s">
        <v>7051</v>
      </c>
    </row>
    <row r="7" spans="1:4" ht="20.4">
      <c r="A7" s="53" t="s">
        <v>24</v>
      </c>
      <c r="B7" s="54" t="s">
        <v>6959</v>
      </c>
      <c r="C7" s="55" t="s">
        <v>51</v>
      </c>
      <c r="D7" s="147" t="s">
        <v>51</v>
      </c>
    </row>
    <row r="8" spans="1:4" ht="12.75">
      <c r="A8" s="56" t="s">
        <v>2377</v>
      </c>
      <c r="B8" s="56" t="s">
        <v>2378</v>
      </c>
      <c r="C8" s="57">
        <v>3</v>
      </c>
      <c r="D8" s="148">
        <f>C8/C$199</f>
        <v>6.383364441596046E-07</v>
      </c>
    </row>
    <row r="9" spans="1:4" ht="12.75">
      <c r="A9" s="56" t="s">
        <v>2379</v>
      </c>
      <c r="B9" s="56" t="s">
        <v>2380</v>
      </c>
      <c r="C9" s="57">
        <v>36966</v>
      </c>
      <c r="D9" s="148">
        <f aca="true" t="shared" si="0" ref="D9:D72">C9/C$199</f>
        <v>0.007865581664934647</v>
      </c>
    </row>
    <row r="10" spans="1:4" ht="12.75">
      <c r="A10" s="56" t="s">
        <v>2381</v>
      </c>
      <c r="B10" s="56" t="s">
        <v>759</v>
      </c>
      <c r="C10" s="57">
        <v>23343</v>
      </c>
      <c r="D10" s="148">
        <f t="shared" si="0"/>
        <v>0.004966895872005883</v>
      </c>
    </row>
    <row r="11" spans="1:4" ht="12.75">
      <c r="A11" s="56" t="s">
        <v>2382</v>
      </c>
      <c r="B11" s="56" t="s">
        <v>747</v>
      </c>
      <c r="C11" s="57">
        <v>4482135</v>
      </c>
      <c r="D11" s="148">
        <f t="shared" si="0"/>
        <v>0.9537033727144364</v>
      </c>
    </row>
    <row r="12" spans="1:4" ht="12.75">
      <c r="A12" s="56" t="s">
        <v>2383</v>
      </c>
      <c r="B12" s="56" t="s">
        <v>783</v>
      </c>
      <c r="C12" s="57">
        <v>41385</v>
      </c>
      <c r="D12" s="148">
        <f t="shared" si="0"/>
        <v>0.008805851247181744</v>
      </c>
    </row>
    <row r="13" spans="1:4" ht="12.75">
      <c r="A13" s="56" t="s">
        <v>2384</v>
      </c>
      <c r="B13" s="56" t="s">
        <v>2385</v>
      </c>
      <c r="C13" s="57">
        <v>327</v>
      </c>
      <c r="D13" s="148">
        <f t="shared" si="0"/>
        <v>6.95786724133969E-05</v>
      </c>
    </row>
    <row r="14" spans="1:4" ht="12.75">
      <c r="A14" s="56" t="s">
        <v>2386</v>
      </c>
      <c r="B14" s="56" t="s">
        <v>2387</v>
      </c>
      <c r="C14" s="57">
        <v>39</v>
      </c>
      <c r="D14" s="148">
        <f t="shared" si="0"/>
        <v>8.298373774074858E-06</v>
      </c>
    </row>
    <row r="15" spans="1:4" ht="12.75">
      <c r="A15" s="56" t="s">
        <v>2388</v>
      </c>
      <c r="B15" s="56" t="s">
        <v>2389</v>
      </c>
      <c r="C15" s="57">
        <v>174</v>
      </c>
      <c r="D15" s="148">
        <f t="shared" si="0"/>
        <v>3.702351376125706E-05</v>
      </c>
    </row>
    <row r="16" spans="1:4" ht="12.75">
      <c r="A16" s="56" t="s">
        <v>2390</v>
      </c>
      <c r="B16" s="56" t="s">
        <v>2391</v>
      </c>
      <c r="C16" s="57">
        <v>3210</v>
      </c>
      <c r="D16" s="148">
        <f t="shared" si="0"/>
        <v>0.0006830199952507769</v>
      </c>
    </row>
    <row r="17" spans="1:4" ht="12.75">
      <c r="A17" s="56" t="s">
        <v>2392</v>
      </c>
      <c r="B17" s="56" t="s">
        <v>2393</v>
      </c>
      <c r="C17" s="57">
        <v>3</v>
      </c>
      <c r="D17" s="148">
        <f t="shared" si="0"/>
        <v>6.383364441596046E-07</v>
      </c>
    </row>
    <row r="18" spans="1:4" ht="12.75">
      <c r="A18" s="56" t="s">
        <v>2394</v>
      </c>
      <c r="B18" s="56" t="s">
        <v>803</v>
      </c>
      <c r="C18" s="57">
        <v>2343</v>
      </c>
      <c r="D18" s="148">
        <f t="shared" si="0"/>
        <v>0.0004985407628886511</v>
      </c>
    </row>
    <row r="19" spans="1:4" ht="12.75">
      <c r="A19" s="56" t="s">
        <v>2395</v>
      </c>
      <c r="B19" s="56" t="s">
        <v>823</v>
      </c>
      <c r="C19" s="57">
        <v>1245</v>
      </c>
      <c r="D19" s="148">
        <f t="shared" si="0"/>
        <v>0.00026490962432623586</v>
      </c>
    </row>
    <row r="20" spans="1:4" ht="12.75">
      <c r="A20" s="56" t="s">
        <v>2396</v>
      </c>
      <c r="B20" s="56" t="s">
        <v>839</v>
      </c>
      <c r="C20" s="57">
        <v>3330</v>
      </c>
      <c r="D20" s="148">
        <f t="shared" si="0"/>
        <v>0.000708553453017161</v>
      </c>
    </row>
    <row r="21" spans="1:4" ht="12.75">
      <c r="A21" s="56" t="s">
        <v>2397</v>
      </c>
      <c r="B21" s="56" t="s">
        <v>815</v>
      </c>
      <c r="C21" s="57">
        <v>153</v>
      </c>
      <c r="D21" s="148">
        <f t="shared" si="0"/>
        <v>3.255515865213983E-05</v>
      </c>
    </row>
    <row r="22" spans="1:4" ht="12.75">
      <c r="A22" s="56" t="s">
        <v>2398</v>
      </c>
      <c r="B22" s="56" t="s">
        <v>2399</v>
      </c>
      <c r="C22" s="57">
        <v>15</v>
      </c>
      <c r="D22" s="148">
        <f t="shared" si="0"/>
        <v>3.1916822207980225E-06</v>
      </c>
    </row>
    <row r="23" spans="1:4" ht="12.75">
      <c r="A23" s="56" t="s">
        <v>2400</v>
      </c>
      <c r="B23" s="56" t="s">
        <v>2401</v>
      </c>
      <c r="C23" s="57">
        <v>3</v>
      </c>
      <c r="D23" s="148">
        <f t="shared" si="0"/>
        <v>6.383364441596046E-07</v>
      </c>
    </row>
    <row r="24" spans="1:4" ht="12.75">
      <c r="A24" s="56" t="s">
        <v>2402</v>
      </c>
      <c r="B24" s="56" t="s">
        <v>811</v>
      </c>
      <c r="C24" s="57">
        <v>55116</v>
      </c>
      <c r="D24" s="148">
        <f t="shared" si="0"/>
        <v>0.011727517152100254</v>
      </c>
    </row>
    <row r="25" spans="1:4" ht="12.75">
      <c r="A25" s="56" t="s">
        <v>2403</v>
      </c>
      <c r="B25" s="56" t="s">
        <v>2404</v>
      </c>
      <c r="C25" s="57">
        <v>381</v>
      </c>
      <c r="D25" s="148">
        <f t="shared" si="0"/>
        <v>8.106872840826978E-05</v>
      </c>
    </row>
    <row r="26" spans="1:4" ht="12.75">
      <c r="A26" s="56" t="s">
        <v>2405</v>
      </c>
      <c r="B26" s="56" t="s">
        <v>825</v>
      </c>
      <c r="C26" s="57">
        <v>10569</v>
      </c>
      <c r="D26" s="148">
        <f t="shared" si="0"/>
        <v>0.0022488592927742868</v>
      </c>
    </row>
    <row r="27" spans="1:4" ht="12.75">
      <c r="A27" s="56" t="s">
        <v>2406</v>
      </c>
      <c r="B27" s="56" t="s">
        <v>837</v>
      </c>
      <c r="C27" s="57">
        <v>38823</v>
      </c>
      <c r="D27" s="148">
        <f t="shared" si="0"/>
        <v>0.008260711923869441</v>
      </c>
    </row>
    <row r="28" spans="1:4" ht="12.75">
      <c r="A28" s="56" t="s">
        <v>2407</v>
      </c>
      <c r="B28" s="56" t="s">
        <v>781</v>
      </c>
      <c r="C28" s="57">
        <v>9903</v>
      </c>
      <c r="D28" s="148">
        <f t="shared" si="0"/>
        <v>0.0021071486021708545</v>
      </c>
    </row>
    <row r="29" spans="1:4" ht="12.75">
      <c r="A29" s="56" t="s">
        <v>2408</v>
      </c>
      <c r="B29" s="56" t="s">
        <v>827</v>
      </c>
      <c r="C29" s="57">
        <v>1998</v>
      </c>
      <c r="D29" s="148">
        <f t="shared" si="0"/>
        <v>0.00042513207181029664</v>
      </c>
    </row>
    <row r="30" spans="1:4" ht="12.75">
      <c r="A30" s="56" t="s">
        <v>2409</v>
      </c>
      <c r="B30" s="56" t="s">
        <v>2410</v>
      </c>
      <c r="C30" s="57">
        <v>585</v>
      </c>
      <c r="D30" s="148">
        <f t="shared" si="0"/>
        <v>0.00012447560661112288</v>
      </c>
    </row>
    <row r="31" spans="1:4" ht="12.75">
      <c r="A31" s="56" t="s">
        <v>2411</v>
      </c>
      <c r="B31" s="56" t="s">
        <v>761</v>
      </c>
      <c r="C31" s="57">
        <v>2925</v>
      </c>
      <c r="D31" s="148">
        <f t="shared" si="0"/>
        <v>0.0006223780330556144</v>
      </c>
    </row>
    <row r="32" spans="1:4" ht="12.75">
      <c r="A32" s="56" t="s">
        <v>2412</v>
      </c>
      <c r="B32" s="56" t="s">
        <v>2413</v>
      </c>
      <c r="C32" s="57">
        <v>3</v>
      </c>
      <c r="D32" s="148">
        <f t="shared" si="0"/>
        <v>6.383364441596046E-07</v>
      </c>
    </row>
    <row r="33" spans="1:4" ht="12.75">
      <c r="A33" s="56" t="s">
        <v>2414</v>
      </c>
      <c r="B33" s="56" t="s">
        <v>817</v>
      </c>
      <c r="C33" s="57">
        <v>333</v>
      </c>
      <c r="D33" s="148">
        <f t="shared" si="0"/>
        <v>7.08553453017161E-05</v>
      </c>
    </row>
    <row r="34" spans="1:4" ht="12.75">
      <c r="A34" s="56" t="s">
        <v>2415</v>
      </c>
      <c r="B34" s="56" t="s">
        <v>819</v>
      </c>
      <c r="C34" s="57">
        <v>216</v>
      </c>
      <c r="D34" s="148">
        <f t="shared" si="0"/>
        <v>4.596022397949153E-05</v>
      </c>
    </row>
    <row r="35" spans="1:4" ht="12.75">
      <c r="A35" s="56" t="s">
        <v>2416</v>
      </c>
      <c r="B35" s="56" t="s">
        <v>2417</v>
      </c>
      <c r="C35" s="57">
        <v>0</v>
      </c>
      <c r="D35" s="148">
        <f t="shared" si="0"/>
        <v>0</v>
      </c>
    </row>
    <row r="36" spans="1:4" ht="12.75">
      <c r="A36" s="56" t="s">
        <v>2418</v>
      </c>
      <c r="B36" s="56" t="s">
        <v>2419</v>
      </c>
      <c r="C36" s="57">
        <v>78</v>
      </c>
      <c r="D36" s="148">
        <f t="shared" si="0"/>
        <v>1.6596747548149716E-05</v>
      </c>
    </row>
    <row r="37" spans="1:4" ht="12.75">
      <c r="A37" s="56" t="s">
        <v>2420</v>
      </c>
      <c r="B37" s="56" t="s">
        <v>797</v>
      </c>
      <c r="C37" s="57">
        <v>75</v>
      </c>
      <c r="D37" s="148">
        <f t="shared" si="0"/>
        <v>1.5958411103990113E-05</v>
      </c>
    </row>
    <row r="38" spans="1:4" ht="12.75">
      <c r="A38" s="56" t="s">
        <v>2421</v>
      </c>
      <c r="B38" s="56" t="s">
        <v>831</v>
      </c>
      <c r="C38" s="57">
        <v>12543</v>
      </c>
      <c r="D38" s="148">
        <f t="shared" si="0"/>
        <v>0.0026688846730313067</v>
      </c>
    </row>
    <row r="39" spans="1:4" ht="12.75">
      <c r="A39" s="56" t="s">
        <v>2422</v>
      </c>
      <c r="B39" s="56" t="s">
        <v>843</v>
      </c>
      <c r="C39" s="57">
        <v>1080</v>
      </c>
      <c r="D39" s="148">
        <f t="shared" si="0"/>
        <v>0.00022980111989745762</v>
      </c>
    </row>
    <row r="40" spans="1:4" ht="12.75">
      <c r="A40" s="56" t="s">
        <v>2423</v>
      </c>
      <c r="B40" s="56" t="s">
        <v>795</v>
      </c>
      <c r="C40" s="57">
        <v>840</v>
      </c>
      <c r="D40" s="148">
        <f t="shared" si="0"/>
        <v>0.00017873420436468926</v>
      </c>
    </row>
    <row r="41" spans="1:4" ht="12.75">
      <c r="A41" s="56" t="s">
        <v>2424</v>
      </c>
      <c r="B41" s="56" t="s">
        <v>771</v>
      </c>
      <c r="C41" s="57">
        <v>801</v>
      </c>
      <c r="D41" s="148">
        <f t="shared" si="0"/>
        <v>0.0001704358305906144</v>
      </c>
    </row>
    <row r="42" spans="1:4" ht="12.75">
      <c r="A42" s="56" t="s">
        <v>2425</v>
      </c>
      <c r="B42" s="56" t="s">
        <v>2426</v>
      </c>
      <c r="C42" s="57">
        <v>5502</v>
      </c>
      <c r="D42" s="148">
        <f t="shared" si="0"/>
        <v>0.0011707090385887147</v>
      </c>
    </row>
    <row r="43" spans="1:4" ht="12.75">
      <c r="A43" s="56" t="s">
        <v>2427</v>
      </c>
      <c r="B43" s="56" t="s">
        <v>2428</v>
      </c>
      <c r="C43" s="57">
        <v>321</v>
      </c>
      <c r="D43" s="148">
        <f t="shared" si="0"/>
        <v>6.830199952507769E-05</v>
      </c>
    </row>
    <row r="44" spans="1:4" ht="12.75">
      <c r="A44" s="56" t="s">
        <v>2429</v>
      </c>
      <c r="B44" s="56" t="s">
        <v>801</v>
      </c>
      <c r="C44" s="57">
        <v>2460</v>
      </c>
      <c r="D44" s="148">
        <f t="shared" si="0"/>
        <v>0.0005234358842108757</v>
      </c>
    </row>
    <row r="45" spans="1:4" ht="12.75">
      <c r="A45" s="56" t="s">
        <v>2430</v>
      </c>
      <c r="B45" s="56" t="s">
        <v>763</v>
      </c>
      <c r="C45" s="57">
        <v>3114</v>
      </c>
      <c r="D45" s="148">
        <f t="shared" si="0"/>
        <v>0.0006625932290376695</v>
      </c>
    </row>
    <row r="46" spans="1:4" ht="12.75">
      <c r="A46" s="56" t="s">
        <v>2431</v>
      </c>
      <c r="B46" s="56" t="s">
        <v>835</v>
      </c>
      <c r="C46" s="57">
        <v>804</v>
      </c>
      <c r="D46" s="148">
        <f t="shared" si="0"/>
        <v>0.00017107416703477402</v>
      </c>
    </row>
    <row r="47" spans="1:4" ht="12.75">
      <c r="A47" s="56" t="s">
        <v>2432</v>
      </c>
      <c r="B47" s="56" t="s">
        <v>2433</v>
      </c>
      <c r="C47" s="57">
        <v>21</v>
      </c>
      <c r="D47" s="148">
        <f t="shared" si="0"/>
        <v>4.468355109117232E-06</v>
      </c>
    </row>
    <row r="48" spans="1:4" ht="12.75">
      <c r="A48" s="56" t="s">
        <v>2434</v>
      </c>
      <c r="B48" s="56" t="s">
        <v>787</v>
      </c>
      <c r="C48" s="57">
        <v>348</v>
      </c>
      <c r="D48" s="148">
        <f t="shared" si="0"/>
        <v>7.404702752251413E-05</v>
      </c>
    </row>
    <row r="49" spans="1:4" ht="12.75">
      <c r="A49" s="56" t="s">
        <v>2435</v>
      </c>
      <c r="B49" s="56" t="s">
        <v>789</v>
      </c>
      <c r="C49" s="57">
        <v>168</v>
      </c>
      <c r="D49" s="148">
        <f t="shared" si="0"/>
        <v>3.5746840872937855E-05</v>
      </c>
    </row>
    <row r="50" spans="1:4" ht="12.75">
      <c r="A50" s="56" t="s">
        <v>2436</v>
      </c>
      <c r="B50" s="56" t="s">
        <v>2437</v>
      </c>
      <c r="C50" s="57">
        <v>2289</v>
      </c>
      <c r="D50" s="148">
        <f t="shared" si="0"/>
        <v>0.00048705070689377826</v>
      </c>
    </row>
    <row r="51" spans="1:4" ht="12.75">
      <c r="A51" s="56" t="s">
        <v>2438</v>
      </c>
      <c r="B51" s="56" t="s">
        <v>2439</v>
      </c>
      <c r="C51" s="57">
        <v>69471</v>
      </c>
      <c r="D51" s="148">
        <f t="shared" si="0"/>
        <v>0.014781957037403962</v>
      </c>
    </row>
    <row r="52" spans="1:4" ht="12.75">
      <c r="A52" s="56" t="s">
        <v>2440</v>
      </c>
      <c r="B52" s="56" t="s">
        <v>2441</v>
      </c>
      <c r="C52" s="57">
        <v>7824</v>
      </c>
      <c r="D52" s="148">
        <f t="shared" si="0"/>
        <v>0.0016647814463682487</v>
      </c>
    </row>
    <row r="53" spans="1:4" ht="12.75">
      <c r="A53" s="56" t="s">
        <v>2442</v>
      </c>
      <c r="B53" s="56" t="s">
        <v>2443</v>
      </c>
      <c r="C53" s="57">
        <v>26805</v>
      </c>
      <c r="D53" s="148">
        <f t="shared" si="0"/>
        <v>0.005703536128566066</v>
      </c>
    </row>
    <row r="54" spans="1:4" ht="12.75">
      <c r="A54" s="56" t="s">
        <v>2444</v>
      </c>
      <c r="B54" s="56" t="s">
        <v>942</v>
      </c>
      <c r="C54" s="57">
        <v>3468</v>
      </c>
      <c r="D54" s="148">
        <f t="shared" si="0"/>
        <v>0.0007379169294485029</v>
      </c>
    </row>
    <row r="55" spans="1:4" ht="12.75">
      <c r="A55" s="56" t="s">
        <v>2445</v>
      </c>
      <c r="B55" s="56" t="s">
        <v>2446</v>
      </c>
      <c r="C55" s="57">
        <v>129</v>
      </c>
      <c r="D55" s="148">
        <f t="shared" si="0"/>
        <v>2.7448467098862995E-05</v>
      </c>
    </row>
    <row r="56" spans="1:4" ht="12.75">
      <c r="A56" s="56" t="s">
        <v>2447</v>
      </c>
      <c r="B56" s="56" t="s">
        <v>976</v>
      </c>
      <c r="C56" s="57">
        <v>3261</v>
      </c>
      <c r="D56" s="148">
        <f t="shared" si="0"/>
        <v>0.0006938717148014901</v>
      </c>
    </row>
    <row r="57" spans="1:4" ht="12.75">
      <c r="A57" s="56" t="s">
        <v>2448</v>
      </c>
      <c r="B57" s="56" t="s">
        <v>2449</v>
      </c>
      <c r="C57" s="57">
        <v>34227</v>
      </c>
      <c r="D57" s="148">
        <f t="shared" si="0"/>
        <v>0.007282780491416928</v>
      </c>
    </row>
    <row r="58" spans="1:4" ht="12.75">
      <c r="A58" s="56" t="s">
        <v>2450</v>
      </c>
      <c r="B58" s="56" t="s">
        <v>2451</v>
      </c>
      <c r="C58" s="57">
        <v>348</v>
      </c>
      <c r="D58" s="148">
        <f t="shared" si="0"/>
        <v>7.404702752251413E-05</v>
      </c>
    </row>
    <row r="59" spans="1:4" ht="12.75">
      <c r="A59" s="56" t="s">
        <v>2452</v>
      </c>
      <c r="B59" s="56" t="s">
        <v>2453</v>
      </c>
      <c r="C59" s="57">
        <v>135</v>
      </c>
      <c r="D59" s="148">
        <f t="shared" si="0"/>
        <v>2.8725139987182203E-05</v>
      </c>
    </row>
    <row r="60" spans="1:4" ht="12.75">
      <c r="A60" s="56" t="s">
        <v>2454</v>
      </c>
      <c r="B60" s="56" t="s">
        <v>2455</v>
      </c>
      <c r="C60" s="57">
        <v>7266</v>
      </c>
      <c r="D60" s="148">
        <f t="shared" si="0"/>
        <v>0.0015460508677545622</v>
      </c>
    </row>
    <row r="61" spans="1:4" ht="12.75">
      <c r="A61" s="56" t="s">
        <v>2456</v>
      </c>
      <c r="B61" s="56" t="s">
        <v>2457</v>
      </c>
      <c r="C61" s="57">
        <v>22200</v>
      </c>
      <c r="D61" s="148">
        <f t="shared" si="0"/>
        <v>0.0047236896867810735</v>
      </c>
    </row>
    <row r="62" spans="1:4" ht="12.75">
      <c r="A62" s="56" t="s">
        <v>2458</v>
      </c>
      <c r="B62" s="56" t="s">
        <v>2459</v>
      </c>
      <c r="C62" s="57">
        <v>915</v>
      </c>
      <c r="D62" s="148">
        <f t="shared" si="0"/>
        <v>0.00019469261546867938</v>
      </c>
    </row>
    <row r="63" spans="1:4" ht="12.75">
      <c r="A63" s="56" t="s">
        <v>2460</v>
      </c>
      <c r="B63" s="56" t="s">
        <v>2461</v>
      </c>
      <c r="C63" s="57">
        <v>4770</v>
      </c>
      <c r="D63" s="148">
        <f t="shared" si="0"/>
        <v>0.0010149549462137712</v>
      </c>
    </row>
    <row r="64" spans="1:4" ht="12.75">
      <c r="A64" s="56" t="s">
        <v>2462</v>
      </c>
      <c r="B64" s="56" t="s">
        <v>2463</v>
      </c>
      <c r="C64" s="57">
        <v>18</v>
      </c>
      <c r="D64" s="148">
        <f t="shared" si="0"/>
        <v>3.830018664957627E-06</v>
      </c>
    </row>
    <row r="65" spans="1:4" ht="12.75">
      <c r="A65" s="56" t="s">
        <v>2464</v>
      </c>
      <c r="B65" s="56" t="s">
        <v>2465</v>
      </c>
      <c r="C65" s="57">
        <v>720</v>
      </c>
      <c r="D65" s="148">
        <f t="shared" si="0"/>
        <v>0.00015320074659830508</v>
      </c>
    </row>
    <row r="66" spans="1:4" ht="12.75">
      <c r="A66" s="56" t="s">
        <v>2466</v>
      </c>
      <c r="B66" s="56" t="s">
        <v>2467</v>
      </c>
      <c r="C66" s="57">
        <v>3</v>
      </c>
      <c r="D66" s="148">
        <f t="shared" si="0"/>
        <v>6.383364441596046E-07</v>
      </c>
    </row>
    <row r="67" spans="1:4" ht="12.75">
      <c r="A67" s="56" t="s">
        <v>2468</v>
      </c>
      <c r="B67" s="56" t="s">
        <v>755</v>
      </c>
      <c r="C67" s="57">
        <v>1083</v>
      </c>
      <c r="D67" s="148">
        <f t="shared" si="0"/>
        <v>0.00023043945634161723</v>
      </c>
    </row>
    <row r="68" spans="1:4" ht="12.75">
      <c r="A68" s="56" t="s">
        <v>2469</v>
      </c>
      <c r="B68" s="56" t="s">
        <v>2470</v>
      </c>
      <c r="C68" s="57">
        <v>549</v>
      </c>
      <c r="D68" s="148">
        <f t="shared" si="0"/>
        <v>0.00011681556928120764</v>
      </c>
    </row>
    <row r="69" spans="1:4" ht="12.75">
      <c r="A69" s="56" t="s">
        <v>2471</v>
      </c>
      <c r="B69" s="56" t="s">
        <v>749</v>
      </c>
      <c r="C69" s="57">
        <v>1176</v>
      </c>
      <c r="D69" s="148">
        <f t="shared" si="0"/>
        <v>0.00025022788611056497</v>
      </c>
    </row>
    <row r="70" spans="1:4" ht="12.75">
      <c r="A70" s="56" t="s">
        <v>2472</v>
      </c>
      <c r="B70" s="56" t="s">
        <v>2473</v>
      </c>
      <c r="C70" s="57">
        <v>3</v>
      </c>
      <c r="D70" s="148">
        <f t="shared" si="0"/>
        <v>6.383364441596046E-07</v>
      </c>
    </row>
    <row r="71" spans="1:4" ht="12.75">
      <c r="A71" s="56" t="s">
        <v>2474</v>
      </c>
      <c r="B71" s="56" t="s">
        <v>2475</v>
      </c>
      <c r="C71" s="57">
        <v>15</v>
      </c>
      <c r="D71" s="148">
        <f t="shared" si="0"/>
        <v>3.1916822207980225E-06</v>
      </c>
    </row>
    <row r="72" spans="1:4" ht="12.75">
      <c r="A72" s="56" t="s">
        <v>2476</v>
      </c>
      <c r="B72" s="56" t="s">
        <v>2477</v>
      </c>
      <c r="C72" s="57">
        <v>3</v>
      </c>
      <c r="D72" s="148">
        <f t="shared" si="0"/>
        <v>6.383364441596046E-07</v>
      </c>
    </row>
    <row r="73" spans="1:4" ht="12.75">
      <c r="A73" s="56" t="s">
        <v>2478</v>
      </c>
      <c r="B73" s="56" t="s">
        <v>2479</v>
      </c>
      <c r="C73" s="57">
        <v>7002</v>
      </c>
      <c r="D73" s="148">
        <f aca="true" t="shared" si="1" ref="D73:D136">C73/C$199</f>
        <v>0.001489877260668517</v>
      </c>
    </row>
    <row r="74" spans="1:4" ht="12.75">
      <c r="A74" s="56" t="s">
        <v>2480</v>
      </c>
      <c r="B74" s="56" t="s">
        <v>2481</v>
      </c>
      <c r="C74" s="57">
        <v>924</v>
      </c>
      <c r="D74" s="148">
        <f t="shared" si="1"/>
        <v>0.0001966076248011582</v>
      </c>
    </row>
    <row r="75" spans="1:4" ht="12.75">
      <c r="A75" s="56" t="s">
        <v>2482</v>
      </c>
      <c r="B75" s="56" t="s">
        <v>2483</v>
      </c>
      <c r="C75" s="57">
        <v>1611</v>
      </c>
      <c r="D75" s="148">
        <f t="shared" si="1"/>
        <v>0.00034278667051370763</v>
      </c>
    </row>
    <row r="76" spans="1:4" ht="12.75">
      <c r="A76" s="56" t="s">
        <v>2484</v>
      </c>
      <c r="B76" s="56" t="s">
        <v>2485</v>
      </c>
      <c r="C76" s="57">
        <v>36</v>
      </c>
      <c r="D76" s="148">
        <f t="shared" si="1"/>
        <v>7.660037329915254E-06</v>
      </c>
    </row>
    <row r="77" spans="1:4" ht="12.75">
      <c r="A77" s="56" t="s">
        <v>2486</v>
      </c>
      <c r="B77" s="56" t="s">
        <v>2487</v>
      </c>
      <c r="C77" s="57">
        <v>0</v>
      </c>
      <c r="D77" s="148">
        <f t="shared" si="1"/>
        <v>0</v>
      </c>
    </row>
    <row r="78" spans="1:4" ht="12.75">
      <c r="A78" s="56" t="s">
        <v>2488</v>
      </c>
      <c r="B78" s="56" t="s">
        <v>1020</v>
      </c>
      <c r="C78" s="57">
        <v>1476</v>
      </c>
      <c r="D78" s="148">
        <f t="shared" si="1"/>
        <v>0.0003140615305265254</v>
      </c>
    </row>
    <row r="79" spans="1:4" ht="12.75">
      <c r="A79" s="56" t="s">
        <v>2489</v>
      </c>
      <c r="B79" s="56" t="s">
        <v>2490</v>
      </c>
      <c r="C79" s="57">
        <v>123</v>
      </c>
      <c r="D79" s="148">
        <f t="shared" si="1"/>
        <v>2.6171794210543787E-05</v>
      </c>
    </row>
    <row r="80" spans="1:4" ht="12.75">
      <c r="A80" s="56" t="s">
        <v>2491</v>
      </c>
      <c r="B80" s="56" t="s">
        <v>2492</v>
      </c>
      <c r="C80" s="57">
        <v>237</v>
      </c>
      <c r="D80" s="148">
        <f t="shared" si="1"/>
        <v>5.0428579088608756E-05</v>
      </c>
    </row>
    <row r="81" spans="1:4" ht="12.75">
      <c r="A81" s="56" t="s">
        <v>2493</v>
      </c>
      <c r="B81" s="56" t="s">
        <v>2494</v>
      </c>
      <c r="C81" s="57">
        <v>0</v>
      </c>
      <c r="D81" s="148">
        <f t="shared" si="1"/>
        <v>0</v>
      </c>
    </row>
    <row r="82" spans="1:4" ht="12.75">
      <c r="A82" s="56" t="s">
        <v>2495</v>
      </c>
      <c r="B82" s="56" t="s">
        <v>805</v>
      </c>
      <c r="C82" s="57">
        <v>234</v>
      </c>
      <c r="D82" s="148">
        <f t="shared" si="1"/>
        <v>4.979024264444915E-05</v>
      </c>
    </row>
    <row r="83" spans="1:4" ht="12.75">
      <c r="A83" s="56" t="s">
        <v>736</v>
      </c>
      <c r="B83" s="56" t="s">
        <v>807</v>
      </c>
      <c r="C83" s="57">
        <v>858</v>
      </c>
      <c r="D83" s="148">
        <f t="shared" si="1"/>
        <v>0.0001825642230296469</v>
      </c>
    </row>
    <row r="84" spans="1:4" ht="12.75">
      <c r="A84" s="56" t="s">
        <v>2496</v>
      </c>
      <c r="B84" s="56" t="s">
        <v>813</v>
      </c>
      <c r="C84" s="57">
        <v>1953</v>
      </c>
      <c r="D84" s="148">
        <f t="shared" si="1"/>
        <v>0.0004155570251479026</v>
      </c>
    </row>
    <row r="85" spans="1:4" ht="12.75">
      <c r="A85" s="56" t="s">
        <v>2497</v>
      </c>
      <c r="B85" s="56" t="s">
        <v>2498</v>
      </c>
      <c r="C85" s="57">
        <v>0</v>
      </c>
      <c r="D85" s="148">
        <f t="shared" si="1"/>
        <v>0</v>
      </c>
    </row>
    <row r="86" spans="1:4" ht="12.75">
      <c r="A86" s="56" t="s">
        <v>738</v>
      </c>
      <c r="B86" s="56" t="s">
        <v>2499</v>
      </c>
      <c r="C86" s="57">
        <v>27</v>
      </c>
      <c r="D86" s="148">
        <f t="shared" si="1"/>
        <v>5.745027997436441E-06</v>
      </c>
    </row>
    <row r="87" spans="1:4" ht="12.75">
      <c r="A87" s="56" t="s">
        <v>2500</v>
      </c>
      <c r="B87" s="56" t="s">
        <v>2501</v>
      </c>
      <c r="C87" s="57">
        <v>1692</v>
      </c>
      <c r="D87" s="148">
        <f t="shared" si="1"/>
        <v>0.00036002175450601694</v>
      </c>
    </row>
    <row r="88" spans="1:4" ht="12.75">
      <c r="A88" s="56" t="s">
        <v>740</v>
      </c>
      <c r="B88" s="56" t="s">
        <v>2502</v>
      </c>
      <c r="C88" s="57">
        <v>9024</v>
      </c>
      <c r="D88" s="148">
        <f t="shared" si="1"/>
        <v>0.0019201160240320905</v>
      </c>
    </row>
    <row r="89" spans="1:4" ht="12.75">
      <c r="A89" s="56" t="s">
        <v>742</v>
      </c>
      <c r="B89" s="56" t="s">
        <v>2503</v>
      </c>
      <c r="C89" s="57">
        <v>10107</v>
      </c>
      <c r="D89" s="148">
        <f t="shared" si="1"/>
        <v>0.0021505554803737076</v>
      </c>
    </row>
    <row r="90" spans="1:4" ht="12.75">
      <c r="A90" s="56" t="s">
        <v>744</v>
      </c>
      <c r="B90" s="56" t="s">
        <v>2504</v>
      </c>
      <c r="C90" s="57">
        <v>5754</v>
      </c>
      <c r="D90" s="148">
        <f t="shared" si="1"/>
        <v>0.0012243292998981214</v>
      </c>
    </row>
    <row r="91" spans="1:4" ht="12.75">
      <c r="A91" s="56" t="s">
        <v>756</v>
      </c>
      <c r="B91" s="56" t="s">
        <v>2505</v>
      </c>
      <c r="C91" s="57">
        <v>3</v>
      </c>
      <c r="D91" s="148">
        <f t="shared" si="1"/>
        <v>6.383364441596046E-07</v>
      </c>
    </row>
    <row r="92" spans="1:4" ht="12.75">
      <c r="A92" s="56" t="s">
        <v>2506</v>
      </c>
      <c r="B92" s="56" t="s">
        <v>2507</v>
      </c>
      <c r="C92" s="57">
        <v>51501</v>
      </c>
      <c r="D92" s="148">
        <f t="shared" si="1"/>
        <v>0.010958321736887931</v>
      </c>
    </row>
    <row r="93" spans="1:4" ht="12.75">
      <c r="A93" s="56" t="s">
        <v>2508</v>
      </c>
      <c r="B93" s="56" t="s">
        <v>2509</v>
      </c>
      <c r="C93" s="57">
        <v>52767</v>
      </c>
      <c r="D93" s="148">
        <f t="shared" si="1"/>
        <v>0.011227699716323284</v>
      </c>
    </row>
    <row r="94" spans="1:4" ht="12.75">
      <c r="A94" s="56" t="s">
        <v>2510</v>
      </c>
      <c r="B94" s="56" t="s">
        <v>2511</v>
      </c>
      <c r="C94" s="57">
        <v>1215</v>
      </c>
      <c r="D94" s="148">
        <f t="shared" si="1"/>
        <v>0.0002585262598846398</v>
      </c>
    </row>
    <row r="95" spans="1:4" ht="12.75">
      <c r="A95" s="56" t="s">
        <v>2512</v>
      </c>
      <c r="B95" s="56" t="s">
        <v>2513</v>
      </c>
      <c r="C95" s="57">
        <v>5760</v>
      </c>
      <c r="D95" s="148">
        <f t="shared" si="1"/>
        <v>0.0012256059727864406</v>
      </c>
    </row>
    <row r="96" spans="1:4" ht="12.75">
      <c r="A96" s="56" t="s">
        <v>2514</v>
      </c>
      <c r="B96" s="56" t="s">
        <v>2515</v>
      </c>
      <c r="C96" s="57">
        <v>95253</v>
      </c>
      <c r="D96" s="148">
        <f t="shared" si="1"/>
        <v>0.020267820438511604</v>
      </c>
    </row>
    <row r="97" spans="1:4" ht="12.75">
      <c r="A97" s="56" t="s">
        <v>2516</v>
      </c>
      <c r="B97" s="56" t="s">
        <v>2517</v>
      </c>
      <c r="C97" s="57">
        <v>1080</v>
      </c>
      <c r="D97" s="148">
        <f t="shared" si="1"/>
        <v>0.00022980111989745762</v>
      </c>
    </row>
    <row r="98" spans="1:4" ht="12.75">
      <c r="A98" s="56" t="s">
        <v>2518</v>
      </c>
      <c r="B98" s="56" t="s">
        <v>2519</v>
      </c>
      <c r="C98" s="57">
        <v>1329</v>
      </c>
      <c r="D98" s="148">
        <f t="shared" si="1"/>
        <v>0.0002827830447627048</v>
      </c>
    </row>
    <row r="99" spans="1:4" ht="12.75">
      <c r="A99" s="56" t="s">
        <v>2520</v>
      </c>
      <c r="B99" s="56" t="s">
        <v>2521</v>
      </c>
      <c r="C99" s="57">
        <v>219</v>
      </c>
      <c r="D99" s="148">
        <f t="shared" si="1"/>
        <v>4.6598560423651134E-05</v>
      </c>
    </row>
    <row r="100" spans="1:4" ht="12.75">
      <c r="A100" s="56" t="s">
        <v>2522</v>
      </c>
      <c r="B100" s="56" t="s">
        <v>2523</v>
      </c>
      <c r="C100" s="57">
        <v>18</v>
      </c>
      <c r="D100" s="148">
        <f t="shared" si="1"/>
        <v>3.830018664957627E-06</v>
      </c>
    </row>
    <row r="101" spans="1:4" ht="12.75">
      <c r="A101" s="56" t="s">
        <v>2524</v>
      </c>
      <c r="B101" s="56" t="s">
        <v>908</v>
      </c>
      <c r="C101" s="57">
        <v>2325</v>
      </c>
      <c r="D101" s="148">
        <f t="shared" si="1"/>
        <v>0.0004947107442236935</v>
      </c>
    </row>
    <row r="102" spans="1:4" ht="12.75">
      <c r="A102" s="56" t="s">
        <v>2525</v>
      </c>
      <c r="B102" s="56" t="s">
        <v>980</v>
      </c>
      <c r="C102" s="57">
        <v>120</v>
      </c>
      <c r="D102" s="148">
        <f t="shared" si="1"/>
        <v>2.553345776638418E-05</v>
      </c>
    </row>
    <row r="103" spans="1:4" ht="12.75">
      <c r="A103" s="56" t="s">
        <v>2526</v>
      </c>
      <c r="B103" s="56" t="s">
        <v>2527</v>
      </c>
      <c r="C103" s="57">
        <v>651</v>
      </c>
      <c r="D103" s="148">
        <f t="shared" si="1"/>
        <v>0.0001385190083826342</v>
      </c>
    </row>
    <row r="104" spans="1:4" ht="12.75">
      <c r="A104" s="56" t="s">
        <v>2528</v>
      </c>
      <c r="B104" s="56" t="s">
        <v>2529</v>
      </c>
      <c r="C104" s="57">
        <v>0</v>
      </c>
      <c r="D104" s="148">
        <f t="shared" si="1"/>
        <v>0</v>
      </c>
    </row>
    <row r="105" spans="1:4" ht="12.75">
      <c r="A105" s="56" t="s">
        <v>2530</v>
      </c>
      <c r="B105" s="56" t="s">
        <v>2531</v>
      </c>
      <c r="C105" s="57">
        <v>7551</v>
      </c>
      <c r="D105" s="148">
        <f t="shared" si="1"/>
        <v>0.0016066928299497247</v>
      </c>
    </row>
    <row r="106" spans="1:4" ht="12.75">
      <c r="A106" s="56" t="s">
        <v>2532</v>
      </c>
      <c r="B106" s="56" t="s">
        <v>2533</v>
      </c>
      <c r="C106" s="57">
        <v>114</v>
      </c>
      <c r="D106" s="148">
        <f t="shared" si="1"/>
        <v>2.4256784878064972E-05</v>
      </c>
    </row>
    <row r="107" spans="1:4" ht="12.75">
      <c r="A107" s="56" t="s">
        <v>2534</v>
      </c>
      <c r="B107" s="56" t="s">
        <v>2535</v>
      </c>
      <c r="C107" s="57">
        <v>0</v>
      </c>
      <c r="D107" s="148">
        <f t="shared" si="1"/>
        <v>0</v>
      </c>
    </row>
    <row r="108" spans="1:4" ht="12.75">
      <c r="A108" s="56" t="s">
        <v>2536</v>
      </c>
      <c r="B108" s="56" t="s">
        <v>906</v>
      </c>
      <c r="C108" s="57">
        <v>7755</v>
      </c>
      <c r="D108" s="148">
        <f t="shared" si="1"/>
        <v>0.0016500997081525777</v>
      </c>
    </row>
    <row r="109" spans="1:4" ht="12.75">
      <c r="A109" s="56" t="s">
        <v>2537</v>
      </c>
      <c r="B109" s="56" t="s">
        <v>2538</v>
      </c>
      <c r="C109" s="57">
        <v>0</v>
      </c>
      <c r="D109" s="148">
        <f t="shared" si="1"/>
        <v>0</v>
      </c>
    </row>
    <row r="110" spans="1:4" ht="12.75">
      <c r="A110" s="56" t="s">
        <v>2539</v>
      </c>
      <c r="B110" s="56" t="s">
        <v>2540</v>
      </c>
      <c r="C110" s="57">
        <v>0</v>
      </c>
      <c r="D110" s="148">
        <f t="shared" si="1"/>
        <v>0</v>
      </c>
    </row>
    <row r="111" spans="1:4" ht="12.75">
      <c r="A111" s="56" t="s">
        <v>2541</v>
      </c>
      <c r="B111" s="56" t="s">
        <v>912</v>
      </c>
      <c r="C111" s="57">
        <v>1380</v>
      </c>
      <c r="D111" s="148">
        <f t="shared" si="1"/>
        <v>0.0002936347643134181</v>
      </c>
    </row>
    <row r="112" spans="1:4" ht="12.75">
      <c r="A112" s="56" t="s">
        <v>2542</v>
      </c>
      <c r="B112" s="56" t="s">
        <v>916</v>
      </c>
      <c r="C112" s="57">
        <v>9066</v>
      </c>
      <c r="D112" s="148">
        <f t="shared" si="1"/>
        <v>0.001929052734250325</v>
      </c>
    </row>
    <row r="113" spans="1:4" ht="12.75">
      <c r="A113" s="56" t="s">
        <v>2543</v>
      </c>
      <c r="B113" s="56" t="s">
        <v>2544</v>
      </c>
      <c r="C113" s="57">
        <v>15</v>
      </c>
      <c r="D113" s="148">
        <f t="shared" si="1"/>
        <v>3.1916822207980225E-06</v>
      </c>
    </row>
    <row r="114" spans="1:4" ht="12.75">
      <c r="A114" s="56" t="s">
        <v>2545</v>
      </c>
      <c r="B114" s="56" t="s">
        <v>2546</v>
      </c>
      <c r="C114" s="57">
        <v>378</v>
      </c>
      <c r="D114" s="148">
        <f t="shared" si="1"/>
        <v>8.043039196411018E-05</v>
      </c>
    </row>
    <row r="115" spans="1:4" ht="12.75">
      <c r="A115" s="56" t="s">
        <v>2547</v>
      </c>
      <c r="B115" s="56" t="s">
        <v>2548</v>
      </c>
      <c r="C115" s="57">
        <v>9</v>
      </c>
      <c r="D115" s="148">
        <f t="shared" si="1"/>
        <v>1.9150093324788136E-06</v>
      </c>
    </row>
    <row r="116" spans="1:4" ht="12.75">
      <c r="A116" s="56" t="s">
        <v>2549</v>
      </c>
      <c r="B116" s="56" t="s">
        <v>859</v>
      </c>
      <c r="C116" s="57">
        <v>185955</v>
      </c>
      <c r="D116" s="148">
        <f t="shared" si="1"/>
        <v>0.03956728449123309</v>
      </c>
    </row>
    <row r="117" spans="1:4" ht="12.75">
      <c r="A117" s="56" t="s">
        <v>2550</v>
      </c>
      <c r="B117" s="56" t="s">
        <v>863</v>
      </c>
      <c r="C117" s="57">
        <v>101937</v>
      </c>
      <c r="D117" s="148">
        <f t="shared" si="1"/>
        <v>0.021690034036099204</v>
      </c>
    </row>
    <row r="118" spans="1:4" ht="12.75">
      <c r="A118" s="56" t="s">
        <v>2551</v>
      </c>
      <c r="B118" s="56" t="s">
        <v>867</v>
      </c>
      <c r="C118" s="57">
        <v>35820</v>
      </c>
      <c r="D118" s="148">
        <f t="shared" si="1"/>
        <v>0.007621737143265678</v>
      </c>
    </row>
    <row r="119" spans="1:4" ht="12.75">
      <c r="A119" s="56" t="s">
        <v>2552</v>
      </c>
      <c r="B119" s="56" t="s">
        <v>865</v>
      </c>
      <c r="C119" s="57">
        <v>7833</v>
      </c>
      <c r="D119" s="148">
        <f t="shared" si="1"/>
        <v>0.0016666964557007274</v>
      </c>
    </row>
    <row r="120" spans="1:4" ht="12.75">
      <c r="A120" s="56" t="s">
        <v>2553</v>
      </c>
      <c r="B120" s="56" t="s">
        <v>869</v>
      </c>
      <c r="C120" s="57">
        <v>4182</v>
      </c>
      <c r="D120" s="148">
        <f t="shared" si="1"/>
        <v>0.0008898410031584887</v>
      </c>
    </row>
    <row r="121" spans="1:4" ht="12.75">
      <c r="A121" s="56" t="s">
        <v>2554</v>
      </c>
      <c r="B121" s="56" t="s">
        <v>871</v>
      </c>
      <c r="C121" s="57">
        <v>2406</v>
      </c>
      <c r="D121" s="148">
        <f t="shared" si="1"/>
        <v>0.0005119458282160028</v>
      </c>
    </row>
    <row r="122" spans="1:4" ht="12.75">
      <c r="A122" s="56" t="s">
        <v>2555</v>
      </c>
      <c r="B122" s="56" t="s">
        <v>892</v>
      </c>
      <c r="C122" s="57">
        <v>2898</v>
      </c>
      <c r="D122" s="148">
        <f t="shared" si="1"/>
        <v>0.000616633005058178</v>
      </c>
    </row>
    <row r="123" spans="1:4" ht="12.75">
      <c r="A123" s="56" t="s">
        <v>2556</v>
      </c>
      <c r="B123" s="56" t="s">
        <v>888</v>
      </c>
      <c r="C123" s="57">
        <v>273</v>
      </c>
      <c r="D123" s="148">
        <f t="shared" si="1"/>
        <v>5.8088616418524016E-05</v>
      </c>
    </row>
    <row r="124" spans="1:4" ht="12.75">
      <c r="A124" s="56" t="s">
        <v>2557</v>
      </c>
      <c r="B124" s="56" t="s">
        <v>2558</v>
      </c>
      <c r="C124" s="57">
        <v>177</v>
      </c>
      <c r="D124" s="148">
        <f t="shared" si="1"/>
        <v>3.7661850205416666E-05</v>
      </c>
    </row>
    <row r="125" spans="1:4" ht="12.75">
      <c r="A125" s="56" t="s">
        <v>2559</v>
      </c>
      <c r="B125" s="56" t="s">
        <v>873</v>
      </c>
      <c r="C125" s="57">
        <v>7143</v>
      </c>
      <c r="D125" s="148">
        <f t="shared" si="1"/>
        <v>0.0015198790735440183</v>
      </c>
    </row>
    <row r="126" spans="1:4" ht="12.75">
      <c r="A126" s="56" t="s">
        <v>2560</v>
      </c>
      <c r="B126" s="56" t="s">
        <v>886</v>
      </c>
      <c r="C126" s="57">
        <v>333</v>
      </c>
      <c r="D126" s="148">
        <f t="shared" si="1"/>
        <v>7.08553453017161E-05</v>
      </c>
    </row>
    <row r="127" spans="1:4" ht="12.75">
      <c r="A127" s="56" t="s">
        <v>2561</v>
      </c>
      <c r="B127" s="56" t="s">
        <v>2562</v>
      </c>
      <c r="C127" s="57">
        <v>132</v>
      </c>
      <c r="D127" s="148">
        <f t="shared" si="1"/>
        <v>2.80868035430226E-05</v>
      </c>
    </row>
    <row r="128" spans="1:4" ht="12.75">
      <c r="A128" s="56" t="s">
        <v>2563</v>
      </c>
      <c r="B128" s="56" t="s">
        <v>2564</v>
      </c>
      <c r="C128" s="57">
        <v>117</v>
      </c>
      <c r="D128" s="148">
        <f t="shared" si="1"/>
        <v>2.4895121322224576E-05</v>
      </c>
    </row>
    <row r="129" spans="1:4" ht="12.75">
      <c r="A129" s="56" t="s">
        <v>2565</v>
      </c>
      <c r="B129" s="56" t="s">
        <v>2566</v>
      </c>
      <c r="C129" s="57">
        <v>3</v>
      </c>
      <c r="D129" s="148">
        <f t="shared" si="1"/>
        <v>6.383364441596046E-07</v>
      </c>
    </row>
    <row r="130" spans="1:4" ht="12.75">
      <c r="A130" s="56" t="s">
        <v>2567</v>
      </c>
      <c r="B130" s="56" t="s">
        <v>197</v>
      </c>
      <c r="C130" s="57">
        <v>2196</v>
      </c>
      <c r="D130" s="148">
        <f t="shared" si="1"/>
        <v>0.00046726227712483054</v>
      </c>
    </row>
    <row r="131" spans="1:4" ht="12.75">
      <c r="A131" s="56" t="s">
        <v>2568</v>
      </c>
      <c r="B131" s="56" t="s">
        <v>880</v>
      </c>
      <c r="C131" s="57">
        <v>69</v>
      </c>
      <c r="D131" s="148">
        <f t="shared" si="1"/>
        <v>1.4681738215670905E-05</v>
      </c>
    </row>
    <row r="132" spans="1:4" ht="12.75">
      <c r="A132" s="56" t="s">
        <v>2569</v>
      </c>
      <c r="B132" s="56" t="s">
        <v>2570</v>
      </c>
      <c r="C132" s="57">
        <v>27</v>
      </c>
      <c r="D132" s="148">
        <f t="shared" si="1"/>
        <v>5.745027997436441E-06</v>
      </c>
    </row>
    <row r="133" spans="1:4" ht="12.75">
      <c r="A133" s="56" t="s">
        <v>2571</v>
      </c>
      <c r="B133" s="56" t="s">
        <v>2572</v>
      </c>
      <c r="C133" s="57">
        <v>135</v>
      </c>
      <c r="D133" s="148">
        <f t="shared" si="1"/>
        <v>2.8725139987182203E-05</v>
      </c>
    </row>
    <row r="134" spans="1:4" ht="12.75">
      <c r="A134" s="56" t="s">
        <v>2573</v>
      </c>
      <c r="B134" s="56" t="s">
        <v>2574</v>
      </c>
      <c r="C134" s="57">
        <v>90</v>
      </c>
      <c r="D134" s="148">
        <f t="shared" si="1"/>
        <v>1.9150093324788135E-05</v>
      </c>
    </row>
    <row r="135" spans="1:4" ht="12.75">
      <c r="A135" s="56" t="s">
        <v>2575</v>
      </c>
      <c r="B135" s="56" t="s">
        <v>2576</v>
      </c>
      <c r="C135" s="57">
        <v>2217</v>
      </c>
      <c r="D135" s="148">
        <f t="shared" si="1"/>
        <v>0.00047173063223394777</v>
      </c>
    </row>
    <row r="136" spans="1:4" ht="12.75">
      <c r="A136" s="56" t="s">
        <v>2577</v>
      </c>
      <c r="B136" s="56" t="s">
        <v>2578</v>
      </c>
      <c r="C136" s="57">
        <v>1506</v>
      </c>
      <c r="D136" s="148">
        <f t="shared" si="1"/>
        <v>0.0003204448949681215</v>
      </c>
    </row>
    <row r="137" spans="1:4" ht="12.75">
      <c r="A137" s="56" t="s">
        <v>2579</v>
      </c>
      <c r="B137" s="56" t="s">
        <v>2580</v>
      </c>
      <c r="C137" s="57">
        <v>816</v>
      </c>
      <c r="D137" s="148">
        <f aca="true" t="shared" si="2" ref="D137:D199">C137/C$199</f>
        <v>0.00017362751281141243</v>
      </c>
    </row>
    <row r="138" spans="1:4" ht="12.75">
      <c r="A138" s="56" t="s">
        <v>2581</v>
      </c>
      <c r="B138" s="56" t="s">
        <v>2582</v>
      </c>
      <c r="C138" s="57">
        <v>6282</v>
      </c>
      <c r="D138" s="148">
        <f t="shared" si="2"/>
        <v>0.001336676514070212</v>
      </c>
    </row>
    <row r="139" spans="1:4" ht="12.75">
      <c r="A139" s="56" t="s">
        <v>2583</v>
      </c>
      <c r="B139" s="56" t="s">
        <v>2584</v>
      </c>
      <c r="C139" s="57">
        <v>8097</v>
      </c>
      <c r="D139" s="148">
        <f t="shared" si="2"/>
        <v>0.0017228700627867726</v>
      </c>
    </row>
    <row r="140" spans="1:4" ht="12.75">
      <c r="A140" s="56" t="s">
        <v>2585</v>
      </c>
      <c r="B140" s="56" t="s">
        <v>2586</v>
      </c>
      <c r="C140" s="57">
        <v>43278</v>
      </c>
      <c r="D140" s="148">
        <f t="shared" si="2"/>
        <v>0.009208641543446455</v>
      </c>
    </row>
    <row r="141" spans="1:4" ht="12.75">
      <c r="A141" s="56" t="s">
        <v>2587</v>
      </c>
      <c r="B141" s="56" t="s">
        <v>2588</v>
      </c>
      <c r="C141" s="57">
        <v>144</v>
      </c>
      <c r="D141" s="148">
        <f t="shared" si="2"/>
        <v>3.064014931966102E-05</v>
      </c>
    </row>
    <row r="142" spans="1:4" ht="12.75">
      <c r="A142" s="56" t="s">
        <v>2589</v>
      </c>
      <c r="B142" s="56" t="s">
        <v>2590</v>
      </c>
      <c r="C142" s="57">
        <v>1326</v>
      </c>
      <c r="D142" s="148">
        <f t="shared" si="2"/>
        <v>0.0002821447083185452</v>
      </c>
    </row>
    <row r="143" spans="1:4" ht="12.75">
      <c r="A143" s="56" t="s">
        <v>2591</v>
      </c>
      <c r="B143" s="56" t="s">
        <v>2592</v>
      </c>
      <c r="C143" s="57">
        <v>0</v>
      </c>
      <c r="D143" s="148">
        <f t="shared" si="2"/>
        <v>0</v>
      </c>
    </row>
    <row r="144" spans="1:4" ht="12.75">
      <c r="A144" s="56" t="s">
        <v>2593</v>
      </c>
      <c r="B144" s="56" t="s">
        <v>1062</v>
      </c>
      <c r="C144" s="57">
        <v>1242</v>
      </c>
      <c r="D144" s="148">
        <f t="shared" si="2"/>
        <v>0.00026427128788207626</v>
      </c>
    </row>
    <row r="145" spans="1:4" ht="12.75">
      <c r="A145" s="56" t="s">
        <v>2594</v>
      </c>
      <c r="B145" s="56" t="s">
        <v>2595</v>
      </c>
      <c r="C145" s="57">
        <v>153</v>
      </c>
      <c r="D145" s="148">
        <f t="shared" si="2"/>
        <v>3.255515865213983E-05</v>
      </c>
    </row>
    <row r="146" spans="1:4" ht="12.75">
      <c r="A146" s="56" t="s">
        <v>2596</v>
      </c>
      <c r="B146" s="56" t="s">
        <v>2597</v>
      </c>
      <c r="C146" s="57">
        <v>0</v>
      </c>
      <c r="D146" s="148">
        <f t="shared" si="2"/>
        <v>0</v>
      </c>
    </row>
    <row r="147" spans="1:4" ht="12.75">
      <c r="A147" s="56" t="s">
        <v>2598</v>
      </c>
      <c r="B147" s="56" t="s">
        <v>998</v>
      </c>
      <c r="C147" s="57">
        <v>1443</v>
      </c>
      <c r="D147" s="148">
        <f t="shared" si="2"/>
        <v>0.00030703982964076977</v>
      </c>
    </row>
    <row r="148" spans="1:4" ht="12.75">
      <c r="A148" s="56" t="s">
        <v>2599</v>
      </c>
      <c r="B148" s="56" t="s">
        <v>2600</v>
      </c>
      <c r="C148" s="57">
        <v>12399</v>
      </c>
      <c r="D148" s="148">
        <f t="shared" si="2"/>
        <v>0.0026382445237116458</v>
      </c>
    </row>
    <row r="149" spans="1:4" ht="12.75">
      <c r="A149" s="56" t="s">
        <v>2601</v>
      </c>
      <c r="B149" s="56" t="s">
        <v>821</v>
      </c>
      <c r="C149" s="57">
        <v>117</v>
      </c>
      <c r="D149" s="148">
        <f t="shared" si="2"/>
        <v>2.4895121322224576E-05</v>
      </c>
    </row>
    <row r="150" spans="1:4" ht="12.75">
      <c r="A150" s="56" t="s">
        <v>2602</v>
      </c>
      <c r="B150" s="56" t="s">
        <v>2603</v>
      </c>
      <c r="C150" s="57">
        <v>912</v>
      </c>
      <c r="D150" s="148">
        <f t="shared" si="2"/>
        <v>0.00019405427902451978</v>
      </c>
    </row>
    <row r="151" spans="1:4" ht="12.75">
      <c r="A151" s="56" t="s">
        <v>2604</v>
      </c>
      <c r="B151" s="56" t="s">
        <v>2605</v>
      </c>
      <c r="C151" s="57">
        <v>453</v>
      </c>
      <c r="D151" s="148">
        <f t="shared" si="2"/>
        <v>9.638880306810029E-05</v>
      </c>
    </row>
    <row r="152" spans="1:4" ht="12.75">
      <c r="A152" s="56" t="s">
        <v>2606</v>
      </c>
      <c r="B152" s="56" t="s">
        <v>2607</v>
      </c>
      <c r="C152" s="57">
        <v>1662</v>
      </c>
      <c r="D152" s="148">
        <f t="shared" si="2"/>
        <v>0.0003536383900644209</v>
      </c>
    </row>
    <row r="153" spans="1:4" ht="12.75">
      <c r="A153" s="56" t="s">
        <v>2608</v>
      </c>
      <c r="B153" s="56" t="s">
        <v>2609</v>
      </c>
      <c r="C153" s="57">
        <v>537</v>
      </c>
      <c r="D153" s="148">
        <f t="shared" si="2"/>
        <v>0.00011426222350456921</v>
      </c>
    </row>
    <row r="154" spans="1:4" ht="12.75">
      <c r="A154" s="56" t="s">
        <v>2610</v>
      </c>
      <c r="B154" s="56" t="s">
        <v>2611</v>
      </c>
      <c r="C154" s="57">
        <v>3</v>
      </c>
      <c r="D154" s="148">
        <f t="shared" si="2"/>
        <v>6.383364441596046E-07</v>
      </c>
    </row>
    <row r="155" spans="1:4" ht="12.75">
      <c r="A155" s="56" t="s">
        <v>2612</v>
      </c>
      <c r="B155" s="56" t="s">
        <v>2613</v>
      </c>
      <c r="C155" s="57">
        <v>48</v>
      </c>
      <c r="D155" s="148">
        <f t="shared" si="2"/>
        <v>1.0213383106553673E-05</v>
      </c>
    </row>
    <row r="156" spans="1:4" ht="12.75">
      <c r="A156" s="56" t="s">
        <v>2614</v>
      </c>
      <c r="B156" s="56" t="s">
        <v>2615</v>
      </c>
      <c r="C156" s="57">
        <v>3</v>
      </c>
      <c r="D156" s="148">
        <f t="shared" si="2"/>
        <v>6.383364441596046E-07</v>
      </c>
    </row>
    <row r="157" spans="1:4" ht="12.75">
      <c r="A157" s="56" t="s">
        <v>2616</v>
      </c>
      <c r="B157" s="56" t="s">
        <v>2617</v>
      </c>
      <c r="C157" s="57">
        <v>69</v>
      </c>
      <c r="D157" s="148">
        <f t="shared" si="2"/>
        <v>1.4681738215670905E-05</v>
      </c>
    </row>
    <row r="158" spans="1:4" ht="12.75">
      <c r="A158" s="56" t="s">
        <v>2618</v>
      </c>
      <c r="B158" s="56" t="s">
        <v>2619</v>
      </c>
      <c r="C158" s="57">
        <v>1092</v>
      </c>
      <c r="D158" s="148">
        <f t="shared" si="2"/>
        <v>0.00023235446567409606</v>
      </c>
    </row>
    <row r="159" spans="1:4" ht="12.75">
      <c r="A159" s="56" t="s">
        <v>2620</v>
      </c>
      <c r="B159" s="56" t="s">
        <v>2621</v>
      </c>
      <c r="C159" s="57">
        <v>231</v>
      </c>
      <c r="D159" s="148">
        <f t="shared" si="2"/>
        <v>4.915190620028955E-05</v>
      </c>
    </row>
    <row r="160" spans="1:4" ht="12.75">
      <c r="A160" s="56" t="s">
        <v>2622</v>
      </c>
      <c r="B160" s="56" t="s">
        <v>2623</v>
      </c>
      <c r="C160" s="57">
        <v>996</v>
      </c>
      <c r="D160" s="148">
        <f t="shared" si="2"/>
        <v>0.00021192769946098871</v>
      </c>
    </row>
    <row r="161" spans="1:4" ht="12.75">
      <c r="A161" s="56" t="s">
        <v>2624</v>
      </c>
      <c r="B161" s="56" t="s">
        <v>2625</v>
      </c>
      <c r="C161" s="57">
        <v>2268</v>
      </c>
      <c r="D161" s="148">
        <f t="shared" si="2"/>
        <v>0.00048258235178466103</v>
      </c>
    </row>
    <row r="162" spans="1:4" ht="12.75">
      <c r="A162" s="56" t="s">
        <v>2626</v>
      </c>
      <c r="B162" s="56" t="s">
        <v>2627</v>
      </c>
      <c r="C162" s="57">
        <v>33</v>
      </c>
      <c r="D162" s="148">
        <f t="shared" si="2"/>
        <v>7.02170088575565E-06</v>
      </c>
    </row>
    <row r="163" spans="1:4" ht="12.75">
      <c r="A163" s="56" t="s">
        <v>2628</v>
      </c>
      <c r="B163" s="56" t="s">
        <v>2629</v>
      </c>
      <c r="C163" s="57">
        <v>12</v>
      </c>
      <c r="D163" s="148">
        <f t="shared" si="2"/>
        <v>2.5533457766384183E-06</v>
      </c>
    </row>
    <row r="164" spans="1:4" ht="12.75">
      <c r="A164" s="56" t="s">
        <v>2630</v>
      </c>
      <c r="B164" s="56" t="s">
        <v>2631</v>
      </c>
      <c r="C164" s="57">
        <v>291</v>
      </c>
      <c r="D164" s="148">
        <f t="shared" si="2"/>
        <v>6.191863508348164E-05</v>
      </c>
    </row>
    <row r="165" spans="1:4" ht="12.75">
      <c r="A165" s="56" t="s">
        <v>2632</v>
      </c>
      <c r="B165" s="56" t="s">
        <v>2633</v>
      </c>
      <c r="C165" s="57">
        <v>267</v>
      </c>
      <c r="D165" s="148">
        <f t="shared" si="2"/>
        <v>5.68119435302048E-05</v>
      </c>
    </row>
    <row r="166" spans="1:4" ht="12.75">
      <c r="A166" s="56" t="s">
        <v>2634</v>
      </c>
      <c r="B166" s="56" t="s">
        <v>2635</v>
      </c>
      <c r="C166" s="57">
        <v>165</v>
      </c>
      <c r="D166" s="148">
        <f t="shared" si="2"/>
        <v>3.510850442877825E-05</v>
      </c>
    </row>
    <row r="167" spans="1:4" ht="12.75">
      <c r="A167" s="56" t="s">
        <v>2636</v>
      </c>
      <c r="B167" s="56" t="s">
        <v>2637</v>
      </c>
      <c r="C167" s="57">
        <v>141</v>
      </c>
      <c r="D167" s="148">
        <f t="shared" si="2"/>
        <v>3.0001812875501414E-05</v>
      </c>
    </row>
    <row r="168" spans="1:4" ht="12.75">
      <c r="A168" s="56" t="s">
        <v>2638</v>
      </c>
      <c r="B168" s="56" t="s">
        <v>2639</v>
      </c>
      <c r="C168" s="57">
        <v>507</v>
      </c>
      <c r="D168" s="148">
        <f t="shared" si="2"/>
        <v>0.00010787885906297317</v>
      </c>
    </row>
    <row r="169" spans="1:4" ht="12.75">
      <c r="A169" s="56" t="s">
        <v>2640</v>
      </c>
      <c r="B169" s="56" t="s">
        <v>2641</v>
      </c>
      <c r="C169" s="57">
        <v>45</v>
      </c>
      <c r="D169" s="148">
        <f t="shared" si="2"/>
        <v>9.575046662394068E-06</v>
      </c>
    </row>
    <row r="170" spans="1:4" ht="12.75">
      <c r="A170" s="56" t="s">
        <v>2642</v>
      </c>
      <c r="B170" s="56" t="s">
        <v>2643</v>
      </c>
      <c r="C170" s="57">
        <v>30</v>
      </c>
      <c r="D170" s="148">
        <f t="shared" si="2"/>
        <v>6.383364441596045E-06</v>
      </c>
    </row>
    <row r="171" spans="1:4" ht="12.75">
      <c r="A171" s="56" t="s">
        <v>2644</v>
      </c>
      <c r="B171" s="56" t="s">
        <v>2645</v>
      </c>
      <c r="C171" s="57">
        <v>309</v>
      </c>
      <c r="D171" s="148">
        <f t="shared" si="2"/>
        <v>6.574865374843926E-05</v>
      </c>
    </row>
    <row r="172" spans="1:4" ht="12.75">
      <c r="A172" s="56" t="s">
        <v>2646</v>
      </c>
      <c r="B172" s="56" t="s">
        <v>2647</v>
      </c>
      <c r="C172" s="57">
        <v>6</v>
      </c>
      <c r="D172" s="148">
        <f t="shared" si="2"/>
        <v>1.2766728883192091E-06</v>
      </c>
    </row>
    <row r="173" spans="1:4" ht="12.75">
      <c r="A173" s="56" t="s">
        <v>2648</v>
      </c>
      <c r="B173" s="56" t="s">
        <v>2649</v>
      </c>
      <c r="C173" s="57">
        <v>339</v>
      </c>
      <c r="D173" s="148">
        <f t="shared" si="2"/>
        <v>7.213201819003531E-05</v>
      </c>
    </row>
    <row r="174" spans="1:4" ht="12.75">
      <c r="A174" s="56" t="s">
        <v>2650</v>
      </c>
      <c r="B174" s="56" t="s">
        <v>2651</v>
      </c>
      <c r="C174" s="57">
        <v>798</v>
      </c>
      <c r="D174" s="148">
        <f t="shared" si="2"/>
        <v>0.0001697974941464548</v>
      </c>
    </row>
    <row r="175" spans="1:4" ht="12.75">
      <c r="A175" s="56" t="s">
        <v>2652</v>
      </c>
      <c r="B175" s="56" t="s">
        <v>2653</v>
      </c>
      <c r="C175" s="57">
        <v>168</v>
      </c>
      <c r="D175" s="148">
        <f t="shared" si="2"/>
        <v>3.5746840872937855E-05</v>
      </c>
    </row>
    <row r="176" spans="1:4" ht="12.75">
      <c r="A176" s="56" t="s">
        <v>2654</v>
      </c>
      <c r="B176" s="56" t="s">
        <v>968</v>
      </c>
      <c r="C176" s="57">
        <v>24885</v>
      </c>
      <c r="D176" s="148">
        <f t="shared" si="2"/>
        <v>0.00529500080430392</v>
      </c>
    </row>
    <row r="177" spans="1:4" ht="12.75">
      <c r="A177" s="56" t="s">
        <v>2655</v>
      </c>
      <c r="B177" s="56" t="s">
        <v>970</v>
      </c>
      <c r="C177" s="57">
        <v>31323</v>
      </c>
      <c r="D177" s="148">
        <f t="shared" si="2"/>
        <v>0.006664870813470431</v>
      </c>
    </row>
    <row r="178" spans="1:4" ht="12.75">
      <c r="A178" s="56" t="s">
        <v>2656</v>
      </c>
      <c r="B178" s="56" t="s">
        <v>2657</v>
      </c>
      <c r="C178" s="57">
        <v>54</v>
      </c>
      <c r="D178" s="148">
        <f t="shared" si="2"/>
        <v>1.1490055994872882E-05</v>
      </c>
    </row>
    <row r="179" spans="1:4" ht="12.75">
      <c r="A179" s="56" t="s">
        <v>2658</v>
      </c>
      <c r="B179" s="56" t="s">
        <v>2659</v>
      </c>
      <c r="C179" s="57">
        <v>0</v>
      </c>
      <c r="D179" s="148">
        <f t="shared" si="2"/>
        <v>0</v>
      </c>
    </row>
    <row r="180" spans="1:4" ht="12.75">
      <c r="A180" s="56" t="s">
        <v>2660</v>
      </c>
      <c r="B180" s="56" t="s">
        <v>2661</v>
      </c>
      <c r="C180" s="57">
        <v>120</v>
      </c>
      <c r="D180" s="148">
        <f t="shared" si="2"/>
        <v>2.553345776638418E-05</v>
      </c>
    </row>
    <row r="181" spans="1:4" ht="12.75">
      <c r="A181" s="56" t="s">
        <v>2662</v>
      </c>
      <c r="B181" s="56" t="s">
        <v>2663</v>
      </c>
      <c r="C181" s="57">
        <v>42</v>
      </c>
      <c r="D181" s="148">
        <f t="shared" si="2"/>
        <v>8.936710218234464E-06</v>
      </c>
    </row>
    <row r="182" spans="1:4" ht="12.75">
      <c r="A182" s="56" t="s">
        <v>2664</v>
      </c>
      <c r="B182" s="56" t="s">
        <v>2665</v>
      </c>
      <c r="C182" s="57">
        <v>66</v>
      </c>
      <c r="D182" s="148">
        <f t="shared" si="2"/>
        <v>1.40434017715113E-05</v>
      </c>
    </row>
    <row r="183" spans="1:4" ht="12.75">
      <c r="A183" s="56" t="s">
        <v>2666</v>
      </c>
      <c r="B183" s="56" t="s">
        <v>2667</v>
      </c>
      <c r="C183" s="57">
        <v>0</v>
      </c>
      <c r="D183" s="148">
        <f t="shared" si="2"/>
        <v>0</v>
      </c>
    </row>
    <row r="184" spans="1:4" ht="12.75">
      <c r="A184" s="56" t="s">
        <v>2668</v>
      </c>
      <c r="B184" s="56" t="s">
        <v>2669</v>
      </c>
      <c r="C184" s="57">
        <v>78</v>
      </c>
      <c r="D184" s="148">
        <f t="shared" si="2"/>
        <v>1.6596747548149716E-05</v>
      </c>
    </row>
    <row r="185" spans="1:4" ht="12.75">
      <c r="A185" s="56" t="s">
        <v>2670</v>
      </c>
      <c r="B185" s="56" t="s">
        <v>2671</v>
      </c>
      <c r="C185" s="57">
        <v>0</v>
      </c>
      <c r="D185" s="148">
        <f t="shared" si="2"/>
        <v>0</v>
      </c>
    </row>
    <row r="186" spans="1:4" ht="12.75">
      <c r="A186" s="56" t="s">
        <v>2672</v>
      </c>
      <c r="B186" s="56" t="s">
        <v>785</v>
      </c>
      <c r="C186" s="57">
        <v>84</v>
      </c>
      <c r="D186" s="148">
        <f t="shared" si="2"/>
        <v>1.7873420436468927E-05</v>
      </c>
    </row>
    <row r="187" spans="1:4" ht="12.75">
      <c r="A187" s="56" t="s">
        <v>2673</v>
      </c>
      <c r="B187" s="56" t="s">
        <v>2674</v>
      </c>
      <c r="C187" s="57">
        <v>42</v>
      </c>
      <c r="D187" s="148">
        <f t="shared" si="2"/>
        <v>8.936710218234464E-06</v>
      </c>
    </row>
    <row r="188" spans="1:4" ht="12.75">
      <c r="A188" s="56" t="s">
        <v>2675</v>
      </c>
      <c r="B188" s="56" t="s">
        <v>2676</v>
      </c>
      <c r="C188" s="57">
        <v>48</v>
      </c>
      <c r="D188" s="148">
        <f t="shared" si="2"/>
        <v>1.0213383106553673E-05</v>
      </c>
    </row>
    <row r="189" spans="1:4" ht="12.75">
      <c r="A189" s="56" t="s">
        <v>2677</v>
      </c>
      <c r="B189" s="56" t="s">
        <v>2678</v>
      </c>
      <c r="C189" s="57">
        <v>6</v>
      </c>
      <c r="D189" s="148">
        <f t="shared" si="2"/>
        <v>1.2766728883192091E-06</v>
      </c>
    </row>
    <row r="190" spans="1:4" ht="12.75">
      <c r="A190" s="56" t="s">
        <v>2679</v>
      </c>
      <c r="B190" s="56" t="s">
        <v>2680</v>
      </c>
      <c r="C190" s="57">
        <v>102</v>
      </c>
      <c r="D190" s="148">
        <f t="shared" si="2"/>
        <v>2.1703439101426554E-05</v>
      </c>
    </row>
    <row r="191" spans="1:4" ht="12.75">
      <c r="A191" s="56" t="s">
        <v>2681</v>
      </c>
      <c r="B191" s="56" t="s">
        <v>2682</v>
      </c>
      <c r="C191" s="57">
        <v>0</v>
      </c>
      <c r="D191" s="148">
        <f t="shared" si="2"/>
        <v>0</v>
      </c>
    </row>
    <row r="192" spans="1:4" ht="12.75">
      <c r="A192" s="56" t="s">
        <v>2683</v>
      </c>
      <c r="B192" s="56" t="s">
        <v>2684</v>
      </c>
      <c r="C192" s="57">
        <v>297</v>
      </c>
      <c r="D192" s="148">
        <f t="shared" si="2"/>
        <v>6.319530797180085E-05</v>
      </c>
    </row>
    <row r="193" spans="1:4" ht="12.75">
      <c r="A193" s="56" t="s">
        <v>2685</v>
      </c>
      <c r="B193" s="56" t="s">
        <v>2686</v>
      </c>
      <c r="C193" s="57">
        <v>22986</v>
      </c>
      <c r="D193" s="148">
        <f t="shared" si="2"/>
        <v>0.00489093383515089</v>
      </c>
    </row>
    <row r="194" spans="1:4" ht="12.75">
      <c r="A194" s="56" t="s">
        <v>2687</v>
      </c>
      <c r="B194" s="56" t="s">
        <v>2688</v>
      </c>
      <c r="C194" s="57">
        <v>18</v>
      </c>
      <c r="D194" s="148">
        <f t="shared" si="2"/>
        <v>3.830018664957627E-06</v>
      </c>
    </row>
    <row r="195" spans="1:4" ht="12.75">
      <c r="A195" s="56" t="s">
        <v>2689</v>
      </c>
      <c r="B195" s="56" t="s">
        <v>2690</v>
      </c>
      <c r="C195" s="57">
        <v>129</v>
      </c>
      <c r="D195" s="148">
        <f t="shared" si="2"/>
        <v>2.7448467098862995E-05</v>
      </c>
    </row>
    <row r="196" spans="1:4" ht="12.75">
      <c r="A196" s="56" t="s">
        <v>2691</v>
      </c>
      <c r="B196" s="56" t="s">
        <v>2692</v>
      </c>
      <c r="C196" s="57">
        <v>30</v>
      </c>
      <c r="D196" s="148">
        <f t="shared" si="2"/>
        <v>6.383364441596045E-06</v>
      </c>
    </row>
    <row r="197" spans="1:4" ht="12.75">
      <c r="A197" s="56" t="s">
        <v>2693</v>
      </c>
      <c r="B197" s="56" t="s">
        <v>2694</v>
      </c>
      <c r="C197" s="57">
        <v>48</v>
      </c>
      <c r="D197" s="148">
        <f t="shared" si="2"/>
        <v>1.0213383106553673E-05</v>
      </c>
    </row>
    <row r="198" spans="1:4" ht="12.75">
      <c r="A198" s="56" t="s">
        <v>2697</v>
      </c>
      <c r="B198" s="56" t="s">
        <v>2698</v>
      </c>
      <c r="C198" s="57">
        <v>101751</v>
      </c>
      <c r="D198" s="148">
        <f t="shared" si="2"/>
        <v>0.02165045717656131</v>
      </c>
    </row>
    <row r="199" spans="1:4" ht="12.75">
      <c r="A199" s="56"/>
      <c r="B199" s="56" t="s">
        <v>40</v>
      </c>
      <c r="C199" s="57">
        <v>4699716</v>
      </c>
      <c r="D199" s="148">
        <f t="shared" si="2"/>
        <v>1</v>
      </c>
    </row>
    <row r="200" spans="1:4" ht="12.75">
      <c r="A200" s="56" t="s">
        <v>2695</v>
      </c>
      <c r="B200" s="56" t="s">
        <v>1094</v>
      </c>
      <c r="C200" s="57">
        <v>0</v>
      </c>
      <c r="D200" s="148"/>
    </row>
    <row r="201" spans="1:4" ht="12.75">
      <c r="A201" s="56" t="s">
        <v>2696</v>
      </c>
      <c r="B201" s="56" t="s">
        <v>1096</v>
      </c>
      <c r="C201" s="57">
        <v>0</v>
      </c>
      <c r="D201" s="148"/>
    </row>
    <row r="202" spans="1:4" ht="12.75">
      <c r="A202" s="56" t="s">
        <v>2699</v>
      </c>
      <c r="B202" s="56" t="s">
        <v>42</v>
      </c>
      <c r="C202" s="57">
        <v>21</v>
      </c>
      <c r="D202" s="148"/>
    </row>
    <row r="203" spans="1:4" ht="12.75">
      <c r="A203" s="56" t="s">
        <v>2700</v>
      </c>
      <c r="B203" s="56" t="s">
        <v>1099</v>
      </c>
      <c r="C203" s="57">
        <v>12</v>
      </c>
      <c r="D203" s="148"/>
    </row>
    <row r="204" spans="1:4" ht="12.75">
      <c r="A204" s="56" t="s">
        <v>1100</v>
      </c>
      <c r="B204" s="56" t="s">
        <v>44</v>
      </c>
      <c r="C204" s="57">
        <v>3</v>
      </c>
      <c r="D204" s="148"/>
    </row>
    <row r="205" spans="1:4" ht="12.75">
      <c r="A205" s="56"/>
      <c r="B205" s="56" t="s">
        <v>1101</v>
      </c>
      <c r="C205" s="57">
        <v>5834166</v>
      </c>
      <c r="D205" s="148"/>
    </row>
    <row r="206" spans="1:4" ht="12.75">
      <c r="A206" s="56"/>
      <c r="B206" s="56"/>
      <c r="C206" s="57"/>
      <c r="D206" s="149"/>
    </row>
    <row r="207" spans="1:4" ht="12.75">
      <c r="A207" s="56"/>
      <c r="B207" s="64" t="s">
        <v>45</v>
      </c>
      <c r="C207" s="58">
        <v>4699755</v>
      </c>
      <c r="D207" s="150"/>
    </row>
    <row r="208" spans="1:3" ht="12.75">
      <c r="A208" s="59"/>
      <c r="B208" s="59"/>
      <c r="C208" s="59"/>
    </row>
    <row r="209" ht="12.75">
      <c r="A209" s="73" t="s">
        <v>6920</v>
      </c>
    </row>
    <row r="210" ht="12.75">
      <c r="A210" s="73" t="s">
        <v>6921</v>
      </c>
    </row>
    <row r="211" ht="12.75">
      <c r="A211" s="73" t="s">
        <v>7003</v>
      </c>
    </row>
    <row r="212" spans="1:3" ht="12.75">
      <c r="A212" s="136" t="s">
        <v>6919</v>
      </c>
      <c r="B212" s="136"/>
      <c r="C212" s="136"/>
    </row>
    <row r="213" ht="12.75">
      <c r="A213" s="73" t="s">
        <v>6917</v>
      </c>
    </row>
    <row r="214" ht="12.75">
      <c r="A214" s="28" t="s">
        <v>46</v>
      </c>
    </row>
  </sheetData>
  <mergeCells count="1">
    <mergeCell ref="A212:C212"/>
  </mergeCells>
  <hyperlinks>
    <hyperlink ref="A212" r:id="rId1" display="http://datainfoplus.stats.govt.nz/Item/nz.govt.stats/adaf4f53-c4ea-408c-aaf1-f32614dd9845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031"/>
  <sheetViews>
    <sheetView workbookViewId="0" topLeftCell="A1">
      <pane ySplit="7" topLeftCell="A8" activePane="bottomLeft" state="frozen"/>
      <selection pane="bottomLeft" activeCell="G7" sqref="G7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2362</v>
      </c>
    </row>
    <row r="3" ht="12.75">
      <c r="A3" s="4" t="s">
        <v>2702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2702</v>
      </c>
      <c r="C7" s="8" t="s">
        <v>727</v>
      </c>
      <c r="D7" s="146" t="s">
        <v>727</v>
      </c>
    </row>
    <row r="8" spans="1:4" ht="12.75">
      <c r="A8" s="5" t="s">
        <v>162</v>
      </c>
      <c r="B8" s="5" t="s">
        <v>2703</v>
      </c>
      <c r="C8" s="25">
        <v>1515261</v>
      </c>
      <c r="D8" s="118">
        <f>C8/C$13</f>
        <v>0.4856423653343769</v>
      </c>
    </row>
    <row r="9" spans="1:4" ht="12.75">
      <c r="A9" s="5" t="s">
        <v>2704</v>
      </c>
      <c r="B9" s="5" t="s">
        <v>2705</v>
      </c>
      <c r="C9" s="25">
        <v>93408</v>
      </c>
      <c r="D9" s="118">
        <f aca="true" t="shared" si="0" ref="D9:D13">C9/C$13</f>
        <v>0.02993733888825323</v>
      </c>
    </row>
    <row r="10" spans="1:4" ht="12.75">
      <c r="A10" s="5" t="s">
        <v>2706</v>
      </c>
      <c r="B10" s="5" t="s">
        <v>2707</v>
      </c>
      <c r="C10" s="25">
        <v>244857</v>
      </c>
      <c r="D10" s="118">
        <f t="shared" si="0"/>
        <v>0.07847686480987733</v>
      </c>
    </row>
    <row r="11" spans="1:4" ht="12.75">
      <c r="A11" s="5" t="s">
        <v>2708</v>
      </c>
      <c r="B11" s="5" t="s">
        <v>2709</v>
      </c>
      <c r="C11" s="25">
        <v>166869</v>
      </c>
      <c r="D11" s="118">
        <f t="shared" si="0"/>
        <v>0.05348164828434318</v>
      </c>
    </row>
    <row r="12" spans="1:4" ht="12.75">
      <c r="A12" s="5" t="s">
        <v>2710</v>
      </c>
      <c r="B12" s="5" t="s">
        <v>2711</v>
      </c>
      <c r="C12" s="25">
        <v>1099722</v>
      </c>
      <c r="D12" s="118">
        <f t="shared" si="0"/>
        <v>0.35246178268314937</v>
      </c>
    </row>
    <row r="13" spans="1:4" ht="12.75">
      <c r="A13" s="5"/>
      <c r="B13" s="5" t="s">
        <v>40</v>
      </c>
      <c r="C13" s="25">
        <v>3120117</v>
      </c>
      <c r="D13" s="118">
        <f t="shared" si="0"/>
        <v>1</v>
      </c>
    </row>
    <row r="14" spans="1:4" ht="12.75">
      <c r="A14" s="5" t="s">
        <v>1357</v>
      </c>
      <c r="B14" s="5" t="s">
        <v>42</v>
      </c>
      <c r="C14" s="25">
        <v>26889</v>
      </c>
      <c r="D14" s="119"/>
    </row>
    <row r="15" spans="1:4" ht="12.75">
      <c r="A15" s="5" t="s">
        <v>1358</v>
      </c>
      <c r="B15" s="5" t="s">
        <v>44</v>
      </c>
      <c r="C15" s="25">
        <v>629346</v>
      </c>
      <c r="D15" s="119"/>
    </row>
    <row r="16" spans="1:4" ht="12.75">
      <c r="A16" s="5"/>
      <c r="B16" s="5"/>
      <c r="C16" s="25"/>
      <c r="D16" s="119"/>
    </row>
    <row r="17" spans="1:4" ht="12.75">
      <c r="A17" s="5"/>
      <c r="B17" s="26" t="s">
        <v>45</v>
      </c>
      <c r="C17" s="27">
        <v>3776355</v>
      </c>
      <c r="D17" s="120"/>
    </row>
    <row r="18" spans="1:3" ht="12.75">
      <c r="A18" s="9"/>
      <c r="B18" s="18"/>
      <c r="C18" s="9"/>
    </row>
    <row r="19" spans="1:2" ht="12.75">
      <c r="A19" s="62" t="s">
        <v>6975</v>
      </c>
      <c r="B19" s="19"/>
    </row>
    <row r="20" spans="1:2" ht="12.75">
      <c r="A20" s="62" t="s">
        <v>7004</v>
      </c>
      <c r="B20" s="19"/>
    </row>
    <row r="21" spans="1:3" ht="12.75">
      <c r="A21" s="136" t="s">
        <v>6919</v>
      </c>
      <c r="B21" s="136"/>
      <c r="C21" s="136"/>
    </row>
    <row r="22" spans="1:2" ht="12.75">
      <c r="A22" s="62" t="s">
        <v>6917</v>
      </c>
      <c r="B22" s="19"/>
    </row>
    <row r="23" spans="1:2" ht="12.75">
      <c r="A23" s="28" t="s">
        <v>46</v>
      </c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</sheetData>
  <mergeCells count="1">
    <mergeCell ref="A21:C21"/>
  </mergeCells>
  <hyperlinks>
    <hyperlink ref="A21" r:id="rId1" display="http://datainfoplus.stats.govt.nz/Item/nz.govt.stats/54921008-4c10-4a64-b250-0984998f1b92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030"/>
  <sheetViews>
    <sheetView workbookViewId="0" topLeftCell="A1">
      <pane ySplit="7" topLeftCell="A8" activePane="bottomLeft" state="frozen"/>
      <selection pane="bottomLeft" activeCell="K20" sqref="K20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2363</v>
      </c>
    </row>
    <row r="3" ht="12.75">
      <c r="A3" s="4" t="s">
        <v>2713</v>
      </c>
    </row>
    <row r="4" ht="12.75">
      <c r="A4" s="33" t="s">
        <v>2714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2713</v>
      </c>
      <c r="C7" s="8" t="s">
        <v>2715</v>
      </c>
      <c r="D7" s="146" t="s">
        <v>2715</v>
      </c>
    </row>
    <row r="8" spans="1:4" ht="12.75">
      <c r="A8" s="5" t="s">
        <v>1106</v>
      </c>
      <c r="B8" s="5" t="s">
        <v>2716</v>
      </c>
      <c r="C8" s="25">
        <v>61557</v>
      </c>
      <c r="D8" s="118">
        <f>C8/C$18</f>
        <v>0.05348908138713436</v>
      </c>
    </row>
    <row r="9" spans="1:4" ht="12.75">
      <c r="A9" s="5" t="s">
        <v>1108</v>
      </c>
      <c r="B9" s="5" t="s">
        <v>2717</v>
      </c>
      <c r="C9" s="25">
        <v>128223</v>
      </c>
      <c r="D9" s="118">
        <f aca="true" t="shared" si="0" ref="D9:D18">C9/C$18</f>
        <v>0.11141755580522977</v>
      </c>
    </row>
    <row r="10" spans="1:4" ht="12.75">
      <c r="A10" s="5" t="s">
        <v>1110</v>
      </c>
      <c r="B10" s="5" t="s">
        <v>2718</v>
      </c>
      <c r="C10" s="25">
        <v>449604</v>
      </c>
      <c r="D10" s="118">
        <f t="shared" si="0"/>
        <v>0.3906770139542401</v>
      </c>
    </row>
    <row r="11" spans="1:4" ht="12.75">
      <c r="A11" s="5" t="s">
        <v>1112</v>
      </c>
      <c r="B11" s="5" t="s">
        <v>2719</v>
      </c>
      <c r="C11" s="25">
        <v>41454</v>
      </c>
      <c r="D11" s="118">
        <f t="shared" si="0"/>
        <v>0.03602086488656477</v>
      </c>
    </row>
    <row r="12" spans="1:4" ht="12.75">
      <c r="A12" s="5" t="s">
        <v>1114</v>
      </c>
      <c r="B12" s="5" t="s">
        <v>2720</v>
      </c>
      <c r="C12" s="25">
        <v>235842</v>
      </c>
      <c r="D12" s="118">
        <f t="shared" si="0"/>
        <v>0.2049315582712696</v>
      </c>
    </row>
    <row r="13" spans="1:4" ht="12.75">
      <c r="A13" s="5" t="s">
        <v>1116</v>
      </c>
      <c r="B13" s="5" t="s">
        <v>2721</v>
      </c>
      <c r="C13" s="25">
        <v>113400</v>
      </c>
      <c r="D13" s="118">
        <f t="shared" si="0"/>
        <v>0.09853732035838389</v>
      </c>
    </row>
    <row r="14" spans="1:4" ht="12.75">
      <c r="A14" s="5" t="s">
        <v>1118</v>
      </c>
      <c r="B14" s="5" t="s">
        <v>2722</v>
      </c>
      <c r="C14" s="25">
        <v>82152</v>
      </c>
      <c r="D14" s="118">
        <f t="shared" si="0"/>
        <v>0.07138481430407366</v>
      </c>
    </row>
    <row r="15" spans="1:4" ht="12.75">
      <c r="A15" s="5" t="s">
        <v>1120</v>
      </c>
      <c r="B15" s="5" t="s">
        <v>2723</v>
      </c>
      <c r="C15" s="25">
        <v>21864</v>
      </c>
      <c r="D15" s="118">
        <f t="shared" si="0"/>
        <v>0.018998412454283114</v>
      </c>
    </row>
    <row r="16" spans="1:4" ht="12.75">
      <c r="A16" s="5" t="s">
        <v>1122</v>
      </c>
      <c r="B16" s="5" t="s">
        <v>2724</v>
      </c>
      <c r="C16" s="25">
        <v>1548</v>
      </c>
      <c r="D16" s="118">
        <f t="shared" si="0"/>
        <v>0.0013451126271144466</v>
      </c>
    </row>
    <row r="17" spans="1:4" ht="12.75">
      <c r="A17" s="5" t="s">
        <v>1124</v>
      </c>
      <c r="B17" s="5" t="s">
        <v>2725</v>
      </c>
      <c r="C17" s="25">
        <v>15183</v>
      </c>
      <c r="D17" s="118">
        <f t="shared" si="0"/>
        <v>0.01319305233687251</v>
      </c>
    </row>
    <row r="18" spans="1:4" ht="12.75">
      <c r="A18" s="5"/>
      <c r="B18" s="5" t="s">
        <v>40</v>
      </c>
      <c r="C18" s="25">
        <v>1150833</v>
      </c>
      <c r="D18" s="118">
        <f t="shared" si="0"/>
        <v>1</v>
      </c>
    </row>
    <row r="19" spans="1:4" ht="12.75">
      <c r="A19" s="5" t="s">
        <v>2726</v>
      </c>
      <c r="B19" s="5" t="s">
        <v>42</v>
      </c>
      <c r="C19" s="25">
        <v>0</v>
      </c>
      <c r="D19" s="119"/>
    </row>
    <row r="20" spans="1:4" ht="12.75">
      <c r="A20" s="5" t="s">
        <v>1129</v>
      </c>
      <c r="B20" s="5" t="s">
        <v>44</v>
      </c>
      <c r="C20" s="25">
        <v>0</v>
      </c>
      <c r="D20" s="119"/>
    </row>
    <row r="21" spans="1:4" ht="12.75">
      <c r="A21" s="5"/>
      <c r="B21" s="5"/>
      <c r="C21" s="25"/>
      <c r="D21" s="119"/>
    </row>
    <row r="22" spans="1:4" ht="12.75">
      <c r="A22" s="5"/>
      <c r="B22" s="26" t="s">
        <v>45</v>
      </c>
      <c r="C22" s="27">
        <v>1150833</v>
      </c>
      <c r="D22" s="120"/>
    </row>
    <row r="23" spans="1:3" ht="12.75">
      <c r="A23" s="9"/>
      <c r="B23" s="18"/>
      <c r="C23" s="9"/>
    </row>
    <row r="24" spans="1:2" ht="12.75">
      <c r="A24" s="62" t="s">
        <v>7005</v>
      </c>
      <c r="B24" s="19"/>
    </row>
    <row r="25" spans="1:3" ht="12.75">
      <c r="A25" s="136" t="s">
        <v>6919</v>
      </c>
      <c r="B25" s="136"/>
      <c r="C25" s="136"/>
    </row>
    <row r="26" spans="1:2" ht="12.75">
      <c r="A26" s="62" t="s">
        <v>6917</v>
      </c>
      <c r="B26" s="19"/>
    </row>
    <row r="27" spans="1:2" ht="12.75">
      <c r="A27" s="28" t="s">
        <v>46</v>
      </c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25:C25"/>
  </mergeCells>
  <hyperlinks>
    <hyperlink ref="A25" r:id="rId1" display="http://datainfoplus.stats.govt.nz/Item/nz.govt.stats/32f5d501-695b-4bc7-9812-3c4ba784ed65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029"/>
  <sheetViews>
    <sheetView workbookViewId="0" topLeftCell="A1">
      <pane ySplit="7" topLeftCell="A8" activePane="bottomLeft" state="frozen"/>
      <selection pane="bottomLeft" activeCell="D10" sqref="D10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2375</v>
      </c>
    </row>
    <row r="3" ht="12.75">
      <c r="A3" s="4" t="s">
        <v>2728</v>
      </c>
    </row>
    <row r="4" ht="12.75">
      <c r="A4" t="s">
        <v>1139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2728</v>
      </c>
      <c r="C7" s="8" t="s">
        <v>1140</v>
      </c>
      <c r="D7" s="146" t="s">
        <v>1140</v>
      </c>
    </row>
    <row r="8" spans="1:4" ht="12.75">
      <c r="A8" s="5" t="s">
        <v>1106</v>
      </c>
      <c r="B8" s="5" t="s">
        <v>2729</v>
      </c>
      <c r="C8" s="25">
        <v>291135</v>
      </c>
      <c r="D8" s="118">
        <f>C8/C$18</f>
        <v>0.11906675320564336</v>
      </c>
    </row>
    <row r="9" spans="1:4" ht="12.75">
      <c r="A9" s="5" t="s">
        <v>1110</v>
      </c>
      <c r="B9" s="5" t="s">
        <v>2730</v>
      </c>
      <c r="C9" s="25">
        <v>1412994</v>
      </c>
      <c r="D9" s="118">
        <f aca="true" t="shared" si="0" ref="D9:D18">C9/C$18</f>
        <v>0.5778783309428781</v>
      </c>
    </row>
    <row r="10" spans="1:4" ht="12.75">
      <c r="A10" s="5" t="s">
        <v>1112</v>
      </c>
      <c r="B10" s="5" t="s">
        <v>2731</v>
      </c>
      <c r="C10" s="25">
        <v>274905</v>
      </c>
      <c r="D10" s="118">
        <f t="shared" si="0"/>
        <v>0.11242909918078343</v>
      </c>
    </row>
    <row r="11" spans="1:4" ht="12.75">
      <c r="A11" s="5" t="s">
        <v>1114</v>
      </c>
      <c r="B11" s="5" t="s">
        <v>2732</v>
      </c>
      <c r="C11" s="25">
        <v>97584</v>
      </c>
      <c r="D11" s="118">
        <f t="shared" si="0"/>
        <v>0.03990935492063648</v>
      </c>
    </row>
    <row r="12" spans="1:4" ht="12.75">
      <c r="A12" s="5" t="s">
        <v>1116</v>
      </c>
      <c r="B12" s="5" t="s">
        <v>2722</v>
      </c>
      <c r="C12" s="25">
        <v>103194</v>
      </c>
      <c r="D12" s="118">
        <f t="shared" si="0"/>
        <v>0.04220370113625349</v>
      </c>
    </row>
    <row r="13" spans="1:4" ht="12.75">
      <c r="A13" s="5" t="s">
        <v>1118</v>
      </c>
      <c r="B13" s="5" t="s">
        <v>2723</v>
      </c>
      <c r="C13" s="25">
        <v>48777</v>
      </c>
      <c r="D13" s="118">
        <f t="shared" si="0"/>
        <v>0.01994854284476846</v>
      </c>
    </row>
    <row r="14" spans="1:4" ht="12.75">
      <c r="A14" s="5" t="s">
        <v>1122</v>
      </c>
      <c r="B14" s="5" t="s">
        <v>2719</v>
      </c>
      <c r="C14" s="25">
        <v>47811</v>
      </c>
      <c r="D14" s="118">
        <f t="shared" si="0"/>
        <v>0.01955347360336275</v>
      </c>
    </row>
    <row r="15" spans="1:4" ht="12.75">
      <c r="A15" s="5" t="s">
        <v>1124</v>
      </c>
      <c r="B15" s="5" t="s">
        <v>2733</v>
      </c>
      <c r="C15" s="25">
        <v>127350</v>
      </c>
      <c r="D15" s="118">
        <f t="shared" si="0"/>
        <v>0.05208288601761616</v>
      </c>
    </row>
    <row r="16" spans="1:4" ht="12.75">
      <c r="A16" s="5" t="s">
        <v>2734</v>
      </c>
      <c r="B16" s="5" t="s">
        <v>2724</v>
      </c>
      <c r="C16" s="25">
        <v>6045</v>
      </c>
      <c r="D16" s="118">
        <f t="shared" si="0"/>
        <v>0.0024722500665605787</v>
      </c>
    </row>
    <row r="17" spans="1:4" ht="12.75">
      <c r="A17" s="5">
        <v>16</v>
      </c>
      <c r="B17" s="5" t="s">
        <v>2725</v>
      </c>
      <c r="C17" s="25">
        <v>35343</v>
      </c>
      <c r="D17" s="118">
        <f t="shared" si="0"/>
        <v>0.014454381158387186</v>
      </c>
    </row>
    <row r="18" spans="1:4" ht="12.75">
      <c r="A18" s="5"/>
      <c r="B18" s="5" t="s">
        <v>40</v>
      </c>
      <c r="C18" s="25">
        <v>2445141</v>
      </c>
      <c r="D18" s="118">
        <f t="shared" si="0"/>
        <v>1</v>
      </c>
    </row>
    <row r="19" spans="1:4" ht="12.75">
      <c r="A19" s="5" t="s">
        <v>2726</v>
      </c>
      <c r="B19" s="5" t="s">
        <v>42</v>
      </c>
      <c r="C19" s="25">
        <v>0</v>
      </c>
      <c r="D19" s="119"/>
    </row>
    <row r="20" spans="1:4" ht="12.75">
      <c r="A20" s="5" t="s">
        <v>1129</v>
      </c>
      <c r="B20" s="5" t="s">
        <v>44</v>
      </c>
      <c r="C20" s="25">
        <v>0</v>
      </c>
      <c r="D20" s="119"/>
    </row>
    <row r="21" spans="1:4" ht="12.75">
      <c r="A21" s="5"/>
      <c r="B21" s="5"/>
      <c r="C21" s="25"/>
      <c r="D21" s="119"/>
    </row>
    <row r="22" spans="1:4" ht="12.75">
      <c r="A22" s="5"/>
      <c r="B22" s="26" t="s">
        <v>45</v>
      </c>
      <c r="C22" s="27">
        <v>2445141</v>
      </c>
      <c r="D22" s="120"/>
    </row>
    <row r="23" spans="1:3" ht="12.75">
      <c r="A23" s="9"/>
      <c r="B23" s="18"/>
      <c r="C23" s="9"/>
    </row>
    <row r="24" spans="1:2" ht="12.75">
      <c r="A24" s="62" t="s">
        <v>7006</v>
      </c>
      <c r="B24" s="19"/>
    </row>
    <row r="25" spans="1:3" ht="12.75">
      <c r="A25" s="136" t="s">
        <v>6919</v>
      </c>
      <c r="B25" s="136"/>
      <c r="C25" s="136"/>
    </row>
    <row r="26" spans="1:2" ht="12.75">
      <c r="A26" s="62" t="s">
        <v>6917</v>
      </c>
      <c r="B26" s="19"/>
    </row>
    <row r="27" spans="1:2" ht="12.75">
      <c r="A27" s="28" t="s">
        <v>46</v>
      </c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</sheetData>
  <mergeCells count="1">
    <mergeCell ref="A25:C25"/>
  </mergeCells>
  <hyperlinks>
    <hyperlink ref="A25" r:id="rId1" display="http://datainfoplus.stats.govt.nz/Item/nz.govt.stats/ab342389-7db7-46f1-b3d5-ae01504b93c1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030"/>
  <sheetViews>
    <sheetView workbookViewId="0" topLeftCell="A1">
      <pane ySplit="7" topLeftCell="A8" activePane="bottomLeft" state="frozen"/>
      <selection pane="bottomLeft" activeCell="G10" sqref="G10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2701</v>
      </c>
    </row>
    <row r="3" ht="12.75">
      <c r="A3" s="4" t="s">
        <v>2737</v>
      </c>
    </row>
    <row r="4" ht="12.75">
      <c r="A4" t="s">
        <v>2376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2737</v>
      </c>
      <c r="C7" s="8" t="s">
        <v>51</v>
      </c>
      <c r="D7" s="146" t="s">
        <v>51</v>
      </c>
    </row>
    <row r="8" spans="1:4" ht="12.75">
      <c r="A8" s="5" t="s">
        <v>32</v>
      </c>
      <c r="B8" s="5" t="s">
        <v>2738</v>
      </c>
      <c r="C8" s="25">
        <v>869850</v>
      </c>
      <c r="D8" s="118">
        <f>C8/C$11</f>
        <v>0.1850841160869024</v>
      </c>
    </row>
    <row r="9" spans="1:4" ht="12.75">
      <c r="A9" s="5" t="s">
        <v>34</v>
      </c>
      <c r="B9" s="5" t="s">
        <v>2739</v>
      </c>
      <c r="C9" s="25">
        <v>3715050</v>
      </c>
      <c r="D9" s="118">
        <f aca="true" t="shared" si="0" ref="D9:D11">C9/C$11</f>
        <v>0.7904773759483207</v>
      </c>
    </row>
    <row r="10" spans="1:4" ht="12.75">
      <c r="A10" s="5" t="s">
        <v>38</v>
      </c>
      <c r="B10" s="5" t="s">
        <v>1094</v>
      </c>
      <c r="C10" s="25">
        <v>114855</v>
      </c>
      <c r="D10" s="118">
        <f t="shared" si="0"/>
        <v>0.02443850796477689</v>
      </c>
    </row>
    <row r="11" spans="1:4" ht="12.75">
      <c r="A11" s="5"/>
      <c r="B11" s="5" t="s">
        <v>40</v>
      </c>
      <c r="C11" s="25">
        <v>4699755</v>
      </c>
      <c r="D11" s="118">
        <f t="shared" si="0"/>
        <v>1</v>
      </c>
    </row>
    <row r="12" spans="1:4" ht="12.75">
      <c r="A12" s="5" t="s">
        <v>41</v>
      </c>
      <c r="B12" s="5" t="s">
        <v>42</v>
      </c>
      <c r="C12" s="25">
        <v>0</v>
      </c>
      <c r="D12" s="118"/>
    </row>
    <row r="13" spans="1:4" ht="12.75">
      <c r="A13" s="5" t="s">
        <v>43</v>
      </c>
      <c r="B13" s="5" t="s">
        <v>44</v>
      </c>
      <c r="C13" s="25">
        <v>0</v>
      </c>
      <c r="D13" s="118"/>
    </row>
    <row r="14" spans="1:4" ht="12.75">
      <c r="A14" s="5"/>
      <c r="D14" s="118"/>
    </row>
    <row r="15" spans="1:4" ht="12.75">
      <c r="A15" s="5"/>
      <c r="B15" s="26" t="s">
        <v>45</v>
      </c>
      <c r="C15" s="27">
        <v>4699755</v>
      </c>
      <c r="D15" s="123"/>
    </row>
    <row r="16" spans="1:4" ht="12.75">
      <c r="A16" s="9"/>
      <c r="B16" s="18"/>
      <c r="C16" s="9"/>
      <c r="D16" s="83"/>
    </row>
    <row r="17" spans="1:4" ht="12.75">
      <c r="A17" s="62" t="s">
        <v>7007</v>
      </c>
      <c r="B17" s="19"/>
      <c r="D17" s="83"/>
    </row>
    <row r="18" spans="1:3" ht="12.75">
      <c r="A18" s="136" t="s">
        <v>6919</v>
      </c>
      <c r="B18" s="136"/>
      <c r="C18" s="136"/>
    </row>
    <row r="19" spans="1:2" ht="12.75">
      <c r="A19" s="62" t="s">
        <v>6917</v>
      </c>
      <c r="B19" s="19"/>
    </row>
    <row r="20" spans="1:2" ht="12.75">
      <c r="A20" s="28" t="s">
        <v>46</v>
      </c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8:C18"/>
  </mergeCells>
  <hyperlinks>
    <hyperlink ref="A18" r:id="rId1" display="http://datainfoplus.stats.govt.nz/Item/nz.govt.stats/beef1f6b-3623-4f56-9672-0f812653244f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233E-F12E-414A-9C03-E8164533BCA8}">
  <sheetPr>
    <pageSetUpPr fitToPage="1"/>
  </sheetPr>
  <dimension ref="A1:N1034"/>
  <sheetViews>
    <sheetView workbookViewId="0" topLeftCell="A1">
      <pane ySplit="7" topLeftCell="A8" activePane="bottomLeft" state="frozen"/>
      <selection pane="bottomLeft" activeCell="F18" sqref="F18"/>
    </sheetView>
  </sheetViews>
  <sheetFormatPr defaultColWidth="9.140625" defaultRowHeight="12.75"/>
  <cols>
    <col min="1" max="1" width="9.140625" style="39" customWidth="1"/>
    <col min="2" max="2" width="33.7109375" style="39" customWidth="1"/>
    <col min="3" max="14" width="18.7109375" style="39" customWidth="1"/>
    <col min="15" max="16384" width="9.140625" style="39" customWidth="1"/>
  </cols>
  <sheetData>
    <row r="1" ht="12.75">
      <c r="A1" s="50" t="s">
        <v>18</v>
      </c>
    </row>
    <row r="3" ht="12.75">
      <c r="A3" s="40" t="s">
        <v>22</v>
      </c>
    </row>
    <row r="4" ht="12.75">
      <c r="A4" s="39" t="s">
        <v>23</v>
      </c>
    </row>
    <row r="5" spans="1:8" ht="12.75">
      <c r="A5" s="39" t="s">
        <v>19</v>
      </c>
      <c r="H5" s="100"/>
    </row>
    <row r="6" spans="8:14" ht="12.75">
      <c r="H6" s="101"/>
      <c r="I6" s="137" t="s">
        <v>7051</v>
      </c>
      <c r="J6" s="138"/>
      <c r="K6" s="138"/>
      <c r="L6" s="138"/>
      <c r="M6" s="138"/>
      <c r="N6" s="139"/>
    </row>
    <row r="7" spans="1:14" ht="20.4">
      <c r="A7" s="41" t="s">
        <v>24</v>
      </c>
      <c r="B7" s="42" t="s">
        <v>25</v>
      </c>
      <c r="C7" s="43" t="s">
        <v>26</v>
      </c>
      <c r="D7" s="43" t="s">
        <v>27</v>
      </c>
      <c r="E7" s="43" t="s">
        <v>28</v>
      </c>
      <c r="F7" s="43" t="s">
        <v>29</v>
      </c>
      <c r="G7" s="43" t="s">
        <v>30</v>
      </c>
      <c r="H7" s="85" t="s">
        <v>31</v>
      </c>
      <c r="I7" s="43" t="s">
        <v>26</v>
      </c>
      <c r="J7" s="43" t="s">
        <v>27</v>
      </c>
      <c r="K7" s="43" t="s">
        <v>28</v>
      </c>
      <c r="L7" s="43" t="s">
        <v>29</v>
      </c>
      <c r="M7" s="43" t="s">
        <v>30</v>
      </c>
      <c r="N7" s="96" t="s">
        <v>31</v>
      </c>
    </row>
    <row r="8" spans="1:14" ht="12.75">
      <c r="A8" s="44" t="s">
        <v>32</v>
      </c>
      <c r="B8" s="44" t="s">
        <v>33</v>
      </c>
      <c r="C8" s="22">
        <v>3024555</v>
      </c>
      <c r="D8" s="22">
        <v>3169791</v>
      </c>
      <c r="E8" s="22">
        <v>3176586</v>
      </c>
      <c r="F8" s="22">
        <v>3065241</v>
      </c>
      <c r="G8" s="22">
        <v>3498393</v>
      </c>
      <c r="H8" s="22">
        <v>3486426</v>
      </c>
      <c r="I8" s="84">
        <f>C8/C$12</f>
        <v>0.8226743925117728</v>
      </c>
      <c r="J8" s="84">
        <f aca="true" t="shared" si="0" ref="J8:N12">D8/D$12</f>
        <v>0.8646336343929749</v>
      </c>
      <c r="K8" s="84">
        <f t="shared" si="0"/>
        <v>0.8651603778441054</v>
      </c>
      <c r="L8" s="84">
        <f t="shared" si="0"/>
        <v>0.8345792499342464</v>
      </c>
      <c r="M8" s="84">
        <f t="shared" si="0"/>
        <v>0.9520439295240071</v>
      </c>
      <c r="N8" s="97">
        <f t="shared" si="0"/>
        <v>0.9468685862991332</v>
      </c>
    </row>
    <row r="9" spans="1:14" ht="12.75">
      <c r="A9" s="44" t="s">
        <v>34</v>
      </c>
      <c r="B9" s="44" t="s">
        <v>35</v>
      </c>
      <c r="C9" s="22">
        <v>590019</v>
      </c>
      <c r="D9" s="22">
        <v>433389</v>
      </c>
      <c r="E9" s="22">
        <v>381735</v>
      </c>
      <c r="F9" s="22">
        <v>531372</v>
      </c>
      <c r="G9" s="22">
        <v>129153</v>
      </c>
      <c r="H9" s="22">
        <v>159663</v>
      </c>
      <c r="I9" s="84">
        <f aca="true" t="shared" si="1" ref="I9:I12">C9/C$12</f>
        <v>0.16048427699129414</v>
      </c>
      <c r="J9" s="84">
        <f t="shared" si="0"/>
        <v>0.11821684968376053</v>
      </c>
      <c r="K9" s="84">
        <f t="shared" si="0"/>
        <v>0.10396759188522507</v>
      </c>
      <c r="L9" s="84">
        <f t="shared" si="0"/>
        <v>0.14467770892926865</v>
      </c>
      <c r="M9" s="84">
        <f t="shared" si="0"/>
        <v>0.035147374703132006</v>
      </c>
      <c r="N9" s="97">
        <f t="shared" si="0"/>
        <v>0.0433624230355896</v>
      </c>
    </row>
    <row r="10" spans="1:14" ht="12.75">
      <c r="A10" s="44" t="s">
        <v>36</v>
      </c>
      <c r="B10" s="44" t="s">
        <v>37</v>
      </c>
      <c r="C10" s="22">
        <v>53088</v>
      </c>
      <c r="D10" s="22">
        <v>55221</v>
      </c>
      <c r="E10" s="22">
        <v>92763</v>
      </c>
      <c r="F10" s="22">
        <v>66096</v>
      </c>
      <c r="G10" s="22">
        <v>27825</v>
      </c>
      <c r="H10" s="22">
        <v>27363</v>
      </c>
      <c r="I10" s="84">
        <f t="shared" si="1"/>
        <v>0.014439855829920432</v>
      </c>
      <c r="J10" s="84">
        <f t="shared" si="0"/>
        <v>0.015062801908647751</v>
      </c>
      <c r="K10" s="84">
        <f t="shared" si="0"/>
        <v>0.025264504763904627</v>
      </c>
      <c r="L10" s="84">
        <f t="shared" si="0"/>
        <v>0.01799608908521514</v>
      </c>
      <c r="M10" s="84">
        <f t="shared" si="0"/>
        <v>0.007572225973184115</v>
      </c>
      <c r="N10" s="97">
        <f t="shared" si="0"/>
        <v>0.007431439854711725</v>
      </c>
    </row>
    <row r="11" spans="1:14" ht="12.75">
      <c r="A11" s="44" t="s">
        <v>38</v>
      </c>
      <c r="B11" s="44" t="s">
        <v>39</v>
      </c>
      <c r="C11" s="22">
        <v>8829</v>
      </c>
      <c r="D11" s="22">
        <v>7647</v>
      </c>
      <c r="E11" s="22">
        <v>20592</v>
      </c>
      <c r="F11" s="22">
        <v>10086</v>
      </c>
      <c r="G11" s="22">
        <v>19242</v>
      </c>
      <c r="H11" s="22">
        <v>8604</v>
      </c>
      <c r="I11" s="84">
        <f t="shared" si="1"/>
        <v>0.002401474667012649</v>
      </c>
      <c r="J11" s="84">
        <f t="shared" si="0"/>
        <v>0.0020858956953953996</v>
      </c>
      <c r="K11" s="84">
        <f t="shared" si="0"/>
        <v>0.005608342572990569</v>
      </c>
      <c r="L11" s="84">
        <f t="shared" si="0"/>
        <v>0.002746135235316508</v>
      </c>
      <c r="M11" s="84">
        <f t="shared" si="0"/>
        <v>0.005236469799676864</v>
      </c>
      <c r="N11" s="97">
        <f t="shared" si="0"/>
        <v>0.0023367360490421257</v>
      </c>
    </row>
    <row r="12" spans="1:14" ht="12.75">
      <c r="A12" s="44"/>
      <c r="B12" s="44" t="s">
        <v>40</v>
      </c>
      <c r="C12" s="22">
        <v>3676491</v>
      </c>
      <c r="D12" s="22">
        <v>3666051</v>
      </c>
      <c r="E12" s="22">
        <v>3671673</v>
      </c>
      <c r="F12" s="22">
        <v>3672798</v>
      </c>
      <c r="G12" s="22">
        <v>3674613</v>
      </c>
      <c r="H12" s="22">
        <v>3682059</v>
      </c>
      <c r="I12" s="84">
        <f t="shared" si="1"/>
        <v>1</v>
      </c>
      <c r="J12" s="84">
        <f t="shared" si="0"/>
        <v>1</v>
      </c>
      <c r="K12" s="84">
        <f t="shared" si="0"/>
        <v>1</v>
      </c>
      <c r="L12" s="84">
        <f t="shared" si="0"/>
        <v>1</v>
      </c>
      <c r="M12" s="84">
        <f t="shared" si="0"/>
        <v>1</v>
      </c>
      <c r="N12" s="97">
        <f t="shared" si="0"/>
        <v>1</v>
      </c>
    </row>
    <row r="13" spans="1:14" ht="12.75">
      <c r="A13" s="44" t="s">
        <v>41</v>
      </c>
      <c r="B13" s="44" t="s">
        <v>42</v>
      </c>
      <c r="C13" s="22">
        <v>8538</v>
      </c>
      <c r="D13" s="22">
        <v>5691</v>
      </c>
      <c r="E13" s="22">
        <v>5577</v>
      </c>
      <c r="F13" s="22">
        <v>5829</v>
      </c>
      <c r="G13" s="22">
        <v>4113</v>
      </c>
      <c r="H13" s="22">
        <v>4545</v>
      </c>
      <c r="N13" s="98"/>
    </row>
    <row r="14" spans="1:14" ht="12.75">
      <c r="A14" s="44" t="s">
        <v>43</v>
      </c>
      <c r="B14" s="44" t="s">
        <v>44</v>
      </c>
      <c r="C14" s="22">
        <v>719808</v>
      </c>
      <c r="D14" s="22">
        <v>733095</v>
      </c>
      <c r="E14" s="22">
        <v>727584</v>
      </c>
      <c r="F14" s="22">
        <v>726207</v>
      </c>
      <c r="G14" s="22">
        <v>726108</v>
      </c>
      <c r="H14" s="22">
        <v>718236</v>
      </c>
      <c r="N14" s="98"/>
    </row>
    <row r="15" spans="1:14" ht="12.75">
      <c r="A15" s="44"/>
      <c r="B15" s="44"/>
      <c r="C15" s="22"/>
      <c r="D15" s="22"/>
      <c r="E15" s="22"/>
      <c r="F15" s="22"/>
      <c r="G15" s="22"/>
      <c r="H15" s="22"/>
      <c r="N15" s="98"/>
    </row>
    <row r="16" spans="1:14" s="40" customFormat="1" ht="12.75">
      <c r="A16" s="45"/>
      <c r="B16" s="45" t="s">
        <v>45</v>
      </c>
      <c r="C16" s="29">
        <v>4404834</v>
      </c>
      <c r="D16" s="29">
        <v>4404834</v>
      </c>
      <c r="E16" s="29">
        <v>4404834</v>
      </c>
      <c r="F16" s="29">
        <v>4404834</v>
      </c>
      <c r="G16" s="29">
        <v>4404834</v>
      </c>
      <c r="H16" s="29">
        <v>4404834</v>
      </c>
      <c r="I16" s="95"/>
      <c r="J16" s="95"/>
      <c r="K16" s="95"/>
      <c r="L16" s="95"/>
      <c r="M16" s="95"/>
      <c r="N16" s="99"/>
    </row>
    <row r="17" spans="1:8" ht="12.75">
      <c r="A17" s="46"/>
      <c r="B17" s="47"/>
      <c r="C17" s="46"/>
      <c r="D17" s="46"/>
      <c r="E17" s="46"/>
      <c r="F17" s="46"/>
      <c r="G17" s="46"/>
      <c r="H17" s="46"/>
    </row>
    <row r="18" spans="1:8" ht="12.75">
      <c r="A18" s="62" t="s">
        <v>6992</v>
      </c>
      <c r="B18" s="48"/>
      <c r="C18" s="49"/>
      <c r="D18" s="49"/>
      <c r="E18" s="49"/>
      <c r="F18" s="49"/>
      <c r="G18" s="49"/>
      <c r="H18" s="49"/>
    </row>
    <row r="19" spans="1:8" ht="12.75">
      <c r="A19" s="136" t="s">
        <v>6993</v>
      </c>
      <c r="B19" s="136"/>
      <c r="C19" s="136"/>
      <c r="D19" s="49"/>
      <c r="E19" s="49"/>
      <c r="F19" s="49"/>
      <c r="G19" s="49"/>
      <c r="H19" s="49"/>
    </row>
    <row r="20" spans="1:8" ht="12.75">
      <c r="A20" s="62" t="s">
        <v>6917</v>
      </c>
      <c r="B20" s="48"/>
      <c r="C20" s="49"/>
      <c r="D20" s="49"/>
      <c r="E20" s="49"/>
      <c r="F20" s="49"/>
      <c r="G20" s="49"/>
      <c r="H20" s="49"/>
    </row>
    <row r="21" spans="1:8" ht="12.75">
      <c r="A21" s="28" t="s">
        <v>46</v>
      </c>
      <c r="B21" s="48"/>
      <c r="C21" s="49"/>
      <c r="D21" s="49"/>
      <c r="E21" s="49"/>
      <c r="F21" s="49"/>
      <c r="G21" s="49"/>
      <c r="H21" s="49"/>
    </row>
    <row r="22" spans="1:2" ht="12.75">
      <c r="A22" s="28"/>
      <c r="B22" s="50"/>
    </row>
    <row r="23" ht="12.75">
      <c r="B23" s="50"/>
    </row>
    <row r="24" ht="12.75">
      <c r="B24" s="50"/>
    </row>
    <row r="25" ht="12.75">
      <c r="B25" s="50"/>
    </row>
    <row r="26" ht="12.75">
      <c r="B26" s="50"/>
    </row>
    <row r="27" ht="12.75">
      <c r="B27" s="50"/>
    </row>
    <row r="28" ht="12.75">
      <c r="B28" s="50"/>
    </row>
    <row r="29" ht="12.75">
      <c r="B29" s="50"/>
    </row>
    <row r="30" ht="12.75">
      <c r="B30" s="50"/>
    </row>
    <row r="31" ht="12.75">
      <c r="B31" s="50"/>
    </row>
    <row r="32" ht="12.75">
      <c r="B32" s="50"/>
    </row>
    <row r="33" ht="12.75">
      <c r="B33" s="50"/>
    </row>
    <row r="34" ht="12.75">
      <c r="B34" s="50"/>
    </row>
    <row r="35" ht="12.75">
      <c r="B35" s="50"/>
    </row>
    <row r="36" ht="12.75">
      <c r="B36" s="50"/>
    </row>
    <row r="37" ht="12.75">
      <c r="B37" s="50"/>
    </row>
    <row r="38" ht="12.75">
      <c r="B38" s="50"/>
    </row>
    <row r="39" ht="12.75">
      <c r="B39" s="50"/>
    </row>
    <row r="40" ht="12.75">
      <c r="B40" s="50"/>
    </row>
    <row r="41" ht="12.75">
      <c r="B41" s="50"/>
    </row>
    <row r="42" ht="12.75">
      <c r="B42" s="50"/>
    </row>
    <row r="43" ht="12.75">
      <c r="B43" s="50"/>
    </row>
    <row r="44" ht="12.75">
      <c r="B44" s="50"/>
    </row>
    <row r="45" ht="12.75">
      <c r="B45" s="50"/>
    </row>
    <row r="46" ht="12.75">
      <c r="B46" s="50"/>
    </row>
    <row r="47" ht="12.75">
      <c r="B47" s="50"/>
    </row>
    <row r="48" ht="12.75">
      <c r="B48" s="50"/>
    </row>
    <row r="49" ht="12.75">
      <c r="B49" s="50"/>
    </row>
    <row r="50" ht="12.75">
      <c r="B50" s="50"/>
    </row>
    <row r="51" ht="12.75">
      <c r="B51" s="50"/>
    </row>
    <row r="52" ht="12.75">
      <c r="B52" s="50"/>
    </row>
    <row r="53" ht="12.75">
      <c r="B53" s="50"/>
    </row>
    <row r="54" ht="12.75">
      <c r="B54" s="50"/>
    </row>
    <row r="55" ht="12.75">
      <c r="B55" s="50"/>
    </row>
    <row r="56" ht="12.75">
      <c r="B56" s="50"/>
    </row>
    <row r="57" ht="12.75">
      <c r="B57" s="50"/>
    </row>
    <row r="58" ht="12.75">
      <c r="B58" s="50"/>
    </row>
    <row r="59" ht="12.75">
      <c r="B59" s="50"/>
    </row>
    <row r="60" ht="12.75">
      <c r="B60" s="50"/>
    </row>
    <row r="61" ht="12.75">
      <c r="B61" s="50"/>
    </row>
    <row r="62" ht="12.75">
      <c r="B62" s="50"/>
    </row>
    <row r="63" ht="12.75">
      <c r="B63" s="50"/>
    </row>
    <row r="64" ht="12.75">
      <c r="B64" s="50"/>
    </row>
    <row r="65" ht="12.75">
      <c r="B65" s="50"/>
    </row>
    <row r="66" ht="12.75">
      <c r="B66" s="50"/>
    </row>
    <row r="67" ht="12.75">
      <c r="B67" s="50"/>
    </row>
    <row r="68" ht="12.75">
      <c r="B68" s="50"/>
    </row>
    <row r="69" ht="12.75">
      <c r="B69" s="50"/>
    </row>
    <row r="70" ht="12.75">
      <c r="B70" s="50"/>
    </row>
    <row r="71" ht="12.75">
      <c r="B71" s="50"/>
    </row>
    <row r="72" ht="12.75">
      <c r="B72" s="50"/>
    </row>
    <row r="73" ht="12.75">
      <c r="B73" s="50"/>
    </row>
    <row r="74" ht="12.75">
      <c r="B74" s="50"/>
    </row>
    <row r="75" ht="12.75">
      <c r="B75" s="50"/>
    </row>
    <row r="76" ht="12.75">
      <c r="B76" s="50"/>
    </row>
    <row r="77" ht="12.75">
      <c r="B77" s="50"/>
    </row>
    <row r="78" ht="12.75">
      <c r="B78" s="50"/>
    </row>
    <row r="79" ht="12.75">
      <c r="B79" s="50"/>
    </row>
    <row r="80" ht="12.75">
      <c r="B80" s="50"/>
    </row>
    <row r="81" ht="12.75">
      <c r="B81" s="50"/>
    </row>
    <row r="82" ht="12.75">
      <c r="B82" s="50"/>
    </row>
    <row r="83" ht="12.75">
      <c r="B83" s="50"/>
    </row>
    <row r="84" ht="12.75">
      <c r="B84" s="50"/>
    </row>
    <row r="85" ht="12.75">
      <c r="B85" s="50"/>
    </row>
    <row r="86" ht="12.75">
      <c r="B86" s="50"/>
    </row>
    <row r="87" ht="12.75">
      <c r="B87" s="50"/>
    </row>
    <row r="88" ht="12.75">
      <c r="B88" s="50"/>
    </row>
    <row r="89" ht="12.75">
      <c r="B89" s="50"/>
    </row>
    <row r="90" ht="12.75">
      <c r="B90" s="50"/>
    </row>
    <row r="91" ht="12.75">
      <c r="B91" s="50"/>
    </row>
    <row r="92" ht="12.75">
      <c r="B92" s="50"/>
    </row>
    <row r="93" ht="12.75">
      <c r="B93" s="50"/>
    </row>
    <row r="94" ht="12.75">
      <c r="B94" s="50"/>
    </row>
    <row r="95" ht="12.75">
      <c r="B95" s="50"/>
    </row>
    <row r="96" ht="12.75">
      <c r="B96" s="50"/>
    </row>
    <row r="97" ht="12.75">
      <c r="B97" s="50"/>
    </row>
    <row r="98" ht="12.75">
      <c r="B98" s="50"/>
    </row>
    <row r="99" ht="12.75">
      <c r="B99" s="50"/>
    </row>
    <row r="100" ht="12.75">
      <c r="B100" s="50"/>
    </row>
    <row r="101" ht="12.75">
      <c r="B101" s="50"/>
    </row>
    <row r="102" ht="12.75">
      <c r="B102" s="50"/>
    </row>
    <row r="103" ht="12.75">
      <c r="B103" s="50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  <row r="124" ht="12.75">
      <c r="B124" s="50"/>
    </row>
    <row r="125" ht="12.75">
      <c r="B125" s="50"/>
    </row>
    <row r="126" ht="12.75">
      <c r="B126" s="50"/>
    </row>
    <row r="127" ht="12.75">
      <c r="B127" s="50"/>
    </row>
    <row r="128" ht="12.75">
      <c r="B128" s="50"/>
    </row>
    <row r="129" ht="12.75">
      <c r="B129" s="50"/>
    </row>
    <row r="130" ht="12.75">
      <c r="B130" s="50"/>
    </row>
    <row r="131" ht="12.75">
      <c r="B131" s="50"/>
    </row>
    <row r="132" ht="12.75">
      <c r="B132" s="50"/>
    </row>
    <row r="133" ht="12.75">
      <c r="B133" s="50"/>
    </row>
    <row r="134" ht="12.75">
      <c r="B134" s="50"/>
    </row>
    <row r="135" ht="12.75">
      <c r="B135" s="50"/>
    </row>
    <row r="136" ht="12.75">
      <c r="B136" s="50"/>
    </row>
    <row r="137" ht="12.75">
      <c r="B137" s="50"/>
    </row>
    <row r="138" ht="12.75">
      <c r="B138" s="50"/>
    </row>
    <row r="139" ht="12.75">
      <c r="B139" s="50"/>
    </row>
    <row r="140" ht="12.75">
      <c r="B140" s="50"/>
    </row>
    <row r="141" ht="12.75">
      <c r="B141" s="50"/>
    </row>
    <row r="142" ht="12.75">
      <c r="B142" s="50"/>
    </row>
    <row r="143" ht="12.75">
      <c r="B143" s="50"/>
    </row>
    <row r="144" ht="12.75">
      <c r="B144" s="50"/>
    </row>
    <row r="145" ht="12.75">
      <c r="B145" s="50"/>
    </row>
    <row r="146" ht="12.75">
      <c r="B146" s="50"/>
    </row>
    <row r="147" ht="12.75">
      <c r="B147" s="50"/>
    </row>
    <row r="148" ht="12.75">
      <c r="B148" s="50"/>
    </row>
    <row r="149" ht="12.75">
      <c r="B149" s="50"/>
    </row>
    <row r="150" ht="12.75">
      <c r="B150" s="50"/>
    </row>
    <row r="151" ht="12.75">
      <c r="B151" s="50"/>
    </row>
    <row r="152" ht="12.75">
      <c r="B152" s="50"/>
    </row>
    <row r="153" ht="12.75">
      <c r="B153" s="50"/>
    </row>
    <row r="154" ht="12.75">
      <c r="B154" s="50"/>
    </row>
    <row r="155" ht="12.75">
      <c r="B155" s="50"/>
    </row>
    <row r="156" ht="12.75">
      <c r="B156" s="50"/>
    </row>
    <row r="157" ht="12.75">
      <c r="B157" s="50"/>
    </row>
    <row r="158" ht="12.75">
      <c r="B158" s="50"/>
    </row>
    <row r="159" ht="12.75">
      <c r="B159" s="50"/>
    </row>
    <row r="160" ht="12.75">
      <c r="B160" s="50"/>
    </row>
    <row r="161" ht="12.75">
      <c r="B161" s="50"/>
    </row>
    <row r="162" ht="12.75">
      <c r="B162" s="50"/>
    </row>
    <row r="163" ht="12.75">
      <c r="B163" s="50"/>
    </row>
    <row r="164" ht="12.75">
      <c r="B164" s="50"/>
    </row>
    <row r="165" ht="12.75">
      <c r="B165" s="50"/>
    </row>
    <row r="166" ht="12.75">
      <c r="B166" s="50"/>
    </row>
    <row r="167" ht="12.75">
      <c r="B167" s="50"/>
    </row>
    <row r="168" ht="12.75">
      <c r="B168" s="50"/>
    </row>
    <row r="169" ht="12.75">
      <c r="B169" s="50"/>
    </row>
    <row r="170" ht="12.75">
      <c r="B170" s="50"/>
    </row>
    <row r="171" ht="12.75">
      <c r="B171" s="50"/>
    </row>
    <row r="172" ht="12.75">
      <c r="B172" s="50"/>
    </row>
    <row r="173" ht="12.75">
      <c r="B173" s="50"/>
    </row>
    <row r="174" ht="12.75">
      <c r="B174" s="50"/>
    </row>
    <row r="175" ht="12.75">
      <c r="B175" s="50"/>
    </row>
    <row r="176" ht="12.75">
      <c r="B176" s="50"/>
    </row>
    <row r="177" ht="12.75">
      <c r="B177" s="50"/>
    </row>
    <row r="178" ht="12.75">
      <c r="B178" s="50"/>
    </row>
    <row r="179" ht="12.75">
      <c r="B179" s="50"/>
    </row>
    <row r="180" ht="12.75">
      <c r="B180" s="50"/>
    </row>
    <row r="181" ht="12.75">
      <c r="B181" s="50"/>
    </row>
    <row r="182" ht="12.75">
      <c r="B182" s="50"/>
    </row>
    <row r="183" ht="12.75">
      <c r="B183" s="50"/>
    </row>
    <row r="184" ht="12.75">
      <c r="B184" s="50"/>
    </row>
    <row r="185" ht="12.75">
      <c r="B185" s="50"/>
    </row>
    <row r="186" ht="12.75">
      <c r="B186" s="50"/>
    </row>
    <row r="187" ht="12.75">
      <c r="B187" s="50"/>
    </row>
    <row r="188" ht="12.75">
      <c r="B188" s="50"/>
    </row>
    <row r="189" ht="12.75">
      <c r="B189" s="50"/>
    </row>
    <row r="190" ht="12.75">
      <c r="B190" s="50"/>
    </row>
    <row r="191" ht="12.75">
      <c r="B191" s="50"/>
    </row>
    <row r="192" ht="12.75">
      <c r="B192" s="50"/>
    </row>
    <row r="193" ht="12.75">
      <c r="B193" s="50"/>
    </row>
    <row r="194" ht="12.75">
      <c r="B194" s="50"/>
    </row>
    <row r="195" ht="12.75">
      <c r="B195" s="50"/>
    </row>
    <row r="196" ht="12.75">
      <c r="B196" s="50"/>
    </row>
    <row r="197" ht="12.75">
      <c r="B197" s="50"/>
    </row>
    <row r="198" ht="12.75">
      <c r="B198" s="50"/>
    </row>
    <row r="199" ht="12.75">
      <c r="B199" s="50"/>
    </row>
    <row r="200" ht="12.75">
      <c r="B200" s="50"/>
    </row>
    <row r="201" ht="12.75">
      <c r="B201" s="50"/>
    </row>
    <row r="202" ht="12.75">
      <c r="B202" s="50"/>
    </row>
    <row r="203" ht="12.75">
      <c r="B203" s="50"/>
    </row>
    <row r="204" ht="12.75">
      <c r="B204" s="50"/>
    </row>
    <row r="205" ht="12.75">
      <c r="B205" s="50"/>
    </row>
    <row r="206" ht="12.75">
      <c r="B206" s="50"/>
    </row>
    <row r="207" ht="12.75">
      <c r="B207" s="50"/>
    </row>
    <row r="208" ht="12.75">
      <c r="B208" s="50"/>
    </row>
    <row r="209" ht="12.75">
      <c r="B209" s="50"/>
    </row>
    <row r="210" ht="12.75">
      <c r="B210" s="50"/>
    </row>
    <row r="211" ht="12.75">
      <c r="B211" s="50"/>
    </row>
    <row r="212" ht="12.75">
      <c r="B212" s="50"/>
    </row>
    <row r="213" ht="12.75">
      <c r="B213" s="50"/>
    </row>
    <row r="214" ht="12.75">
      <c r="B214" s="50"/>
    </row>
    <row r="215" ht="12.75">
      <c r="B215" s="50"/>
    </row>
    <row r="216" ht="12.75">
      <c r="B216" s="50"/>
    </row>
    <row r="217" ht="12.75">
      <c r="B217" s="50"/>
    </row>
    <row r="218" ht="12.75">
      <c r="B218" s="50"/>
    </row>
    <row r="219" ht="12.75">
      <c r="B219" s="50"/>
    </row>
    <row r="220" ht="12.75">
      <c r="B220" s="50"/>
    </row>
    <row r="221" ht="12.75">
      <c r="B221" s="50"/>
    </row>
    <row r="222" ht="12.75">
      <c r="B222" s="50"/>
    </row>
    <row r="223" ht="12.75">
      <c r="B223" s="50"/>
    </row>
    <row r="224" ht="12.75">
      <c r="B224" s="50"/>
    </row>
    <row r="225" ht="12.75">
      <c r="B225" s="50"/>
    </row>
    <row r="226" ht="12.75">
      <c r="B226" s="50"/>
    </row>
    <row r="227" ht="12.75">
      <c r="B227" s="50"/>
    </row>
    <row r="228" ht="12.75">
      <c r="B228" s="50"/>
    </row>
    <row r="229" ht="12.75">
      <c r="B229" s="50"/>
    </row>
    <row r="230" ht="12.75">
      <c r="B230" s="50"/>
    </row>
    <row r="231" ht="12.75">
      <c r="B231" s="50"/>
    </row>
    <row r="232" ht="12.75">
      <c r="B232" s="50"/>
    </row>
    <row r="233" ht="12.75">
      <c r="B233" s="50"/>
    </row>
    <row r="234" ht="12.75">
      <c r="B234" s="50"/>
    </row>
    <row r="235" ht="12.75">
      <c r="B235" s="50"/>
    </row>
    <row r="236" ht="12.75">
      <c r="B236" s="50"/>
    </row>
    <row r="237" ht="12.75">
      <c r="B237" s="50"/>
    </row>
    <row r="238" ht="12.75">
      <c r="B238" s="50"/>
    </row>
    <row r="239" ht="12.75">
      <c r="B239" s="50"/>
    </row>
    <row r="240" ht="12.75">
      <c r="B240" s="50"/>
    </row>
    <row r="241" ht="12.75">
      <c r="B241" s="50"/>
    </row>
    <row r="242" ht="12.75">
      <c r="B242" s="50"/>
    </row>
    <row r="243" ht="12.75">
      <c r="B243" s="50"/>
    </row>
    <row r="244" ht="12.75">
      <c r="B244" s="50"/>
    </row>
    <row r="245" ht="12.75">
      <c r="B245" s="50"/>
    </row>
    <row r="246" ht="12.75">
      <c r="B246" s="50"/>
    </row>
    <row r="247" ht="12.75">
      <c r="B247" s="50"/>
    </row>
    <row r="248" ht="12.75">
      <c r="B248" s="50"/>
    </row>
    <row r="249" ht="12.75">
      <c r="B249" s="50"/>
    </row>
    <row r="250" ht="12.75">
      <c r="B250" s="50"/>
    </row>
    <row r="251" ht="12.75">
      <c r="B251" s="50"/>
    </row>
    <row r="252" ht="12.75">
      <c r="B252" s="50"/>
    </row>
    <row r="253" ht="12.75">
      <c r="B253" s="50"/>
    </row>
    <row r="254" ht="12.75">
      <c r="B254" s="50"/>
    </row>
    <row r="255" ht="12.75">
      <c r="B255" s="50"/>
    </row>
    <row r="256" ht="12.75">
      <c r="B256" s="50"/>
    </row>
    <row r="257" ht="12.75">
      <c r="B257" s="50"/>
    </row>
    <row r="258" ht="12.75">
      <c r="B258" s="50"/>
    </row>
    <row r="259" ht="12.75">
      <c r="B259" s="50"/>
    </row>
    <row r="260" ht="12.75">
      <c r="B260" s="50"/>
    </row>
    <row r="261" ht="12.75">
      <c r="B261" s="50"/>
    </row>
    <row r="262" ht="12.75">
      <c r="B262" s="50"/>
    </row>
    <row r="263" ht="12.75">
      <c r="B263" s="50"/>
    </row>
    <row r="264" ht="12.75">
      <c r="B264" s="50"/>
    </row>
    <row r="265" ht="12.75">
      <c r="B265" s="50"/>
    </row>
    <row r="266" ht="12.75">
      <c r="B266" s="50"/>
    </row>
    <row r="267" ht="12.75">
      <c r="B267" s="50"/>
    </row>
    <row r="268" ht="12.75">
      <c r="B268" s="50"/>
    </row>
    <row r="269" ht="12.75">
      <c r="B269" s="50"/>
    </row>
    <row r="270" ht="12.75">
      <c r="B270" s="50"/>
    </row>
    <row r="271" ht="12.75">
      <c r="B271" s="50"/>
    </row>
    <row r="272" ht="12.75">
      <c r="B272" s="50"/>
    </row>
    <row r="273" ht="12.75">
      <c r="B273" s="50"/>
    </row>
    <row r="274" ht="12.75">
      <c r="B274" s="50"/>
    </row>
    <row r="275" ht="12.75">
      <c r="B275" s="50"/>
    </row>
    <row r="276" ht="12.75">
      <c r="B276" s="50"/>
    </row>
    <row r="277" ht="12.75">
      <c r="B277" s="50"/>
    </row>
    <row r="278" ht="12.75">
      <c r="B278" s="50"/>
    </row>
    <row r="279" ht="12.75">
      <c r="B279" s="50"/>
    </row>
    <row r="280" ht="12.75">
      <c r="B280" s="50"/>
    </row>
    <row r="281" ht="12.75">
      <c r="B281" s="50"/>
    </row>
    <row r="282" ht="12.75">
      <c r="B282" s="50"/>
    </row>
    <row r="283" ht="12.75">
      <c r="B283" s="50"/>
    </row>
    <row r="284" ht="12.75">
      <c r="B284" s="50"/>
    </row>
    <row r="285" ht="12.75">
      <c r="B285" s="50"/>
    </row>
    <row r="286" ht="12.75">
      <c r="B286" s="50"/>
    </row>
    <row r="287" ht="12.75">
      <c r="B287" s="50"/>
    </row>
    <row r="288" ht="12.75">
      <c r="B288" s="50"/>
    </row>
    <row r="289" ht="12.75">
      <c r="B289" s="50"/>
    </row>
    <row r="290" ht="12.75">
      <c r="B290" s="50"/>
    </row>
    <row r="291" ht="12.75">
      <c r="B291" s="50"/>
    </row>
    <row r="292" ht="12.75">
      <c r="B292" s="50"/>
    </row>
    <row r="293" ht="12.75">
      <c r="B293" s="50"/>
    </row>
    <row r="294" ht="12.75">
      <c r="B294" s="50"/>
    </row>
    <row r="295" ht="12.75">
      <c r="B295" s="50"/>
    </row>
    <row r="296" ht="12.75">
      <c r="B296" s="50"/>
    </row>
    <row r="297" ht="12.75">
      <c r="B297" s="50"/>
    </row>
    <row r="298" ht="12.75">
      <c r="B298" s="50"/>
    </row>
    <row r="299" ht="12.75">
      <c r="B299" s="50"/>
    </row>
    <row r="300" ht="12.75">
      <c r="B300" s="50"/>
    </row>
    <row r="301" ht="12.75">
      <c r="B301" s="50"/>
    </row>
    <row r="302" ht="12.75">
      <c r="B302" s="50"/>
    </row>
    <row r="303" ht="12.75">
      <c r="B303" s="50"/>
    </row>
    <row r="304" ht="12.75">
      <c r="B304" s="50"/>
    </row>
    <row r="305" ht="12.75">
      <c r="B305" s="50"/>
    </row>
    <row r="306" ht="12.75">
      <c r="B306" s="50"/>
    </row>
    <row r="307" ht="12.75">
      <c r="B307" s="50"/>
    </row>
    <row r="308" ht="12.75">
      <c r="B308" s="50"/>
    </row>
    <row r="309" ht="12.75">
      <c r="B309" s="50"/>
    </row>
    <row r="310" ht="12.75">
      <c r="B310" s="50"/>
    </row>
    <row r="311" ht="12.75">
      <c r="B311" s="50"/>
    </row>
    <row r="312" ht="12.75">
      <c r="B312" s="50"/>
    </row>
    <row r="313" ht="12.75">
      <c r="B313" s="50"/>
    </row>
    <row r="314" ht="12.75">
      <c r="B314" s="50"/>
    </row>
    <row r="315" ht="12.75">
      <c r="B315" s="50"/>
    </row>
    <row r="316" ht="12.75">
      <c r="B316" s="50"/>
    </row>
    <row r="317" ht="12.75">
      <c r="B317" s="50"/>
    </row>
    <row r="318" ht="12.75">
      <c r="B318" s="50"/>
    </row>
    <row r="319" ht="12.75">
      <c r="B319" s="50"/>
    </row>
    <row r="320" ht="12.75">
      <c r="B320" s="50"/>
    </row>
    <row r="321" ht="12.75">
      <c r="B321" s="50"/>
    </row>
    <row r="322" ht="12.75">
      <c r="B322" s="50"/>
    </row>
    <row r="323" ht="12.75">
      <c r="B323" s="50"/>
    </row>
    <row r="324" ht="12.75">
      <c r="B324" s="50"/>
    </row>
    <row r="325" ht="12.75">
      <c r="B325" s="50"/>
    </row>
    <row r="326" ht="12.75">
      <c r="B326" s="50"/>
    </row>
    <row r="327" ht="12.75">
      <c r="B327" s="50"/>
    </row>
    <row r="328" ht="12.75">
      <c r="B328" s="50"/>
    </row>
    <row r="329" ht="12.75">
      <c r="B329" s="50"/>
    </row>
    <row r="330" ht="12.75">
      <c r="B330" s="50"/>
    </row>
    <row r="331" ht="12.75">
      <c r="B331" s="50"/>
    </row>
    <row r="332" ht="12.75">
      <c r="B332" s="50"/>
    </row>
    <row r="333" ht="12.75">
      <c r="B333" s="50"/>
    </row>
    <row r="334" ht="12.75">
      <c r="B334" s="50"/>
    </row>
    <row r="335" ht="12.75">
      <c r="B335" s="50"/>
    </row>
    <row r="336" ht="12.75">
      <c r="B336" s="50"/>
    </row>
    <row r="337" ht="12.75">
      <c r="B337" s="50"/>
    </row>
    <row r="338" ht="12.75">
      <c r="B338" s="50"/>
    </row>
    <row r="339" ht="12.75">
      <c r="B339" s="50"/>
    </row>
    <row r="340" ht="12.75">
      <c r="B340" s="50"/>
    </row>
    <row r="341" ht="12.75">
      <c r="B341" s="50"/>
    </row>
    <row r="342" ht="12.75">
      <c r="B342" s="50"/>
    </row>
    <row r="343" ht="12.75">
      <c r="B343" s="50"/>
    </row>
    <row r="344" ht="12.75">
      <c r="B344" s="50"/>
    </row>
    <row r="345" ht="12.75">
      <c r="B345" s="50"/>
    </row>
    <row r="346" ht="12.75">
      <c r="B346" s="50"/>
    </row>
    <row r="347" ht="12.75">
      <c r="B347" s="50"/>
    </row>
    <row r="348" ht="12.75">
      <c r="B348" s="50"/>
    </row>
    <row r="349" ht="12.75">
      <c r="B349" s="50"/>
    </row>
    <row r="350" ht="12.75">
      <c r="B350" s="50"/>
    </row>
    <row r="351" ht="12.75">
      <c r="B351" s="50"/>
    </row>
    <row r="352" ht="12.75">
      <c r="B352" s="50"/>
    </row>
    <row r="353" ht="12.75">
      <c r="B353" s="50"/>
    </row>
    <row r="354" ht="12.75">
      <c r="B354" s="50"/>
    </row>
    <row r="355" ht="12.75">
      <c r="B355" s="50"/>
    </row>
    <row r="356" ht="12.75">
      <c r="B356" s="50"/>
    </row>
    <row r="357" ht="12.75">
      <c r="B357" s="50"/>
    </row>
    <row r="358" ht="12.75">
      <c r="B358" s="50"/>
    </row>
    <row r="359" ht="12.75">
      <c r="B359" s="50"/>
    </row>
    <row r="360" ht="12.75">
      <c r="B360" s="50"/>
    </row>
    <row r="361" ht="12.75">
      <c r="B361" s="50"/>
    </row>
    <row r="362" ht="12.75">
      <c r="B362" s="50"/>
    </row>
    <row r="363" ht="12.75">
      <c r="B363" s="50"/>
    </row>
    <row r="364" ht="12.75">
      <c r="B364" s="50"/>
    </row>
    <row r="365" ht="12.75">
      <c r="B365" s="50"/>
    </row>
    <row r="366" ht="12.75">
      <c r="B366" s="50"/>
    </row>
    <row r="367" ht="12.75">
      <c r="B367" s="50"/>
    </row>
    <row r="368" ht="12.75">
      <c r="B368" s="50"/>
    </row>
    <row r="369" ht="12.75">
      <c r="B369" s="50"/>
    </row>
    <row r="370" ht="12.75">
      <c r="B370" s="50"/>
    </row>
    <row r="371" ht="12.75">
      <c r="B371" s="50"/>
    </row>
    <row r="372" ht="12.75">
      <c r="B372" s="50"/>
    </row>
    <row r="373" ht="12.75">
      <c r="B373" s="50"/>
    </row>
    <row r="374" ht="12.75">
      <c r="B374" s="50"/>
    </row>
    <row r="375" ht="12.75">
      <c r="B375" s="50"/>
    </row>
    <row r="376" ht="12.75">
      <c r="B376" s="50"/>
    </row>
    <row r="377" ht="12.75">
      <c r="B377" s="50"/>
    </row>
    <row r="378" ht="12.75">
      <c r="B378" s="50"/>
    </row>
    <row r="379" ht="12.75">
      <c r="B379" s="50"/>
    </row>
    <row r="380" ht="12.75">
      <c r="B380" s="50"/>
    </row>
    <row r="381" ht="12.75">
      <c r="B381" s="50"/>
    </row>
    <row r="382" ht="12.75">
      <c r="B382" s="50"/>
    </row>
    <row r="383" ht="12.75">
      <c r="B383" s="50"/>
    </row>
    <row r="384" ht="12.75">
      <c r="B384" s="50"/>
    </row>
    <row r="385" ht="12.75">
      <c r="B385" s="50"/>
    </row>
    <row r="386" ht="12.75">
      <c r="B386" s="50"/>
    </row>
    <row r="387" ht="12.75">
      <c r="B387" s="50"/>
    </row>
    <row r="388" ht="12.75">
      <c r="B388" s="50"/>
    </row>
    <row r="389" ht="12.75">
      <c r="B389" s="50"/>
    </row>
    <row r="390" ht="12.75">
      <c r="B390" s="50"/>
    </row>
    <row r="391" ht="12.75">
      <c r="B391" s="50"/>
    </row>
    <row r="392" ht="12.75">
      <c r="B392" s="50"/>
    </row>
    <row r="393" ht="12.75">
      <c r="B393" s="50"/>
    </row>
    <row r="394" ht="12.75">
      <c r="B394" s="50"/>
    </row>
    <row r="395" ht="12.75">
      <c r="B395" s="50"/>
    </row>
    <row r="396" ht="12.75">
      <c r="B396" s="50"/>
    </row>
    <row r="397" ht="12.75">
      <c r="B397" s="50"/>
    </row>
    <row r="398" ht="12.75">
      <c r="B398" s="50"/>
    </row>
    <row r="399" ht="12.75">
      <c r="B399" s="50"/>
    </row>
    <row r="400" ht="12.75">
      <c r="B400" s="50"/>
    </row>
    <row r="401" ht="12.75">
      <c r="B401" s="50"/>
    </row>
    <row r="402" ht="12.75">
      <c r="B402" s="50"/>
    </row>
    <row r="403" ht="12.75">
      <c r="B403" s="50"/>
    </row>
    <row r="404" ht="12.75">
      <c r="B404" s="50"/>
    </row>
    <row r="405" ht="12.75">
      <c r="B405" s="50"/>
    </row>
    <row r="406" ht="12.75">
      <c r="B406" s="50"/>
    </row>
    <row r="407" ht="12.75">
      <c r="B407" s="50"/>
    </row>
    <row r="408" ht="12.75">
      <c r="B408" s="50"/>
    </row>
    <row r="409" ht="12.75">
      <c r="B409" s="50"/>
    </row>
    <row r="410" ht="12.75">
      <c r="B410" s="50"/>
    </row>
    <row r="411" ht="12.75">
      <c r="B411" s="50"/>
    </row>
    <row r="412" ht="12.75">
      <c r="B412" s="50"/>
    </row>
    <row r="413" ht="12.75">
      <c r="B413" s="50"/>
    </row>
    <row r="414" ht="12.75">
      <c r="B414" s="50"/>
    </row>
    <row r="415" ht="12.75">
      <c r="B415" s="50"/>
    </row>
    <row r="416" ht="12.75">
      <c r="B416" s="50"/>
    </row>
    <row r="417" ht="12.75">
      <c r="B417" s="50"/>
    </row>
    <row r="418" ht="12.75">
      <c r="B418" s="50"/>
    </row>
    <row r="419" ht="12.75">
      <c r="B419" s="50"/>
    </row>
    <row r="420" ht="12.75">
      <c r="B420" s="50"/>
    </row>
    <row r="421" ht="12.75">
      <c r="B421" s="50"/>
    </row>
    <row r="422" ht="12.75">
      <c r="B422" s="50"/>
    </row>
    <row r="423" ht="12.75">
      <c r="B423" s="50"/>
    </row>
    <row r="424" ht="12.75">
      <c r="B424" s="50"/>
    </row>
    <row r="425" ht="12.75">
      <c r="B425" s="50"/>
    </row>
    <row r="426" ht="12.75">
      <c r="B426" s="50"/>
    </row>
    <row r="427" ht="12.75">
      <c r="B427" s="50"/>
    </row>
    <row r="428" ht="12.75">
      <c r="B428" s="50"/>
    </row>
    <row r="429" ht="12.75">
      <c r="B429" s="50"/>
    </row>
    <row r="430" ht="12.75">
      <c r="B430" s="50"/>
    </row>
    <row r="431" ht="12.75">
      <c r="B431" s="50"/>
    </row>
    <row r="432" ht="12.75">
      <c r="B432" s="50"/>
    </row>
    <row r="433" ht="12.75">
      <c r="B433" s="50"/>
    </row>
    <row r="434" ht="12.75">
      <c r="B434" s="50"/>
    </row>
    <row r="435" ht="12.75">
      <c r="B435" s="50"/>
    </row>
    <row r="436" ht="12.75">
      <c r="B436" s="50"/>
    </row>
    <row r="437" ht="12.75">
      <c r="B437" s="50"/>
    </row>
    <row r="438" ht="12.75">
      <c r="B438" s="50"/>
    </row>
    <row r="439" ht="12.75">
      <c r="B439" s="50"/>
    </row>
    <row r="440" ht="12.75">
      <c r="B440" s="50"/>
    </row>
    <row r="441" ht="12.75">
      <c r="B441" s="50"/>
    </row>
    <row r="442" ht="12.75">
      <c r="B442" s="50"/>
    </row>
    <row r="443" ht="12.75">
      <c r="B443" s="50"/>
    </row>
    <row r="444" ht="12.75">
      <c r="B444" s="50"/>
    </row>
    <row r="445" ht="12.75">
      <c r="B445" s="50"/>
    </row>
    <row r="446" ht="12.75">
      <c r="B446" s="50"/>
    </row>
    <row r="447" ht="12.75">
      <c r="B447" s="50"/>
    </row>
    <row r="448" ht="12.75">
      <c r="B448" s="50"/>
    </row>
    <row r="449" ht="12.75">
      <c r="B449" s="50"/>
    </row>
    <row r="450" ht="12.75">
      <c r="B450" s="50"/>
    </row>
    <row r="451" ht="12.75">
      <c r="B451" s="50"/>
    </row>
    <row r="452" ht="12.75">
      <c r="B452" s="50"/>
    </row>
    <row r="453" ht="12.75">
      <c r="B453" s="50"/>
    </row>
    <row r="454" ht="12.75">
      <c r="B454" s="50"/>
    </row>
    <row r="455" ht="12.75">
      <c r="B455" s="50"/>
    </row>
    <row r="456" ht="12.75">
      <c r="B456" s="50"/>
    </row>
    <row r="457" ht="12.75">
      <c r="B457" s="50"/>
    </row>
    <row r="458" ht="12.75">
      <c r="B458" s="50"/>
    </row>
    <row r="459" ht="12.75">
      <c r="B459" s="50"/>
    </row>
    <row r="460" ht="12.75">
      <c r="B460" s="50"/>
    </row>
    <row r="461" ht="12.75">
      <c r="B461" s="50"/>
    </row>
    <row r="462" ht="12.75">
      <c r="B462" s="50"/>
    </row>
    <row r="463" ht="12.75">
      <c r="B463" s="50"/>
    </row>
    <row r="464" ht="12.75">
      <c r="B464" s="50"/>
    </row>
    <row r="465" ht="12.75">
      <c r="B465" s="50"/>
    </row>
    <row r="466" ht="12.75">
      <c r="B466" s="50"/>
    </row>
    <row r="467" ht="12.75">
      <c r="B467" s="50"/>
    </row>
    <row r="468" ht="12.75">
      <c r="B468" s="50"/>
    </row>
    <row r="469" ht="12.75">
      <c r="B469" s="50"/>
    </row>
    <row r="470" ht="12.75">
      <c r="B470" s="50"/>
    </row>
    <row r="471" ht="12.75">
      <c r="B471" s="50"/>
    </row>
    <row r="472" ht="12.75">
      <c r="B472" s="50"/>
    </row>
    <row r="473" ht="12.75">
      <c r="B473" s="50"/>
    </row>
    <row r="474" ht="12.75">
      <c r="B474" s="50"/>
    </row>
    <row r="475" ht="12.75">
      <c r="B475" s="50"/>
    </row>
    <row r="476" ht="12.75">
      <c r="B476" s="50"/>
    </row>
    <row r="477" ht="12.75">
      <c r="B477" s="50"/>
    </row>
    <row r="478" ht="12.75">
      <c r="B478" s="50"/>
    </row>
    <row r="479" ht="12.75">
      <c r="B479" s="50"/>
    </row>
    <row r="480" ht="12.75">
      <c r="B480" s="50"/>
    </row>
    <row r="481" ht="12.75">
      <c r="B481" s="50"/>
    </row>
    <row r="482" ht="12.75">
      <c r="B482" s="50"/>
    </row>
    <row r="483" ht="12.75">
      <c r="B483" s="50"/>
    </row>
    <row r="484" ht="12.75">
      <c r="B484" s="50"/>
    </row>
    <row r="485" ht="12.75">
      <c r="B485" s="50"/>
    </row>
    <row r="486" ht="12.75">
      <c r="B486" s="50"/>
    </row>
    <row r="487" ht="12.75">
      <c r="B487" s="50"/>
    </row>
    <row r="488" ht="12.75">
      <c r="B488" s="50"/>
    </row>
    <row r="489" ht="12.75">
      <c r="B489" s="50"/>
    </row>
    <row r="490" ht="12.75">
      <c r="B490" s="50"/>
    </row>
    <row r="491" ht="12.75">
      <c r="B491" s="50"/>
    </row>
    <row r="492" ht="12.75">
      <c r="B492" s="50"/>
    </row>
    <row r="493" ht="12.75">
      <c r="B493" s="50"/>
    </row>
    <row r="494" ht="12.75">
      <c r="B494" s="50"/>
    </row>
    <row r="495" ht="12.75">
      <c r="B495" s="50"/>
    </row>
    <row r="496" ht="12.75">
      <c r="B496" s="50"/>
    </row>
    <row r="497" ht="12.75">
      <c r="B497" s="50"/>
    </row>
    <row r="498" ht="12.75">
      <c r="B498" s="50"/>
    </row>
    <row r="499" ht="12.75">
      <c r="B499" s="50"/>
    </row>
    <row r="500" ht="12.75">
      <c r="B500" s="50"/>
    </row>
    <row r="501" ht="12.75">
      <c r="B501" s="50"/>
    </row>
    <row r="502" ht="12.75">
      <c r="B502" s="50"/>
    </row>
    <row r="503" ht="12.75">
      <c r="B503" s="50"/>
    </row>
    <row r="504" ht="12.75">
      <c r="B504" s="50"/>
    </row>
    <row r="505" ht="12.75">
      <c r="B505" s="50"/>
    </row>
    <row r="506" ht="12.75">
      <c r="B506" s="50"/>
    </row>
    <row r="507" ht="12.75">
      <c r="B507" s="50"/>
    </row>
    <row r="508" ht="12.75">
      <c r="B508" s="50"/>
    </row>
    <row r="509" ht="12.75">
      <c r="B509" s="50"/>
    </row>
    <row r="510" ht="12.75">
      <c r="B510" s="50"/>
    </row>
    <row r="511" ht="12.75">
      <c r="B511" s="50"/>
    </row>
    <row r="512" ht="12.75">
      <c r="B512" s="50"/>
    </row>
    <row r="513" ht="12.75">
      <c r="B513" s="50"/>
    </row>
    <row r="514" ht="12.75">
      <c r="B514" s="50"/>
    </row>
    <row r="515" ht="12.75">
      <c r="B515" s="50"/>
    </row>
    <row r="516" ht="12.75">
      <c r="B516" s="50"/>
    </row>
    <row r="517" ht="12.75">
      <c r="B517" s="50"/>
    </row>
    <row r="518" ht="12.75">
      <c r="B518" s="50"/>
    </row>
    <row r="519" ht="12.75">
      <c r="B519" s="50"/>
    </row>
    <row r="520" ht="12.75">
      <c r="B520" s="50"/>
    </row>
    <row r="521" ht="12.75">
      <c r="B521" s="50"/>
    </row>
    <row r="522" ht="12.75">
      <c r="B522" s="50"/>
    </row>
    <row r="523" ht="12.75">
      <c r="B523" s="50"/>
    </row>
    <row r="524" ht="12.75">
      <c r="B524" s="50"/>
    </row>
    <row r="525" ht="12.75">
      <c r="B525" s="50"/>
    </row>
    <row r="526" ht="12.75">
      <c r="B526" s="50"/>
    </row>
    <row r="527" ht="12.75">
      <c r="B527" s="50"/>
    </row>
    <row r="528" ht="12.75">
      <c r="B528" s="50"/>
    </row>
    <row r="529" ht="12.75">
      <c r="B529" s="50"/>
    </row>
    <row r="530" ht="12.75">
      <c r="B530" s="50"/>
    </row>
    <row r="531" ht="12.75">
      <c r="B531" s="50"/>
    </row>
    <row r="532" ht="12.75">
      <c r="B532" s="50"/>
    </row>
    <row r="533" ht="12.75">
      <c r="B533" s="50"/>
    </row>
    <row r="534" ht="12.75">
      <c r="B534" s="50"/>
    </row>
    <row r="535" ht="12.75">
      <c r="B535" s="50"/>
    </row>
    <row r="536" ht="12.75">
      <c r="B536" s="50"/>
    </row>
    <row r="537" ht="12.75">
      <c r="B537" s="50"/>
    </row>
    <row r="538" ht="12.75">
      <c r="B538" s="50"/>
    </row>
    <row r="539" ht="12.75">
      <c r="B539" s="50"/>
    </row>
    <row r="540" ht="12.75">
      <c r="B540" s="50"/>
    </row>
    <row r="541" ht="12.75">
      <c r="B541" s="50"/>
    </row>
    <row r="542" ht="12.75">
      <c r="B542" s="50"/>
    </row>
    <row r="543" ht="12.75">
      <c r="B543" s="50"/>
    </row>
    <row r="544" ht="12.75">
      <c r="B544" s="50"/>
    </row>
    <row r="545" ht="12.75">
      <c r="B545" s="50"/>
    </row>
    <row r="546" ht="12.75">
      <c r="B546" s="50"/>
    </row>
    <row r="547" ht="12.75">
      <c r="B547" s="50"/>
    </row>
    <row r="548" ht="12.75">
      <c r="B548" s="50"/>
    </row>
    <row r="549" ht="12.75">
      <c r="B549" s="50"/>
    </row>
    <row r="550" ht="12.75">
      <c r="B550" s="50"/>
    </row>
    <row r="551" ht="12.75">
      <c r="B551" s="50"/>
    </row>
    <row r="552" ht="12.75">
      <c r="B552" s="50"/>
    </row>
    <row r="553" ht="12.75">
      <c r="B553" s="50"/>
    </row>
    <row r="554" ht="12.75">
      <c r="B554" s="50"/>
    </row>
    <row r="555" ht="12.75">
      <c r="B555" s="50"/>
    </row>
    <row r="556" ht="12.75">
      <c r="B556" s="50"/>
    </row>
    <row r="557" ht="12.75">
      <c r="B557" s="50"/>
    </row>
    <row r="558" ht="12.75">
      <c r="B558" s="50"/>
    </row>
    <row r="559" ht="12.75">
      <c r="B559" s="50"/>
    </row>
    <row r="560" ht="12.75">
      <c r="B560" s="50"/>
    </row>
    <row r="561" ht="12.75">
      <c r="B561" s="50"/>
    </row>
    <row r="562" ht="12.75">
      <c r="B562" s="50"/>
    </row>
    <row r="563" ht="12.75">
      <c r="B563" s="50"/>
    </row>
    <row r="564" ht="12.75">
      <c r="B564" s="50"/>
    </row>
    <row r="565" ht="12.75">
      <c r="B565" s="50"/>
    </row>
    <row r="566" ht="12.75">
      <c r="B566" s="50"/>
    </row>
    <row r="567" ht="12.75">
      <c r="B567" s="50"/>
    </row>
    <row r="568" ht="12.75">
      <c r="B568" s="50"/>
    </row>
    <row r="569" ht="12.75">
      <c r="B569" s="50"/>
    </row>
    <row r="570" ht="12.75">
      <c r="B570" s="50"/>
    </row>
    <row r="571" ht="12.75">
      <c r="B571" s="50"/>
    </row>
    <row r="572" ht="12.75">
      <c r="B572" s="50"/>
    </row>
    <row r="573" ht="12.75">
      <c r="B573" s="50"/>
    </row>
    <row r="574" ht="12.75">
      <c r="B574" s="50"/>
    </row>
    <row r="575" ht="12.75">
      <c r="B575" s="50"/>
    </row>
    <row r="576" ht="12.75">
      <c r="B576" s="50"/>
    </row>
    <row r="577" ht="12.75">
      <c r="B577" s="50"/>
    </row>
    <row r="578" ht="12.75">
      <c r="B578" s="50"/>
    </row>
    <row r="579" ht="12.75">
      <c r="B579" s="50"/>
    </row>
    <row r="580" ht="12.75">
      <c r="B580" s="50"/>
    </row>
    <row r="581" ht="12.75">
      <c r="B581" s="50"/>
    </row>
    <row r="582" ht="12.75">
      <c r="B582" s="50"/>
    </row>
    <row r="583" ht="12.75">
      <c r="B583" s="50"/>
    </row>
    <row r="584" ht="12.75">
      <c r="B584" s="50"/>
    </row>
    <row r="585" ht="12.75">
      <c r="B585" s="50"/>
    </row>
    <row r="586" ht="12.75">
      <c r="B586" s="50"/>
    </row>
    <row r="587" ht="12.75">
      <c r="B587" s="50"/>
    </row>
    <row r="588" ht="12.75">
      <c r="B588" s="50"/>
    </row>
    <row r="589" ht="12.75">
      <c r="B589" s="50"/>
    </row>
    <row r="590" ht="12.75">
      <c r="B590" s="50"/>
    </row>
    <row r="591" ht="12.75">
      <c r="B591" s="50"/>
    </row>
    <row r="592" ht="12.75">
      <c r="B592" s="50"/>
    </row>
    <row r="593" ht="12.75">
      <c r="B593" s="50"/>
    </row>
    <row r="594" ht="12.75">
      <c r="B594" s="50"/>
    </row>
    <row r="595" ht="12.75">
      <c r="B595" s="50"/>
    </row>
    <row r="596" ht="12.75">
      <c r="B596" s="50"/>
    </row>
    <row r="597" ht="12.75">
      <c r="B597" s="50"/>
    </row>
    <row r="598" ht="12.75">
      <c r="B598" s="50"/>
    </row>
    <row r="599" ht="12.75">
      <c r="B599" s="50"/>
    </row>
    <row r="600" ht="12.75">
      <c r="B600" s="50"/>
    </row>
    <row r="601" ht="12.75">
      <c r="B601" s="50"/>
    </row>
    <row r="602" ht="12.75">
      <c r="B602" s="50"/>
    </row>
    <row r="603" ht="12.75">
      <c r="B603" s="50"/>
    </row>
    <row r="604" ht="12.75">
      <c r="B604" s="50"/>
    </row>
    <row r="605" ht="12.75">
      <c r="B605" s="50"/>
    </row>
    <row r="606" ht="12.75">
      <c r="B606" s="50"/>
    </row>
    <row r="607" ht="12.75">
      <c r="B607" s="50"/>
    </row>
    <row r="608" ht="12.75">
      <c r="B608" s="50"/>
    </row>
    <row r="609" ht="12.75">
      <c r="B609" s="50"/>
    </row>
    <row r="610" ht="12.75">
      <c r="B610" s="50"/>
    </row>
    <row r="611" ht="12.75">
      <c r="B611" s="50"/>
    </row>
    <row r="612" ht="12.75">
      <c r="B612" s="50"/>
    </row>
    <row r="613" ht="12.75">
      <c r="B613" s="50"/>
    </row>
    <row r="614" ht="12.75">
      <c r="B614" s="50"/>
    </row>
    <row r="615" ht="12.75">
      <c r="B615" s="50"/>
    </row>
    <row r="616" ht="12.75">
      <c r="B616" s="50"/>
    </row>
    <row r="617" ht="12.75">
      <c r="B617" s="50"/>
    </row>
    <row r="618" ht="12.75">
      <c r="B618" s="50"/>
    </row>
    <row r="619" ht="12.75">
      <c r="B619" s="50"/>
    </row>
    <row r="620" ht="12.75">
      <c r="B620" s="50"/>
    </row>
    <row r="621" ht="12.75">
      <c r="B621" s="50"/>
    </row>
    <row r="622" ht="12.75">
      <c r="B622" s="50"/>
    </row>
    <row r="623" ht="12.75">
      <c r="B623" s="50"/>
    </row>
    <row r="624" ht="12.75">
      <c r="B624" s="50"/>
    </row>
    <row r="625" ht="12.75">
      <c r="B625" s="50"/>
    </row>
    <row r="626" ht="12.75">
      <c r="B626" s="50"/>
    </row>
    <row r="627" ht="12.75">
      <c r="B627" s="50"/>
    </row>
    <row r="628" ht="12.75">
      <c r="B628" s="50"/>
    </row>
    <row r="629" ht="12.75">
      <c r="B629" s="50"/>
    </row>
    <row r="630" ht="12.75">
      <c r="B630" s="50"/>
    </row>
    <row r="631" ht="12.75">
      <c r="B631" s="50"/>
    </row>
    <row r="632" ht="12.75">
      <c r="B632" s="50"/>
    </row>
    <row r="633" ht="12.75">
      <c r="B633" s="50"/>
    </row>
    <row r="634" ht="12.75">
      <c r="B634" s="50"/>
    </row>
    <row r="635" ht="12.75">
      <c r="B635" s="50"/>
    </row>
    <row r="636" ht="12.75">
      <c r="B636" s="50"/>
    </row>
    <row r="637" ht="12.75">
      <c r="B637" s="50"/>
    </row>
    <row r="638" ht="12.75">
      <c r="B638" s="50"/>
    </row>
    <row r="639" ht="12.75">
      <c r="B639" s="50"/>
    </row>
    <row r="640" ht="12.75">
      <c r="B640" s="50"/>
    </row>
    <row r="641" ht="12.75">
      <c r="B641" s="50"/>
    </row>
    <row r="642" ht="12.75">
      <c r="B642" s="50"/>
    </row>
    <row r="643" ht="12.75">
      <c r="B643" s="50"/>
    </row>
    <row r="644" ht="12.75">
      <c r="B644" s="50"/>
    </row>
    <row r="645" ht="12.75">
      <c r="B645" s="50"/>
    </row>
    <row r="646" ht="12.75">
      <c r="B646" s="50"/>
    </row>
    <row r="647" ht="12.75">
      <c r="B647" s="50"/>
    </row>
    <row r="648" ht="12.75">
      <c r="B648" s="50"/>
    </row>
    <row r="649" ht="12.75">
      <c r="B649" s="50"/>
    </row>
    <row r="650" ht="12.75">
      <c r="B650" s="50"/>
    </row>
    <row r="651" ht="12.75">
      <c r="B651" s="50"/>
    </row>
    <row r="652" ht="12.75">
      <c r="B652" s="50"/>
    </row>
    <row r="653" ht="12.75">
      <c r="B653" s="50"/>
    </row>
    <row r="654" ht="12.75">
      <c r="B654" s="50"/>
    </row>
    <row r="655" ht="12.75">
      <c r="B655" s="50"/>
    </row>
    <row r="656" ht="12.75">
      <c r="B656" s="50"/>
    </row>
    <row r="657" ht="12.75">
      <c r="B657" s="50"/>
    </row>
    <row r="658" ht="12.75">
      <c r="B658" s="50"/>
    </row>
    <row r="659" ht="12.75">
      <c r="B659" s="50"/>
    </row>
    <row r="660" ht="12.75">
      <c r="B660" s="50"/>
    </row>
    <row r="661" ht="12.75">
      <c r="B661" s="50"/>
    </row>
    <row r="662" ht="12.75">
      <c r="B662" s="50"/>
    </row>
    <row r="663" ht="12.75">
      <c r="B663" s="50"/>
    </row>
    <row r="664" ht="12.75">
      <c r="B664" s="50"/>
    </row>
    <row r="665" ht="12.75">
      <c r="B665" s="50"/>
    </row>
    <row r="666" ht="12.75">
      <c r="B666" s="50"/>
    </row>
    <row r="667" ht="12.75">
      <c r="B667" s="50"/>
    </row>
    <row r="668" ht="12.75">
      <c r="B668" s="50"/>
    </row>
    <row r="669" ht="12.75">
      <c r="B669" s="50"/>
    </row>
    <row r="670" ht="12.75">
      <c r="B670" s="50"/>
    </row>
    <row r="671" ht="12.75">
      <c r="B671" s="50"/>
    </row>
    <row r="672" ht="12.75">
      <c r="B672" s="50"/>
    </row>
    <row r="673" ht="12.75">
      <c r="B673" s="50"/>
    </row>
    <row r="674" ht="12.75">
      <c r="B674" s="50"/>
    </row>
    <row r="675" ht="12.75">
      <c r="B675" s="50"/>
    </row>
    <row r="676" ht="12.75">
      <c r="B676" s="50"/>
    </row>
    <row r="677" ht="12.75">
      <c r="B677" s="50"/>
    </row>
    <row r="678" ht="12.75">
      <c r="B678" s="50"/>
    </row>
    <row r="679" ht="12.75">
      <c r="B679" s="50"/>
    </row>
    <row r="680" ht="12.75">
      <c r="B680" s="50"/>
    </row>
    <row r="681" ht="12.75">
      <c r="B681" s="50"/>
    </row>
    <row r="682" ht="12.75">
      <c r="B682" s="50"/>
    </row>
    <row r="683" ht="12.75">
      <c r="B683" s="50"/>
    </row>
    <row r="684" ht="12.75">
      <c r="B684" s="50"/>
    </row>
    <row r="685" ht="12.75">
      <c r="B685" s="50"/>
    </row>
    <row r="686" ht="12.75">
      <c r="B686" s="50"/>
    </row>
    <row r="687" ht="12.75">
      <c r="B687" s="50"/>
    </row>
    <row r="688" ht="12.75">
      <c r="B688" s="50"/>
    </row>
    <row r="689" ht="12.75">
      <c r="B689" s="50"/>
    </row>
    <row r="690" ht="12.75">
      <c r="B690" s="50"/>
    </row>
    <row r="691" ht="12.75">
      <c r="B691" s="50"/>
    </row>
    <row r="692" ht="12.75">
      <c r="B692" s="50"/>
    </row>
    <row r="693" ht="12.75">
      <c r="B693" s="50"/>
    </row>
    <row r="694" ht="12.75">
      <c r="B694" s="50"/>
    </row>
    <row r="695" ht="12.75">
      <c r="B695" s="50"/>
    </row>
    <row r="696" ht="12.75">
      <c r="B696" s="50"/>
    </row>
    <row r="697" ht="12.75">
      <c r="B697" s="50"/>
    </row>
    <row r="698" ht="12.75">
      <c r="B698" s="50"/>
    </row>
    <row r="699" ht="12.75">
      <c r="B699" s="50"/>
    </row>
    <row r="700" ht="12.75">
      <c r="B700" s="50"/>
    </row>
    <row r="701" ht="12.75">
      <c r="B701" s="50"/>
    </row>
    <row r="702" ht="12.75">
      <c r="B702" s="50"/>
    </row>
    <row r="703" ht="12.75">
      <c r="B703" s="50"/>
    </row>
    <row r="704" ht="12.75">
      <c r="B704" s="50"/>
    </row>
    <row r="705" ht="12.75">
      <c r="B705" s="50"/>
    </row>
    <row r="706" ht="12.75">
      <c r="B706" s="50"/>
    </row>
    <row r="707" ht="12.75">
      <c r="B707" s="50"/>
    </row>
    <row r="708" ht="12.75">
      <c r="B708" s="50"/>
    </row>
    <row r="709" ht="12.75">
      <c r="B709" s="50"/>
    </row>
    <row r="710" ht="12.75">
      <c r="B710" s="50"/>
    </row>
    <row r="711" ht="12.75">
      <c r="B711" s="50"/>
    </row>
    <row r="712" ht="12.75">
      <c r="B712" s="50"/>
    </row>
    <row r="713" ht="12.75">
      <c r="B713" s="50"/>
    </row>
    <row r="714" ht="12.75">
      <c r="B714" s="50"/>
    </row>
    <row r="715" ht="12.75">
      <c r="B715" s="50"/>
    </row>
    <row r="716" ht="12.75">
      <c r="B716" s="50"/>
    </row>
    <row r="717" ht="12.75">
      <c r="B717" s="50"/>
    </row>
    <row r="718" ht="12.75">
      <c r="B718" s="50"/>
    </row>
    <row r="719" ht="12.75">
      <c r="B719" s="50"/>
    </row>
    <row r="720" ht="12.75">
      <c r="B720" s="50"/>
    </row>
    <row r="721" ht="12.75">
      <c r="B721" s="50"/>
    </row>
    <row r="722" ht="12.75">
      <c r="B722" s="50"/>
    </row>
    <row r="723" ht="12.75">
      <c r="B723" s="50"/>
    </row>
    <row r="724" ht="12.75">
      <c r="B724" s="50"/>
    </row>
    <row r="725" ht="12.75">
      <c r="B725" s="50"/>
    </row>
    <row r="726" ht="12.75">
      <c r="B726" s="50"/>
    </row>
    <row r="727" ht="12.75">
      <c r="B727" s="50"/>
    </row>
    <row r="728" ht="12.75">
      <c r="B728" s="50"/>
    </row>
    <row r="729" ht="12.75">
      <c r="B729" s="50"/>
    </row>
    <row r="730" ht="12.75">
      <c r="B730" s="50"/>
    </row>
    <row r="731" ht="12.75">
      <c r="B731" s="50"/>
    </row>
    <row r="732" ht="12.75">
      <c r="B732" s="50"/>
    </row>
    <row r="733" ht="12.75">
      <c r="B733" s="50"/>
    </row>
    <row r="734" ht="12.75">
      <c r="B734" s="50"/>
    </row>
    <row r="735" ht="12.75">
      <c r="B735" s="50"/>
    </row>
    <row r="736" ht="12.75">
      <c r="B736" s="50"/>
    </row>
    <row r="737" ht="12.75">
      <c r="B737" s="50"/>
    </row>
    <row r="738" ht="12.75">
      <c r="B738" s="50"/>
    </row>
    <row r="739" ht="12.75">
      <c r="B739" s="50"/>
    </row>
    <row r="740" ht="12.75">
      <c r="B740" s="50"/>
    </row>
    <row r="741" ht="12.75">
      <c r="B741" s="50"/>
    </row>
    <row r="742" ht="12.75">
      <c r="B742" s="50"/>
    </row>
    <row r="743" ht="12.75">
      <c r="B743" s="50"/>
    </row>
    <row r="744" ht="12.75">
      <c r="B744" s="50"/>
    </row>
    <row r="745" ht="12.75">
      <c r="B745" s="50"/>
    </row>
    <row r="746" ht="12.75">
      <c r="B746" s="50"/>
    </row>
    <row r="747" ht="12.75">
      <c r="B747" s="50"/>
    </row>
    <row r="748" ht="12.75">
      <c r="B748" s="50"/>
    </row>
    <row r="749" ht="12.75">
      <c r="B749" s="50"/>
    </row>
    <row r="750" ht="12.75">
      <c r="B750" s="50"/>
    </row>
    <row r="751" ht="12.75">
      <c r="B751" s="50"/>
    </row>
    <row r="752" ht="12.75">
      <c r="B752" s="50"/>
    </row>
    <row r="753" ht="12.75">
      <c r="B753" s="50"/>
    </row>
    <row r="754" ht="12.75">
      <c r="B754" s="50"/>
    </row>
    <row r="755" ht="12.75">
      <c r="B755" s="50"/>
    </row>
    <row r="756" ht="12.75">
      <c r="B756" s="50"/>
    </row>
    <row r="757" ht="12.75">
      <c r="B757" s="50"/>
    </row>
    <row r="758" ht="12.75">
      <c r="B758" s="50"/>
    </row>
    <row r="759" ht="12.75">
      <c r="B759" s="50"/>
    </row>
    <row r="760" ht="12.75">
      <c r="B760" s="50"/>
    </row>
    <row r="761" ht="12.75">
      <c r="B761" s="50"/>
    </row>
    <row r="762" ht="12.75">
      <c r="B762" s="50"/>
    </row>
    <row r="763" ht="12.75">
      <c r="B763" s="50"/>
    </row>
    <row r="764" ht="12.75">
      <c r="B764" s="50"/>
    </row>
    <row r="765" ht="12.75">
      <c r="B765" s="50"/>
    </row>
    <row r="766" ht="12.75">
      <c r="B766" s="50"/>
    </row>
    <row r="767" ht="12.75">
      <c r="B767" s="50"/>
    </row>
    <row r="768" ht="12.75">
      <c r="B768" s="50"/>
    </row>
    <row r="769" ht="12.75">
      <c r="B769" s="50"/>
    </row>
    <row r="770" ht="12.75">
      <c r="B770" s="50"/>
    </row>
    <row r="771" ht="12.75">
      <c r="B771" s="50"/>
    </row>
    <row r="772" ht="12.75">
      <c r="B772" s="50"/>
    </row>
    <row r="773" ht="12.75">
      <c r="B773" s="50"/>
    </row>
    <row r="774" ht="12.75">
      <c r="B774" s="50"/>
    </row>
    <row r="775" ht="12.75">
      <c r="B775" s="50"/>
    </row>
    <row r="776" ht="12.75">
      <c r="B776" s="50"/>
    </row>
    <row r="777" ht="12.75">
      <c r="B777" s="50"/>
    </row>
    <row r="778" ht="12.75">
      <c r="B778" s="50"/>
    </row>
    <row r="779" ht="12.75">
      <c r="B779" s="50"/>
    </row>
    <row r="780" ht="12.75">
      <c r="B780" s="50"/>
    </row>
    <row r="781" ht="12.75">
      <c r="B781" s="50"/>
    </row>
    <row r="782" ht="12.75">
      <c r="B782" s="50"/>
    </row>
    <row r="783" ht="12.75">
      <c r="B783" s="50"/>
    </row>
    <row r="784" ht="12.75">
      <c r="B784" s="50"/>
    </row>
    <row r="785" ht="12.75">
      <c r="B785" s="50"/>
    </row>
    <row r="786" ht="12.75">
      <c r="B786" s="50"/>
    </row>
    <row r="787" ht="12.75">
      <c r="B787" s="50"/>
    </row>
    <row r="788" ht="12.75">
      <c r="B788" s="50"/>
    </row>
    <row r="789" ht="12.75">
      <c r="B789" s="50"/>
    </row>
    <row r="790" ht="12.75">
      <c r="B790" s="50"/>
    </row>
    <row r="791" ht="12.75">
      <c r="B791" s="50"/>
    </row>
    <row r="792" ht="12.75">
      <c r="B792" s="50"/>
    </row>
    <row r="793" ht="12.75">
      <c r="B793" s="50"/>
    </row>
    <row r="794" ht="12.75">
      <c r="B794" s="50"/>
    </row>
    <row r="795" ht="12.75">
      <c r="B795" s="50"/>
    </row>
    <row r="796" ht="12.75">
      <c r="B796" s="50"/>
    </row>
    <row r="797" ht="12.75">
      <c r="B797" s="50"/>
    </row>
    <row r="798" ht="12.75">
      <c r="B798" s="50"/>
    </row>
    <row r="799" ht="12.75">
      <c r="B799" s="50"/>
    </row>
    <row r="800" ht="12.75">
      <c r="B800" s="50"/>
    </row>
    <row r="801" ht="12.75">
      <c r="B801" s="50"/>
    </row>
    <row r="802" ht="12.75">
      <c r="B802" s="50"/>
    </row>
    <row r="803" ht="12.75">
      <c r="B803" s="50"/>
    </row>
    <row r="804" ht="12.75">
      <c r="B804" s="50"/>
    </row>
    <row r="805" ht="12.75">
      <c r="B805" s="50"/>
    </row>
    <row r="806" ht="12.75">
      <c r="B806" s="50"/>
    </row>
    <row r="807" ht="12.75">
      <c r="B807" s="50"/>
    </row>
    <row r="808" ht="12.75">
      <c r="B808" s="50"/>
    </row>
    <row r="809" ht="12.75">
      <c r="B809" s="50"/>
    </row>
    <row r="810" ht="12.75">
      <c r="B810" s="50"/>
    </row>
    <row r="811" ht="12.75">
      <c r="B811" s="50"/>
    </row>
    <row r="812" ht="12.75">
      <c r="B812" s="50"/>
    </row>
    <row r="813" ht="12.75">
      <c r="B813" s="50"/>
    </row>
    <row r="814" ht="12.75">
      <c r="B814" s="50"/>
    </row>
    <row r="815" ht="12.75">
      <c r="B815" s="50"/>
    </row>
    <row r="816" ht="12.75">
      <c r="B816" s="50"/>
    </row>
    <row r="817" ht="12.75">
      <c r="B817" s="50"/>
    </row>
    <row r="818" ht="12.75">
      <c r="B818" s="50"/>
    </row>
    <row r="819" ht="12.75">
      <c r="B819" s="50"/>
    </row>
    <row r="820" ht="12.75">
      <c r="B820" s="50"/>
    </row>
    <row r="821" ht="12.75">
      <c r="B821" s="50"/>
    </row>
    <row r="822" ht="12.75">
      <c r="B822" s="50"/>
    </row>
    <row r="823" ht="12.75">
      <c r="B823" s="50"/>
    </row>
    <row r="824" ht="12.75">
      <c r="B824" s="50"/>
    </row>
    <row r="825" ht="12.75">
      <c r="B825" s="50"/>
    </row>
    <row r="826" ht="12.75">
      <c r="B826" s="50"/>
    </row>
    <row r="827" ht="12.75">
      <c r="B827" s="50"/>
    </row>
    <row r="828" ht="12.75">
      <c r="B828" s="50"/>
    </row>
    <row r="829" ht="12.75">
      <c r="B829" s="50"/>
    </row>
    <row r="830" ht="12.75">
      <c r="B830" s="50"/>
    </row>
    <row r="831" ht="12.75">
      <c r="B831" s="50"/>
    </row>
    <row r="832" ht="12.75">
      <c r="B832" s="50"/>
    </row>
    <row r="833" ht="12.75">
      <c r="B833" s="50"/>
    </row>
    <row r="834" ht="12.75">
      <c r="B834" s="50"/>
    </row>
    <row r="835" ht="12.75">
      <c r="B835" s="50"/>
    </row>
    <row r="836" ht="12.75">
      <c r="B836" s="50"/>
    </row>
    <row r="837" ht="12.75">
      <c r="B837" s="50"/>
    </row>
    <row r="838" ht="12.75">
      <c r="B838" s="50"/>
    </row>
    <row r="839" ht="12.75">
      <c r="B839" s="50"/>
    </row>
    <row r="840" ht="12.75">
      <c r="B840" s="50"/>
    </row>
    <row r="841" ht="12.75">
      <c r="B841" s="50"/>
    </row>
    <row r="842" ht="12.75">
      <c r="B842" s="50"/>
    </row>
    <row r="843" ht="12.75">
      <c r="B843" s="50"/>
    </row>
    <row r="844" ht="12.75">
      <c r="B844" s="50"/>
    </row>
    <row r="845" ht="12.75">
      <c r="B845" s="50"/>
    </row>
    <row r="846" ht="12.75">
      <c r="B846" s="50"/>
    </row>
    <row r="847" ht="12.75">
      <c r="B847" s="50"/>
    </row>
    <row r="848" ht="12.75">
      <c r="B848" s="50"/>
    </row>
    <row r="849" ht="12.75">
      <c r="B849" s="50"/>
    </row>
    <row r="850" ht="12.75">
      <c r="B850" s="50"/>
    </row>
    <row r="851" ht="12.75">
      <c r="B851" s="50"/>
    </row>
    <row r="852" ht="12.75">
      <c r="B852" s="50"/>
    </row>
    <row r="853" ht="12.75">
      <c r="B853" s="50"/>
    </row>
    <row r="854" ht="12.75">
      <c r="B854" s="50"/>
    </row>
    <row r="855" ht="12.75">
      <c r="B855" s="50"/>
    </row>
    <row r="856" ht="12.75">
      <c r="B856" s="50"/>
    </row>
    <row r="857" ht="12.75">
      <c r="B857" s="50"/>
    </row>
    <row r="858" ht="12.75">
      <c r="B858" s="50"/>
    </row>
    <row r="859" ht="12.75">
      <c r="B859" s="50"/>
    </row>
    <row r="860" ht="12.75">
      <c r="B860" s="50"/>
    </row>
    <row r="861" ht="12.75">
      <c r="B861" s="50"/>
    </row>
    <row r="862" ht="12.75">
      <c r="B862" s="50"/>
    </row>
    <row r="863" ht="12.75">
      <c r="B863" s="50"/>
    </row>
    <row r="864" ht="12.75">
      <c r="B864" s="50"/>
    </row>
    <row r="865" ht="12.75">
      <c r="B865" s="50"/>
    </row>
    <row r="866" ht="12.75">
      <c r="B866" s="50"/>
    </row>
    <row r="867" ht="12.75">
      <c r="B867" s="50"/>
    </row>
    <row r="868" ht="12.75">
      <c r="B868" s="50"/>
    </row>
    <row r="869" ht="12.75">
      <c r="B869" s="50"/>
    </row>
    <row r="870" ht="12.75">
      <c r="B870" s="50"/>
    </row>
    <row r="871" ht="12.75">
      <c r="B871" s="50"/>
    </row>
    <row r="872" ht="12.75">
      <c r="B872" s="50"/>
    </row>
    <row r="873" ht="12.75">
      <c r="B873" s="50"/>
    </row>
    <row r="874" ht="12.75">
      <c r="B874" s="50"/>
    </row>
    <row r="875" ht="12.75">
      <c r="B875" s="50"/>
    </row>
    <row r="876" ht="12.75">
      <c r="B876" s="50"/>
    </row>
    <row r="877" ht="12.75">
      <c r="B877" s="50"/>
    </row>
    <row r="878" ht="12.75">
      <c r="B878" s="50"/>
    </row>
    <row r="879" ht="12.75">
      <c r="B879" s="50"/>
    </row>
    <row r="880" ht="12.75">
      <c r="B880" s="50"/>
    </row>
    <row r="881" ht="12.75">
      <c r="B881" s="50"/>
    </row>
    <row r="882" ht="12.75">
      <c r="B882" s="50"/>
    </row>
    <row r="883" ht="12.75">
      <c r="B883" s="50"/>
    </row>
    <row r="884" ht="12.75">
      <c r="B884" s="50"/>
    </row>
    <row r="885" ht="12.75">
      <c r="B885" s="50"/>
    </row>
    <row r="886" ht="12.75">
      <c r="B886" s="50"/>
    </row>
    <row r="887" ht="12.75">
      <c r="B887" s="50"/>
    </row>
    <row r="888" ht="12.75">
      <c r="B888" s="50"/>
    </row>
    <row r="889" ht="12.75">
      <c r="B889" s="50"/>
    </row>
    <row r="890" ht="12.75">
      <c r="B890" s="50"/>
    </row>
    <row r="891" ht="12.75">
      <c r="B891" s="50"/>
    </row>
    <row r="892" ht="12.75">
      <c r="B892" s="50"/>
    </row>
    <row r="893" ht="12.75">
      <c r="B893" s="50"/>
    </row>
    <row r="894" ht="12.75">
      <c r="B894" s="50"/>
    </row>
    <row r="895" ht="12.75">
      <c r="B895" s="50"/>
    </row>
    <row r="896" ht="12.75">
      <c r="B896" s="50"/>
    </row>
    <row r="897" ht="12.75">
      <c r="B897" s="50"/>
    </row>
    <row r="898" ht="12.75">
      <c r="B898" s="50"/>
    </row>
    <row r="899" ht="12.75">
      <c r="B899" s="50"/>
    </row>
    <row r="900" ht="12.75">
      <c r="B900" s="50"/>
    </row>
    <row r="901" ht="12.75">
      <c r="B901" s="50"/>
    </row>
    <row r="902" ht="12.75">
      <c r="B902" s="50"/>
    </row>
    <row r="903" ht="12.75">
      <c r="B903" s="50"/>
    </row>
    <row r="904" ht="12.75">
      <c r="B904" s="50"/>
    </row>
    <row r="905" ht="12.75">
      <c r="B905" s="50"/>
    </row>
    <row r="906" ht="12.75">
      <c r="B906" s="50"/>
    </row>
    <row r="907" ht="12.75">
      <c r="B907" s="50"/>
    </row>
    <row r="908" ht="12.75">
      <c r="B908" s="50"/>
    </row>
    <row r="909" ht="12.75">
      <c r="B909" s="50"/>
    </row>
    <row r="910" ht="12.75">
      <c r="B910" s="50"/>
    </row>
    <row r="911" ht="12.75">
      <c r="B911" s="50"/>
    </row>
    <row r="912" ht="12.75">
      <c r="B912" s="50"/>
    </row>
    <row r="913" ht="12.75">
      <c r="B913" s="50"/>
    </row>
    <row r="914" ht="12.75">
      <c r="B914" s="50"/>
    </row>
    <row r="915" ht="12.75">
      <c r="B915" s="50"/>
    </row>
    <row r="916" ht="12.75">
      <c r="B916" s="50"/>
    </row>
    <row r="917" ht="12.75">
      <c r="B917" s="50"/>
    </row>
    <row r="918" ht="12.75">
      <c r="B918" s="50"/>
    </row>
    <row r="919" ht="12.75">
      <c r="B919" s="50"/>
    </row>
    <row r="920" ht="12.75">
      <c r="B920" s="50"/>
    </row>
    <row r="921" ht="12.75">
      <c r="B921" s="50"/>
    </row>
    <row r="922" ht="12.75">
      <c r="B922" s="50"/>
    </row>
    <row r="923" ht="12.75">
      <c r="B923" s="50"/>
    </row>
    <row r="924" ht="12.75">
      <c r="B924" s="50"/>
    </row>
    <row r="925" ht="12.75">
      <c r="B925" s="50"/>
    </row>
    <row r="926" ht="12.75">
      <c r="B926" s="50"/>
    </row>
    <row r="927" ht="12.75">
      <c r="B927" s="50"/>
    </row>
    <row r="928" ht="12.75">
      <c r="B928" s="50"/>
    </row>
    <row r="929" ht="12.75">
      <c r="B929" s="50"/>
    </row>
    <row r="930" ht="12.75">
      <c r="B930" s="50"/>
    </row>
    <row r="931" ht="12.75">
      <c r="B931" s="50"/>
    </row>
    <row r="932" ht="12.75">
      <c r="B932" s="50"/>
    </row>
    <row r="933" ht="12.75">
      <c r="B933" s="50"/>
    </row>
    <row r="934" ht="12.75">
      <c r="B934" s="50"/>
    </row>
    <row r="935" ht="12.75">
      <c r="B935" s="50"/>
    </row>
    <row r="936" ht="12.75">
      <c r="B936" s="50"/>
    </row>
    <row r="937" ht="12.75">
      <c r="B937" s="50"/>
    </row>
    <row r="938" ht="12.75">
      <c r="B938" s="50"/>
    </row>
    <row r="939" ht="12.75">
      <c r="B939" s="50"/>
    </row>
    <row r="940" ht="12.75">
      <c r="B940" s="50"/>
    </row>
    <row r="941" ht="12.75">
      <c r="B941" s="50"/>
    </row>
    <row r="942" ht="12.75">
      <c r="B942" s="50"/>
    </row>
    <row r="943" ht="12.75">
      <c r="B943" s="50"/>
    </row>
    <row r="944" ht="12.75">
      <c r="B944" s="50"/>
    </row>
    <row r="945" ht="12.75">
      <c r="B945" s="50"/>
    </row>
    <row r="946" ht="12.75">
      <c r="B946" s="50"/>
    </row>
    <row r="947" ht="12.75">
      <c r="B947" s="50"/>
    </row>
    <row r="948" ht="12.75">
      <c r="B948" s="50"/>
    </row>
    <row r="949" ht="12.75">
      <c r="B949" s="50"/>
    </row>
    <row r="950" ht="12.75">
      <c r="B950" s="50"/>
    </row>
    <row r="951" ht="12.75">
      <c r="B951" s="50"/>
    </row>
    <row r="952" ht="12.75">
      <c r="B952" s="50"/>
    </row>
    <row r="953" ht="12.75">
      <c r="B953" s="50"/>
    </row>
    <row r="954" ht="12.75">
      <c r="B954" s="50"/>
    </row>
    <row r="955" ht="12.75">
      <c r="B955" s="50"/>
    </row>
    <row r="956" ht="12.75">
      <c r="B956" s="50"/>
    </row>
    <row r="957" ht="12.75">
      <c r="B957" s="50"/>
    </row>
    <row r="958" ht="12.75">
      <c r="B958" s="50"/>
    </row>
    <row r="959" ht="12.75">
      <c r="B959" s="50"/>
    </row>
    <row r="960" ht="12.75">
      <c r="B960" s="50"/>
    </row>
    <row r="961" ht="12.75">
      <c r="B961" s="50"/>
    </row>
    <row r="962" ht="12.75">
      <c r="B962" s="50"/>
    </row>
    <row r="963" ht="12.75">
      <c r="B963" s="50"/>
    </row>
    <row r="964" ht="12.75">
      <c r="B964" s="50"/>
    </row>
    <row r="965" ht="12.75">
      <c r="B965" s="50"/>
    </row>
    <row r="966" ht="12.75">
      <c r="B966" s="50"/>
    </row>
    <row r="967" ht="12.75">
      <c r="B967" s="50"/>
    </row>
    <row r="968" ht="12.75">
      <c r="B968" s="50"/>
    </row>
    <row r="969" ht="12.75">
      <c r="B969" s="50"/>
    </row>
    <row r="970" ht="12.75">
      <c r="B970" s="50"/>
    </row>
    <row r="971" ht="12.75">
      <c r="B971" s="50"/>
    </row>
    <row r="972" ht="12.75">
      <c r="B972" s="50"/>
    </row>
    <row r="973" ht="12.75">
      <c r="B973" s="50"/>
    </row>
    <row r="974" ht="12.75">
      <c r="B974" s="50"/>
    </row>
    <row r="975" ht="12.75">
      <c r="B975" s="50"/>
    </row>
    <row r="976" ht="12.75">
      <c r="B976" s="50"/>
    </row>
    <row r="977" ht="12.75">
      <c r="B977" s="50"/>
    </row>
    <row r="978" ht="12.75">
      <c r="B978" s="50"/>
    </row>
    <row r="979" ht="12.75">
      <c r="B979" s="50"/>
    </row>
    <row r="980" ht="12.75">
      <c r="B980" s="50"/>
    </row>
    <row r="981" ht="12.75">
      <c r="B981" s="50"/>
    </row>
    <row r="982" ht="12.75">
      <c r="B982" s="50"/>
    </row>
    <row r="983" ht="12.75">
      <c r="B983" s="50"/>
    </row>
    <row r="984" ht="12.75">
      <c r="B984" s="50"/>
    </row>
    <row r="985" ht="12.75">
      <c r="B985" s="50"/>
    </row>
    <row r="986" ht="12.75">
      <c r="B986" s="50"/>
    </row>
    <row r="987" ht="12.75">
      <c r="B987" s="50"/>
    </row>
    <row r="988" ht="12.75">
      <c r="B988" s="50"/>
    </row>
    <row r="989" ht="12.75">
      <c r="B989" s="50"/>
    </row>
    <row r="990" ht="12.75">
      <c r="B990" s="50"/>
    </row>
    <row r="991" ht="12.75">
      <c r="B991" s="50"/>
    </row>
    <row r="992" ht="12.75">
      <c r="B992" s="50"/>
    </row>
    <row r="993" ht="12.75">
      <c r="B993" s="50"/>
    </row>
    <row r="994" ht="12.75">
      <c r="B994" s="50"/>
    </row>
    <row r="995" ht="12.75">
      <c r="B995" s="50"/>
    </row>
    <row r="996" ht="12.75">
      <c r="B996" s="50"/>
    </row>
    <row r="997" ht="12.75">
      <c r="B997" s="50"/>
    </row>
    <row r="998" ht="12.75">
      <c r="B998" s="50"/>
    </row>
    <row r="999" ht="12.75">
      <c r="B999" s="50"/>
    </row>
    <row r="1000" ht="12.75">
      <c r="B1000" s="50"/>
    </row>
    <row r="1001" ht="12.75">
      <c r="B1001" s="50"/>
    </row>
    <row r="1002" ht="12.75">
      <c r="B1002" s="50"/>
    </row>
    <row r="1003" ht="12.75">
      <c r="B1003" s="50"/>
    </row>
    <row r="1004" ht="12.75">
      <c r="B1004" s="50"/>
    </row>
    <row r="1005" ht="12.75">
      <c r="B1005" s="50"/>
    </row>
    <row r="1006" ht="12.75">
      <c r="B1006" s="50"/>
    </row>
    <row r="1007" ht="12.75">
      <c r="B1007" s="50"/>
    </row>
    <row r="1008" ht="12.75">
      <c r="B1008" s="50"/>
    </row>
    <row r="1009" ht="12.75">
      <c r="B1009" s="50"/>
    </row>
    <row r="1010" ht="12.75">
      <c r="B1010" s="50"/>
    </row>
    <row r="1011" ht="12.75">
      <c r="B1011" s="50"/>
    </row>
    <row r="1012" ht="12.75">
      <c r="B1012" s="50"/>
    </row>
    <row r="1013" ht="12.75">
      <c r="B1013" s="50"/>
    </row>
    <row r="1014" ht="12.75">
      <c r="B1014" s="50"/>
    </row>
    <row r="1015" ht="12.75">
      <c r="B1015" s="50"/>
    </row>
    <row r="1016" ht="12.75">
      <c r="B1016" s="50"/>
    </row>
    <row r="1017" ht="12.75">
      <c r="B1017" s="50"/>
    </row>
    <row r="1018" ht="12.75">
      <c r="B1018" s="50"/>
    </row>
    <row r="1019" ht="12.75">
      <c r="B1019" s="50"/>
    </row>
    <row r="1020" ht="12.75">
      <c r="B1020" s="50"/>
    </row>
    <row r="1021" ht="12.75">
      <c r="B1021" s="50"/>
    </row>
    <row r="1022" ht="12.75">
      <c r="B1022" s="50"/>
    </row>
    <row r="1023" ht="12.75">
      <c r="B1023" s="50"/>
    </row>
    <row r="1024" ht="12.75">
      <c r="B1024" s="50"/>
    </row>
    <row r="1025" ht="12.75">
      <c r="B1025" s="50"/>
    </row>
    <row r="1026" ht="12.75">
      <c r="B1026" s="50"/>
    </row>
    <row r="1027" ht="12.75">
      <c r="B1027" s="50"/>
    </row>
    <row r="1028" ht="12.75">
      <c r="B1028" s="50"/>
    </row>
    <row r="1029" ht="12.75">
      <c r="B1029" s="50"/>
    </row>
    <row r="1030" ht="12.75">
      <c r="B1030" s="50"/>
    </row>
    <row r="1031" ht="12.75">
      <c r="B1031" s="50"/>
    </row>
    <row r="1032" ht="12.75">
      <c r="B1032" s="50"/>
    </row>
    <row r="1033" ht="12.75">
      <c r="B1033" s="50"/>
    </row>
    <row r="1034" ht="12.75">
      <c r="B1034" s="50"/>
    </row>
  </sheetData>
  <mergeCells count="2">
    <mergeCell ref="A19:C19"/>
    <mergeCell ref="I6:N6"/>
  </mergeCells>
  <hyperlinks>
    <hyperlink ref="A19" r:id="rId1" display="http://datainfoplus.stats.govt.nz/Item/nz.govt.stats/83ca312b-bd72-4a13-bdcf-14c570710700"/>
  </hyperlinks>
  <printOptions/>
  <pageMargins left="0.3937007874015748" right="0.3937007874015748" top="0.6299212598425197" bottom="0.6299212598425197" header="0.1968503937007874" footer="0.3937007874015748"/>
  <pageSetup fitToHeight="1" fitToWidth="1" horizontalDpi="300" verticalDpi="300" orientation="landscape" paperSize="9" scale="91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030"/>
  <sheetViews>
    <sheetView workbookViewId="0" topLeftCell="A1">
      <pane ySplit="7" topLeftCell="A8" activePane="bottomLeft" state="frozen"/>
      <selection pane="bottomLeft" activeCell="D6" sqref="D6:D25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2712</v>
      </c>
    </row>
    <row r="3" ht="12.75">
      <c r="A3" s="4" t="s">
        <v>2741</v>
      </c>
    </row>
    <row r="4" ht="12.75">
      <c r="A4" t="s">
        <v>2742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2741</v>
      </c>
      <c r="C7" s="8" t="s">
        <v>2743</v>
      </c>
      <c r="D7" s="146" t="s">
        <v>2743</v>
      </c>
    </row>
    <row r="8" spans="1:4" ht="12.75">
      <c r="A8" s="5" t="s">
        <v>1104</v>
      </c>
      <c r="B8" s="5" t="s">
        <v>2744</v>
      </c>
      <c r="C8" s="25">
        <v>550587</v>
      </c>
      <c r="D8" s="118">
        <f>C8/C$20</f>
        <v>0.30832099964216897</v>
      </c>
    </row>
    <row r="9" spans="1:4" ht="12.75">
      <c r="A9" s="5" t="s">
        <v>1106</v>
      </c>
      <c r="B9" s="5" t="s">
        <v>2745</v>
      </c>
      <c r="C9" s="25">
        <v>229866</v>
      </c>
      <c r="D9" s="118">
        <f aca="true" t="shared" si="0" ref="D9:D20">C9/C$20</f>
        <v>0.12872173680771035</v>
      </c>
    </row>
    <row r="10" spans="1:4" ht="12.75">
      <c r="A10" s="5" t="s">
        <v>1108</v>
      </c>
      <c r="B10" s="5" t="s">
        <v>2746</v>
      </c>
      <c r="C10" s="25">
        <v>469818</v>
      </c>
      <c r="D10" s="118">
        <f t="shared" si="0"/>
        <v>0.2630914921890356</v>
      </c>
    </row>
    <row r="11" spans="1:4" ht="12.75">
      <c r="A11" s="5" t="s">
        <v>1110</v>
      </c>
      <c r="B11" s="5" t="s">
        <v>2747</v>
      </c>
      <c r="C11" s="25">
        <v>286560</v>
      </c>
      <c r="D11" s="118">
        <f t="shared" si="0"/>
        <v>0.16046958184167068</v>
      </c>
    </row>
    <row r="12" spans="1:4" ht="12.75">
      <c r="A12" s="5" t="s">
        <v>1112</v>
      </c>
      <c r="B12" s="5" t="s">
        <v>2748</v>
      </c>
      <c r="C12" s="25">
        <v>123609</v>
      </c>
      <c r="D12" s="118">
        <f t="shared" si="0"/>
        <v>0.06921930674855901</v>
      </c>
    </row>
    <row r="13" spans="1:4" ht="12.75">
      <c r="A13" s="5" t="s">
        <v>1114</v>
      </c>
      <c r="B13" s="5" t="s">
        <v>2749</v>
      </c>
      <c r="C13" s="25">
        <v>46617</v>
      </c>
      <c r="D13" s="118">
        <f t="shared" si="0"/>
        <v>0.026104866334146992</v>
      </c>
    </row>
    <row r="14" spans="1:4" ht="12.75">
      <c r="A14" s="5" t="s">
        <v>1116</v>
      </c>
      <c r="B14" s="5" t="s">
        <v>2750</v>
      </c>
      <c r="C14" s="25">
        <v>19851</v>
      </c>
      <c r="D14" s="118">
        <f t="shared" si="0"/>
        <v>0.011116281648307526</v>
      </c>
    </row>
    <row r="15" spans="1:4" ht="12.75">
      <c r="A15" s="5" t="s">
        <v>1118</v>
      </c>
      <c r="B15" s="5" t="s">
        <v>2751</v>
      </c>
      <c r="C15" s="25">
        <v>8934</v>
      </c>
      <c r="D15" s="118">
        <f t="shared" si="0"/>
        <v>0.005002914727015235</v>
      </c>
    </row>
    <row r="16" spans="1:4" ht="12.75">
      <c r="A16" s="5" t="s">
        <v>1120</v>
      </c>
      <c r="B16" s="5" t="s">
        <v>2752</v>
      </c>
      <c r="C16" s="25">
        <v>4563</v>
      </c>
      <c r="D16" s="118">
        <f t="shared" si="0"/>
        <v>0.0025552160173909245</v>
      </c>
    </row>
    <row r="17" spans="1:4" ht="12.75">
      <c r="A17" s="5" t="s">
        <v>1122</v>
      </c>
      <c r="B17" s="5" t="s">
        <v>2753</v>
      </c>
      <c r="C17" s="25">
        <v>2577</v>
      </c>
      <c r="D17" s="118">
        <f t="shared" si="0"/>
        <v>0.001443083865180016</v>
      </c>
    </row>
    <row r="18" spans="1:4" ht="12.75">
      <c r="A18" s="5" t="s">
        <v>1124</v>
      </c>
      <c r="B18" s="5" t="s">
        <v>2754</v>
      </c>
      <c r="C18" s="25">
        <v>2778</v>
      </c>
      <c r="D18" s="118">
        <f t="shared" si="0"/>
        <v>0.0015556410467481895</v>
      </c>
    </row>
    <row r="19" spans="1:4" ht="12.75">
      <c r="A19" s="5" t="s">
        <v>2755</v>
      </c>
      <c r="B19" s="5" t="s">
        <v>2756</v>
      </c>
      <c r="C19" s="25">
        <v>40005</v>
      </c>
      <c r="D19" s="118">
        <f t="shared" si="0"/>
        <v>0.02240223904793424</v>
      </c>
    </row>
    <row r="20" spans="1:4" ht="12.75">
      <c r="A20" s="5"/>
      <c r="B20" s="5" t="s">
        <v>40</v>
      </c>
      <c r="C20" s="25">
        <v>1785759</v>
      </c>
      <c r="D20" s="118">
        <f t="shared" si="0"/>
        <v>1</v>
      </c>
    </row>
    <row r="21" spans="1:4" ht="12.75">
      <c r="A21" s="5" t="s">
        <v>2726</v>
      </c>
      <c r="B21" s="5" t="s">
        <v>42</v>
      </c>
      <c r="C21" s="25">
        <v>0</v>
      </c>
      <c r="D21" s="119"/>
    </row>
    <row r="22" spans="1:4" ht="12.75">
      <c r="A22" s="5" t="s">
        <v>2757</v>
      </c>
      <c r="B22" s="5" t="s">
        <v>1099</v>
      </c>
      <c r="C22" s="25">
        <v>549</v>
      </c>
      <c r="D22" s="119"/>
    </row>
    <row r="23" spans="1:4" ht="12.75">
      <c r="A23" s="5" t="s">
        <v>1129</v>
      </c>
      <c r="B23" s="5" t="s">
        <v>44</v>
      </c>
      <c r="C23" s="25">
        <v>143943</v>
      </c>
      <c r="D23" s="119"/>
    </row>
    <row r="24" spans="1:4" ht="12.75">
      <c r="A24" s="5"/>
      <c r="B24" s="5"/>
      <c r="C24" s="25"/>
      <c r="D24" s="119"/>
    </row>
    <row r="25" spans="1:4" ht="12.75">
      <c r="A25" s="5"/>
      <c r="B25" s="26" t="s">
        <v>45</v>
      </c>
      <c r="C25" s="27">
        <v>1930248</v>
      </c>
      <c r="D25" s="120"/>
    </row>
    <row r="26" spans="1:3" ht="12.75">
      <c r="A26" s="9"/>
      <c r="B26" s="18"/>
      <c r="C26" s="9"/>
    </row>
    <row r="27" spans="1:2" ht="12.75">
      <c r="A27" s="62" t="s">
        <v>7008</v>
      </c>
      <c r="B27" s="19"/>
    </row>
    <row r="28" spans="1:3" ht="12.75">
      <c r="A28" s="136" t="s">
        <v>6919</v>
      </c>
      <c r="B28" s="136"/>
      <c r="C28" s="136"/>
    </row>
    <row r="29" spans="1:2" ht="12.75">
      <c r="A29" s="62" t="s">
        <v>6917</v>
      </c>
      <c r="B29" s="19"/>
    </row>
    <row r="30" spans="1:2" ht="12.75">
      <c r="A30" s="28" t="s">
        <v>46</v>
      </c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28:C28"/>
  </mergeCells>
  <hyperlinks>
    <hyperlink ref="A28" r:id="rId1" display="http://datainfoplus.stats.govt.nz/Item/nz.govt.stats/e9a634fd-5e39-4678-94f0-aeeb9987ab10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041"/>
  <sheetViews>
    <sheetView workbookViewId="0" topLeftCell="A1">
      <pane ySplit="7" topLeftCell="A1014" activePane="bottomLeft" state="frozen"/>
      <selection pane="bottomLeft" activeCell="F1021" sqref="F1021"/>
    </sheetView>
  </sheetViews>
  <sheetFormatPr defaultColWidth="8.7109375" defaultRowHeight="12.75"/>
  <cols>
    <col min="2" max="2" width="53.7109375" style="0" customWidth="1"/>
    <col min="3" max="4" width="18.7109375" style="0" customWidth="1"/>
  </cols>
  <sheetData>
    <row r="1" ht="12.75">
      <c r="A1" s="19" t="s">
        <v>2727</v>
      </c>
    </row>
    <row r="3" ht="12.75">
      <c r="A3" s="4" t="s">
        <v>6930</v>
      </c>
    </row>
    <row r="4" ht="12.75">
      <c r="A4" t="s">
        <v>1139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6930</v>
      </c>
      <c r="C7" s="93" t="s">
        <v>1140</v>
      </c>
      <c r="D7" s="94" t="s">
        <v>1140</v>
      </c>
    </row>
    <row r="8" spans="1:4" ht="12.75">
      <c r="A8" s="5" t="s">
        <v>2759</v>
      </c>
      <c r="B8" s="5" t="s">
        <v>2760</v>
      </c>
      <c r="C8" s="116">
        <v>54480</v>
      </c>
      <c r="D8" s="87">
        <f>C8/C$1031</f>
        <v>0.022280923676794098</v>
      </c>
    </row>
    <row r="9" spans="1:4" ht="12.75">
      <c r="A9" s="5" t="s">
        <v>2761</v>
      </c>
      <c r="B9" s="5" t="s">
        <v>2762</v>
      </c>
      <c r="C9" s="116">
        <v>34365</v>
      </c>
      <c r="D9" s="87">
        <f aca="true" t="shared" si="0" ref="D9:D72">C9/C$1031</f>
        <v>0.014054404224541652</v>
      </c>
    </row>
    <row r="10" spans="1:4" ht="12.75">
      <c r="A10" s="5" t="s">
        <v>2763</v>
      </c>
      <c r="B10" s="5" t="s">
        <v>2764</v>
      </c>
      <c r="C10" s="116">
        <v>105</v>
      </c>
      <c r="D10" s="87">
        <f t="shared" si="0"/>
        <v>4.294230884844678E-05</v>
      </c>
    </row>
    <row r="11" spans="1:4" ht="12.75">
      <c r="A11" s="5" t="s">
        <v>2765</v>
      </c>
      <c r="B11" s="5" t="s">
        <v>2766</v>
      </c>
      <c r="C11" s="116">
        <v>909</v>
      </c>
      <c r="D11" s="87">
        <f t="shared" si="0"/>
        <v>0.0003717577023165535</v>
      </c>
    </row>
    <row r="12" spans="1:4" ht="12.75">
      <c r="A12" s="5" t="s">
        <v>2767</v>
      </c>
      <c r="B12" s="5" t="s">
        <v>2768</v>
      </c>
      <c r="C12" s="116">
        <v>156</v>
      </c>
      <c r="D12" s="87">
        <f t="shared" si="0"/>
        <v>6.380000171769236E-05</v>
      </c>
    </row>
    <row r="13" spans="1:4" ht="12.75">
      <c r="A13" s="5" t="s">
        <v>2769</v>
      </c>
      <c r="B13" s="5" t="s">
        <v>2770</v>
      </c>
      <c r="C13" s="116">
        <v>0</v>
      </c>
      <c r="D13" s="87">
        <f t="shared" si="0"/>
        <v>0</v>
      </c>
    </row>
    <row r="14" spans="1:4" ht="12.75">
      <c r="A14" s="5" t="s">
        <v>2771</v>
      </c>
      <c r="B14" s="5" t="s">
        <v>2772</v>
      </c>
      <c r="C14" s="116">
        <v>405</v>
      </c>
      <c r="D14" s="87">
        <f t="shared" si="0"/>
        <v>0.000165634619844009</v>
      </c>
    </row>
    <row r="15" spans="1:4" ht="12.75">
      <c r="A15" s="5" t="s">
        <v>2773</v>
      </c>
      <c r="B15" s="5" t="s">
        <v>2774</v>
      </c>
      <c r="C15" s="116">
        <v>0</v>
      </c>
      <c r="D15" s="87">
        <f t="shared" si="0"/>
        <v>0</v>
      </c>
    </row>
    <row r="16" spans="1:4" ht="12.75">
      <c r="A16" s="5" t="s">
        <v>2775</v>
      </c>
      <c r="B16" s="5" t="s">
        <v>2776</v>
      </c>
      <c r="C16" s="116">
        <v>450</v>
      </c>
      <c r="D16" s="87">
        <f t="shared" si="0"/>
        <v>0.00018403846649334333</v>
      </c>
    </row>
    <row r="17" spans="1:4" ht="12.75">
      <c r="A17" s="5" t="s">
        <v>2777</v>
      </c>
      <c r="B17" s="5" t="s">
        <v>2778</v>
      </c>
      <c r="C17" s="116">
        <v>4524</v>
      </c>
      <c r="D17" s="87">
        <f t="shared" si="0"/>
        <v>0.0018502000498130783</v>
      </c>
    </row>
    <row r="18" spans="1:4" ht="12.75">
      <c r="A18" s="5" t="s">
        <v>2779</v>
      </c>
      <c r="B18" s="5" t="s">
        <v>2780</v>
      </c>
      <c r="C18" s="116">
        <v>219</v>
      </c>
      <c r="D18" s="87">
        <f t="shared" si="0"/>
        <v>8.956538702676043E-05</v>
      </c>
    </row>
    <row r="19" spans="1:4" ht="12.75">
      <c r="A19" s="5" t="s">
        <v>2781</v>
      </c>
      <c r="B19" s="5" t="s">
        <v>2782</v>
      </c>
      <c r="C19" s="116">
        <v>1287</v>
      </c>
      <c r="D19" s="87">
        <f t="shared" si="0"/>
        <v>0.0005263500141709619</v>
      </c>
    </row>
    <row r="20" spans="1:4" ht="12.75">
      <c r="A20" s="5" t="s">
        <v>2783</v>
      </c>
      <c r="B20" s="5" t="s">
        <v>2784</v>
      </c>
      <c r="C20" s="116">
        <v>456</v>
      </c>
      <c r="D20" s="87">
        <f t="shared" si="0"/>
        <v>0.00018649231271325459</v>
      </c>
    </row>
    <row r="21" spans="1:4" ht="12.75">
      <c r="A21" s="5" t="s">
        <v>2785</v>
      </c>
      <c r="B21" s="5" t="s">
        <v>2786</v>
      </c>
      <c r="C21" s="116">
        <v>0</v>
      </c>
      <c r="D21" s="87">
        <f t="shared" si="0"/>
        <v>0</v>
      </c>
    </row>
    <row r="22" spans="1:4" ht="12.75">
      <c r="A22" s="5" t="s">
        <v>2787</v>
      </c>
      <c r="B22" s="5" t="s">
        <v>2788</v>
      </c>
      <c r="C22" s="116">
        <v>18</v>
      </c>
      <c r="D22" s="87">
        <f t="shared" si="0"/>
        <v>7.361538659733733E-06</v>
      </c>
    </row>
    <row r="23" spans="1:4" ht="12.75">
      <c r="A23" s="5" t="s">
        <v>2789</v>
      </c>
      <c r="B23" s="5" t="s">
        <v>2790</v>
      </c>
      <c r="C23" s="116">
        <v>1197</v>
      </c>
      <c r="D23" s="87">
        <f t="shared" si="0"/>
        <v>0.0004895423208722933</v>
      </c>
    </row>
    <row r="24" spans="1:4" ht="12.75">
      <c r="A24" s="5" t="s">
        <v>2791</v>
      </c>
      <c r="B24" s="5" t="s">
        <v>2792</v>
      </c>
      <c r="C24" s="116">
        <v>96</v>
      </c>
      <c r="D24" s="87">
        <f t="shared" si="0"/>
        <v>3.926153951857991E-05</v>
      </c>
    </row>
    <row r="25" spans="1:4" ht="12.75">
      <c r="A25" s="5" t="s">
        <v>2793</v>
      </c>
      <c r="B25" s="5" t="s">
        <v>2794</v>
      </c>
      <c r="C25" s="116">
        <v>2361</v>
      </c>
      <c r="D25" s="87">
        <f t="shared" si="0"/>
        <v>0.0009655884875350747</v>
      </c>
    </row>
    <row r="26" spans="1:4" ht="12.75">
      <c r="A26" s="5" t="s">
        <v>2795</v>
      </c>
      <c r="B26" s="5" t="s">
        <v>2796</v>
      </c>
      <c r="C26" s="116">
        <v>3633</v>
      </c>
      <c r="D26" s="87">
        <f t="shared" si="0"/>
        <v>0.0014858038861562586</v>
      </c>
    </row>
    <row r="27" spans="1:4" ht="12.75">
      <c r="A27" s="5" t="s">
        <v>2797</v>
      </c>
      <c r="B27" s="5" t="s">
        <v>2798</v>
      </c>
      <c r="C27" s="116">
        <v>26541</v>
      </c>
      <c r="D27" s="87">
        <f t="shared" si="0"/>
        <v>0.01085458875377739</v>
      </c>
    </row>
    <row r="28" spans="1:4" ht="12.75">
      <c r="A28" s="5" t="s">
        <v>2799</v>
      </c>
      <c r="B28" s="5" t="s">
        <v>2800</v>
      </c>
      <c r="C28" s="116">
        <v>375</v>
      </c>
      <c r="D28" s="87">
        <f t="shared" si="0"/>
        <v>0.00015336538874445279</v>
      </c>
    </row>
    <row r="29" spans="1:4" ht="12.75">
      <c r="A29" s="5" t="s">
        <v>2801</v>
      </c>
      <c r="B29" s="5" t="s">
        <v>2802</v>
      </c>
      <c r="C29" s="116">
        <v>132</v>
      </c>
      <c r="D29" s="87">
        <f t="shared" si="0"/>
        <v>5.398461683804738E-05</v>
      </c>
    </row>
    <row r="30" spans="1:4" ht="12.75">
      <c r="A30" s="5" t="s">
        <v>2803</v>
      </c>
      <c r="B30" s="5" t="s">
        <v>2804</v>
      </c>
      <c r="C30" s="116">
        <v>237</v>
      </c>
      <c r="D30" s="87">
        <f t="shared" si="0"/>
        <v>9.692692568649416E-05</v>
      </c>
    </row>
    <row r="31" spans="1:4" ht="12.75">
      <c r="A31" s="5" t="s">
        <v>2805</v>
      </c>
      <c r="B31" s="5" t="s">
        <v>2806</v>
      </c>
      <c r="C31" s="116">
        <v>4707</v>
      </c>
      <c r="D31" s="87">
        <f t="shared" si="0"/>
        <v>0.0019250423595203712</v>
      </c>
    </row>
    <row r="32" spans="1:4" ht="12.75">
      <c r="A32" s="5" t="s">
        <v>2807</v>
      </c>
      <c r="B32" s="5" t="s">
        <v>2808</v>
      </c>
      <c r="C32" s="116">
        <v>192</v>
      </c>
      <c r="D32" s="87">
        <f t="shared" si="0"/>
        <v>7.852307903715983E-05</v>
      </c>
    </row>
    <row r="33" spans="1:4" ht="12.75">
      <c r="A33" s="5" t="s">
        <v>2809</v>
      </c>
      <c r="B33" s="5" t="s">
        <v>2810</v>
      </c>
      <c r="C33" s="116">
        <v>657</v>
      </c>
      <c r="D33" s="87">
        <f t="shared" si="0"/>
        <v>0.00026869616108028124</v>
      </c>
    </row>
    <row r="34" spans="1:4" ht="12.75">
      <c r="A34" s="5" t="s">
        <v>2811</v>
      </c>
      <c r="B34" s="5" t="s">
        <v>2812</v>
      </c>
      <c r="C34" s="116">
        <v>5415</v>
      </c>
      <c r="D34" s="87">
        <f t="shared" si="0"/>
        <v>0.002214596213469898</v>
      </c>
    </row>
    <row r="35" spans="1:4" ht="12.75">
      <c r="A35" s="5" t="s">
        <v>2813</v>
      </c>
      <c r="B35" s="5" t="s">
        <v>2814</v>
      </c>
      <c r="C35" s="116">
        <v>1212</v>
      </c>
      <c r="D35" s="87">
        <f t="shared" si="0"/>
        <v>0.0004956769364220714</v>
      </c>
    </row>
    <row r="36" spans="1:4" ht="12.75">
      <c r="A36" s="5" t="s">
        <v>2815</v>
      </c>
      <c r="B36" s="5" t="s">
        <v>2816</v>
      </c>
      <c r="C36" s="116">
        <v>12123</v>
      </c>
      <c r="D36" s="87">
        <f t="shared" si="0"/>
        <v>0.004957996287330669</v>
      </c>
    </row>
    <row r="37" spans="1:4" ht="12.75">
      <c r="A37" s="5" t="s">
        <v>2817</v>
      </c>
      <c r="B37" s="5" t="s">
        <v>2818</v>
      </c>
      <c r="C37" s="116">
        <v>35250</v>
      </c>
      <c r="D37" s="87">
        <f t="shared" si="0"/>
        <v>0.014416346541978561</v>
      </c>
    </row>
    <row r="38" spans="1:4" ht="12.75">
      <c r="A38" s="5" t="s">
        <v>2819</v>
      </c>
      <c r="B38" s="5" t="s">
        <v>2820</v>
      </c>
      <c r="C38" s="116">
        <v>441</v>
      </c>
      <c r="D38" s="87">
        <f t="shared" si="0"/>
        <v>0.00018035769716347647</v>
      </c>
    </row>
    <row r="39" spans="1:4" ht="12.75">
      <c r="A39" s="5" t="s">
        <v>2821</v>
      </c>
      <c r="B39" s="5" t="s">
        <v>2822</v>
      </c>
      <c r="C39" s="116">
        <v>3756</v>
      </c>
      <c r="D39" s="87">
        <f t="shared" si="0"/>
        <v>0.001536107733664439</v>
      </c>
    </row>
    <row r="40" spans="1:4" ht="12.75">
      <c r="A40" s="5" t="s">
        <v>2823</v>
      </c>
      <c r="B40" s="5" t="s">
        <v>2824</v>
      </c>
      <c r="C40" s="116">
        <v>17538</v>
      </c>
      <c r="D40" s="87">
        <f t="shared" si="0"/>
        <v>0.007172592500800567</v>
      </c>
    </row>
    <row r="41" spans="1:4" ht="12.75">
      <c r="A41" s="5" t="s">
        <v>2825</v>
      </c>
      <c r="B41" s="5" t="s">
        <v>2826</v>
      </c>
      <c r="C41" s="116">
        <v>13386</v>
      </c>
      <c r="D41" s="87">
        <f t="shared" si="0"/>
        <v>0.005474530916621986</v>
      </c>
    </row>
    <row r="42" spans="1:4" ht="12.75">
      <c r="A42" s="5" t="s">
        <v>2827</v>
      </c>
      <c r="B42" s="5" t="s">
        <v>2828</v>
      </c>
      <c r="C42" s="116">
        <v>6894</v>
      </c>
      <c r="D42" s="87">
        <f t="shared" si="0"/>
        <v>0.0028194693066780196</v>
      </c>
    </row>
    <row r="43" spans="1:4" ht="12.75">
      <c r="A43" s="5" t="s">
        <v>2829</v>
      </c>
      <c r="B43" s="5" t="s">
        <v>2830</v>
      </c>
      <c r="C43" s="116">
        <v>30096</v>
      </c>
      <c r="D43" s="87">
        <f t="shared" si="0"/>
        <v>0.012308492639074802</v>
      </c>
    </row>
    <row r="44" spans="1:4" ht="12.75">
      <c r="A44" s="5" t="s">
        <v>2831</v>
      </c>
      <c r="B44" s="5" t="s">
        <v>2832</v>
      </c>
      <c r="C44" s="116">
        <v>2007</v>
      </c>
      <c r="D44" s="87">
        <f t="shared" si="0"/>
        <v>0.0008208115605603112</v>
      </c>
    </row>
    <row r="45" spans="1:4" ht="12.75">
      <c r="A45" s="5" t="s">
        <v>2833</v>
      </c>
      <c r="B45" s="5" t="s">
        <v>2834</v>
      </c>
      <c r="C45" s="116">
        <v>9777</v>
      </c>
      <c r="D45" s="87">
        <f t="shared" si="0"/>
        <v>0.003998542415345373</v>
      </c>
    </row>
    <row r="46" spans="1:4" ht="12.75">
      <c r="A46" s="5" t="s">
        <v>2835</v>
      </c>
      <c r="B46" s="5" t="s">
        <v>2836</v>
      </c>
      <c r="C46" s="116">
        <v>34344</v>
      </c>
      <c r="D46" s="87">
        <f t="shared" si="0"/>
        <v>0.014045815762771963</v>
      </c>
    </row>
    <row r="47" spans="1:4" ht="12.75">
      <c r="A47" s="5" t="s">
        <v>2837</v>
      </c>
      <c r="B47" s="5" t="s">
        <v>2838</v>
      </c>
      <c r="C47" s="116">
        <v>2130</v>
      </c>
      <c r="D47" s="87">
        <f t="shared" si="0"/>
        <v>0.0008711154080684918</v>
      </c>
    </row>
    <row r="48" spans="1:4" ht="12.75">
      <c r="A48" s="5" t="s">
        <v>2839</v>
      </c>
      <c r="B48" s="5" t="s">
        <v>2840</v>
      </c>
      <c r="C48" s="116">
        <v>1077</v>
      </c>
      <c r="D48" s="87">
        <f t="shared" si="0"/>
        <v>0.0004404653964740684</v>
      </c>
    </row>
    <row r="49" spans="1:4" ht="12.75">
      <c r="A49" s="5" t="s">
        <v>2841</v>
      </c>
      <c r="B49" s="5" t="s">
        <v>2842</v>
      </c>
      <c r="C49" s="116">
        <v>600</v>
      </c>
      <c r="D49" s="87">
        <f t="shared" si="0"/>
        <v>0.0002453846219911244</v>
      </c>
    </row>
    <row r="50" spans="1:4" ht="12.75">
      <c r="A50" s="5" t="s">
        <v>2843</v>
      </c>
      <c r="B50" s="5" t="s">
        <v>2844</v>
      </c>
      <c r="C50" s="116">
        <v>1392</v>
      </c>
      <c r="D50" s="87">
        <f t="shared" si="0"/>
        <v>0.0005692923230194087</v>
      </c>
    </row>
    <row r="51" spans="1:4" ht="12.75">
      <c r="A51" s="5" t="s">
        <v>2845</v>
      </c>
      <c r="B51" s="5" t="s">
        <v>2846</v>
      </c>
      <c r="C51" s="116">
        <v>792</v>
      </c>
      <c r="D51" s="87">
        <f t="shared" si="0"/>
        <v>0.00032390770102828426</v>
      </c>
    </row>
    <row r="52" spans="1:4" ht="12.75">
      <c r="A52" s="5" t="s">
        <v>2847</v>
      </c>
      <c r="B52" s="5" t="s">
        <v>2848</v>
      </c>
      <c r="C52" s="116">
        <v>7977</v>
      </c>
      <c r="D52" s="87">
        <f t="shared" si="0"/>
        <v>0.0032623885493719995</v>
      </c>
    </row>
    <row r="53" spans="1:4" ht="12.75">
      <c r="A53" s="5" t="s">
        <v>2849</v>
      </c>
      <c r="B53" s="5" t="s">
        <v>2850</v>
      </c>
      <c r="C53" s="116">
        <v>414</v>
      </c>
      <c r="D53" s="87">
        <f t="shared" si="0"/>
        <v>0.00016931538917387587</v>
      </c>
    </row>
    <row r="54" spans="1:4" ht="12.75">
      <c r="A54" s="5" t="s">
        <v>2851</v>
      </c>
      <c r="B54" s="5" t="s">
        <v>2852</v>
      </c>
      <c r="C54" s="116">
        <v>5154</v>
      </c>
      <c r="D54" s="87">
        <f t="shared" si="0"/>
        <v>0.002107853902903759</v>
      </c>
    </row>
    <row r="55" spans="1:4" ht="12.75">
      <c r="A55" s="5" t="s">
        <v>2853</v>
      </c>
      <c r="B55" s="5" t="s">
        <v>2854</v>
      </c>
      <c r="C55" s="116">
        <v>1419</v>
      </c>
      <c r="D55" s="87">
        <f t="shared" si="0"/>
        <v>0.0005803346310090093</v>
      </c>
    </row>
    <row r="56" spans="1:4" ht="12.75">
      <c r="A56" s="5" t="s">
        <v>2855</v>
      </c>
      <c r="B56" s="5" t="s">
        <v>2856</v>
      </c>
      <c r="C56" s="116">
        <v>444</v>
      </c>
      <c r="D56" s="87">
        <f t="shared" si="0"/>
        <v>0.00018158462027343208</v>
      </c>
    </row>
    <row r="57" spans="1:4" ht="12.75">
      <c r="A57" s="5" t="s">
        <v>2857</v>
      </c>
      <c r="B57" s="5" t="s">
        <v>2858</v>
      </c>
      <c r="C57" s="116">
        <v>2004</v>
      </c>
      <c r="D57" s="87">
        <f t="shared" si="0"/>
        <v>0.0008195846374503557</v>
      </c>
    </row>
    <row r="58" spans="1:4" ht="12.75">
      <c r="A58" s="5" t="s">
        <v>2859</v>
      </c>
      <c r="B58" s="5" t="s">
        <v>2860</v>
      </c>
      <c r="C58" s="116">
        <v>141</v>
      </c>
      <c r="D58" s="87">
        <f t="shared" si="0"/>
        <v>5.766538616791424E-05</v>
      </c>
    </row>
    <row r="59" spans="1:4" ht="12.75">
      <c r="A59" s="5" t="s">
        <v>2861</v>
      </c>
      <c r="B59" s="5" t="s">
        <v>2862</v>
      </c>
      <c r="C59" s="116">
        <v>27</v>
      </c>
      <c r="D59" s="87">
        <f t="shared" si="0"/>
        <v>1.10423079896006E-05</v>
      </c>
    </row>
    <row r="60" spans="1:4" ht="12.75">
      <c r="A60" s="5" t="s">
        <v>2863</v>
      </c>
      <c r="B60" s="5" t="s">
        <v>2864</v>
      </c>
      <c r="C60" s="116">
        <v>138</v>
      </c>
      <c r="D60" s="87">
        <f t="shared" si="0"/>
        <v>5.643846305795862E-05</v>
      </c>
    </row>
    <row r="61" spans="1:4" ht="12.75">
      <c r="A61" s="5" t="s">
        <v>2865</v>
      </c>
      <c r="B61" s="5" t="s">
        <v>2866</v>
      </c>
      <c r="C61" s="116">
        <v>78</v>
      </c>
      <c r="D61" s="87">
        <f t="shared" si="0"/>
        <v>3.190000085884618E-05</v>
      </c>
    </row>
    <row r="62" spans="1:4" ht="12.75">
      <c r="A62" s="5" t="s">
        <v>2867</v>
      </c>
      <c r="B62" s="5" t="s">
        <v>2868</v>
      </c>
      <c r="C62" s="116">
        <v>5163</v>
      </c>
      <c r="D62" s="87">
        <f t="shared" si="0"/>
        <v>0.002111534672233626</v>
      </c>
    </row>
    <row r="63" spans="1:4" ht="12.75">
      <c r="A63" s="5" t="s">
        <v>2869</v>
      </c>
      <c r="B63" s="5" t="s">
        <v>2870</v>
      </c>
      <c r="C63" s="116">
        <v>225</v>
      </c>
      <c r="D63" s="87">
        <f t="shared" si="0"/>
        <v>9.201923324667167E-05</v>
      </c>
    </row>
    <row r="64" spans="1:4" ht="12.75">
      <c r="A64" s="5" t="s">
        <v>2871</v>
      </c>
      <c r="B64" s="5" t="s">
        <v>2872</v>
      </c>
      <c r="C64" s="116">
        <v>2136</v>
      </c>
      <c r="D64" s="87">
        <f t="shared" si="0"/>
        <v>0.000873569254288403</v>
      </c>
    </row>
    <row r="65" spans="1:4" ht="12.75">
      <c r="A65" s="5" t="s">
        <v>2873</v>
      </c>
      <c r="B65" s="5" t="s">
        <v>2874</v>
      </c>
      <c r="C65" s="116">
        <v>1386</v>
      </c>
      <c r="D65" s="87">
        <f t="shared" si="0"/>
        <v>0.0005668384767994974</v>
      </c>
    </row>
    <row r="66" spans="1:4" ht="12.75">
      <c r="A66" s="5" t="s">
        <v>2875</v>
      </c>
      <c r="B66" s="5" t="s">
        <v>2876</v>
      </c>
      <c r="C66" s="116">
        <v>630</v>
      </c>
      <c r="D66" s="87">
        <f t="shared" si="0"/>
        <v>0.00025765385309068067</v>
      </c>
    </row>
    <row r="67" spans="1:4" ht="12.75">
      <c r="A67" s="5" t="s">
        <v>2877</v>
      </c>
      <c r="B67" s="5" t="s">
        <v>2878</v>
      </c>
      <c r="C67" s="116">
        <v>9837</v>
      </c>
      <c r="D67" s="87">
        <f t="shared" si="0"/>
        <v>0.004023080877544485</v>
      </c>
    </row>
    <row r="68" spans="1:4" ht="12.75">
      <c r="A68" s="5" t="s">
        <v>2879</v>
      </c>
      <c r="B68" s="5" t="s">
        <v>2880</v>
      </c>
      <c r="C68" s="116">
        <v>408</v>
      </c>
      <c r="D68" s="87">
        <f t="shared" si="0"/>
        <v>0.0001668615429539646</v>
      </c>
    </row>
    <row r="69" spans="1:4" ht="12.75">
      <c r="A69" s="5" t="s">
        <v>2881</v>
      </c>
      <c r="B69" s="5" t="s">
        <v>2882</v>
      </c>
      <c r="C69" s="116">
        <v>1557</v>
      </c>
      <c r="D69" s="87">
        <f t="shared" si="0"/>
        <v>0.000636773094066968</v>
      </c>
    </row>
    <row r="70" spans="1:4" ht="12.75">
      <c r="A70" s="5" t="s">
        <v>2883</v>
      </c>
      <c r="B70" s="5" t="s">
        <v>2884</v>
      </c>
      <c r="C70" s="116">
        <v>147</v>
      </c>
      <c r="D70" s="87">
        <f t="shared" si="0"/>
        <v>6.0119232387825486E-05</v>
      </c>
    </row>
    <row r="71" spans="1:4" ht="12.75">
      <c r="A71" s="5" t="s">
        <v>2885</v>
      </c>
      <c r="B71" s="5" t="s">
        <v>2886</v>
      </c>
      <c r="C71" s="116">
        <v>219</v>
      </c>
      <c r="D71" s="87">
        <f t="shared" si="0"/>
        <v>8.956538702676043E-05</v>
      </c>
    </row>
    <row r="72" spans="1:4" ht="12.75">
      <c r="A72" s="5" t="s">
        <v>2887</v>
      </c>
      <c r="B72" s="5" t="s">
        <v>2888</v>
      </c>
      <c r="C72" s="116">
        <v>177</v>
      </c>
      <c r="D72" s="87">
        <f t="shared" si="0"/>
        <v>7.23884634873817E-05</v>
      </c>
    </row>
    <row r="73" spans="1:4" ht="12.75">
      <c r="A73" s="5" t="s">
        <v>2889</v>
      </c>
      <c r="B73" s="5" t="s">
        <v>2890</v>
      </c>
      <c r="C73" s="116">
        <v>372</v>
      </c>
      <c r="D73" s="87">
        <f aca="true" t="shared" si="1" ref="D73:D136">C73/C$1031</f>
        <v>0.00015213846563449715</v>
      </c>
    </row>
    <row r="74" spans="1:4" ht="12.75">
      <c r="A74" s="5" t="s">
        <v>2891</v>
      </c>
      <c r="B74" s="5" t="s">
        <v>2892</v>
      </c>
      <c r="C74" s="116">
        <v>351</v>
      </c>
      <c r="D74" s="87">
        <f t="shared" si="1"/>
        <v>0.0001435500038648078</v>
      </c>
    </row>
    <row r="75" spans="1:4" ht="12.75">
      <c r="A75" s="5" t="s">
        <v>2893</v>
      </c>
      <c r="B75" s="5" t="s">
        <v>2894</v>
      </c>
      <c r="C75" s="116">
        <v>600</v>
      </c>
      <c r="D75" s="87">
        <f t="shared" si="1"/>
        <v>0.0002453846219911244</v>
      </c>
    </row>
    <row r="76" spans="1:4" ht="12.75">
      <c r="A76" s="5" t="s">
        <v>2895</v>
      </c>
      <c r="B76" s="5" t="s">
        <v>2896</v>
      </c>
      <c r="C76" s="116">
        <v>3624</v>
      </c>
      <c r="D76" s="87">
        <f t="shared" si="1"/>
        <v>0.0014821231168263916</v>
      </c>
    </row>
    <row r="77" spans="1:4" ht="12.75">
      <c r="A77" s="5" t="s">
        <v>2897</v>
      </c>
      <c r="B77" s="5" t="s">
        <v>2898</v>
      </c>
      <c r="C77" s="116">
        <v>1584</v>
      </c>
      <c r="D77" s="87">
        <f t="shared" si="1"/>
        <v>0.0006478154020565685</v>
      </c>
    </row>
    <row r="78" spans="1:4" ht="12.75">
      <c r="A78" s="5" t="s">
        <v>2899</v>
      </c>
      <c r="B78" s="5" t="s">
        <v>2900</v>
      </c>
      <c r="C78" s="116">
        <v>1638</v>
      </c>
      <c r="D78" s="87">
        <f t="shared" si="1"/>
        <v>0.0006699000180357697</v>
      </c>
    </row>
    <row r="79" spans="1:4" ht="12.75">
      <c r="A79" s="5" t="s">
        <v>2901</v>
      </c>
      <c r="B79" s="5" t="s">
        <v>2902</v>
      </c>
      <c r="C79" s="116">
        <v>11586</v>
      </c>
      <c r="D79" s="87">
        <f t="shared" si="1"/>
        <v>0.004738377050648613</v>
      </c>
    </row>
    <row r="80" spans="1:4" ht="12.75">
      <c r="A80" s="5" t="s">
        <v>2903</v>
      </c>
      <c r="B80" s="5" t="s">
        <v>2904</v>
      </c>
      <c r="C80" s="116">
        <v>771</v>
      </c>
      <c r="D80" s="87">
        <f t="shared" si="1"/>
        <v>0.0003153192392585949</v>
      </c>
    </row>
    <row r="81" spans="1:4" ht="12.75">
      <c r="A81" s="5" t="s">
        <v>2905</v>
      </c>
      <c r="B81" s="5" t="s">
        <v>2906</v>
      </c>
      <c r="C81" s="116">
        <v>5709</v>
      </c>
      <c r="D81" s="87">
        <f t="shared" si="1"/>
        <v>0.002334834678245549</v>
      </c>
    </row>
    <row r="82" spans="1:4" ht="12.75">
      <c r="A82" s="5" t="s">
        <v>2907</v>
      </c>
      <c r="B82" s="5" t="s">
        <v>2908</v>
      </c>
      <c r="C82" s="116">
        <v>255</v>
      </c>
      <c r="D82" s="87">
        <f t="shared" si="1"/>
        <v>0.00010428846434622789</v>
      </c>
    </row>
    <row r="83" spans="1:4" ht="12.75">
      <c r="A83" s="5" t="s">
        <v>2909</v>
      </c>
      <c r="B83" s="5" t="s">
        <v>2910</v>
      </c>
      <c r="C83" s="116">
        <v>1044</v>
      </c>
      <c r="D83" s="87">
        <f t="shared" si="1"/>
        <v>0.00042696924226455653</v>
      </c>
    </row>
    <row r="84" spans="1:4" ht="12.75">
      <c r="A84" s="5" t="s">
        <v>2911</v>
      </c>
      <c r="B84" s="5" t="s">
        <v>2912</v>
      </c>
      <c r="C84" s="116">
        <v>267</v>
      </c>
      <c r="D84" s="87">
        <f t="shared" si="1"/>
        <v>0.00010919615678605037</v>
      </c>
    </row>
    <row r="85" spans="1:4" ht="12.75">
      <c r="A85" s="5" t="s">
        <v>2913</v>
      </c>
      <c r="B85" s="5" t="s">
        <v>2914</v>
      </c>
      <c r="C85" s="116">
        <v>2895</v>
      </c>
      <c r="D85" s="87">
        <f t="shared" si="1"/>
        <v>0.0011839808011071754</v>
      </c>
    </row>
    <row r="86" spans="1:4" ht="12.75">
      <c r="A86" s="5" t="s">
        <v>2915</v>
      </c>
      <c r="B86" s="5" t="s">
        <v>2916</v>
      </c>
      <c r="C86" s="116">
        <v>35148</v>
      </c>
      <c r="D86" s="87">
        <f t="shared" si="1"/>
        <v>0.01437463115624007</v>
      </c>
    </row>
    <row r="87" spans="1:4" ht="12.75">
      <c r="A87" s="5" t="s">
        <v>2917</v>
      </c>
      <c r="B87" s="5" t="s">
        <v>2918</v>
      </c>
      <c r="C87" s="116">
        <v>111</v>
      </c>
      <c r="D87" s="87">
        <f t="shared" si="1"/>
        <v>4.539615506835802E-05</v>
      </c>
    </row>
    <row r="88" spans="1:4" ht="12.75">
      <c r="A88" s="5" t="s">
        <v>2919</v>
      </c>
      <c r="B88" s="5" t="s">
        <v>2920</v>
      </c>
      <c r="C88" s="116">
        <v>21</v>
      </c>
      <c r="D88" s="87">
        <f t="shared" si="1"/>
        <v>8.588461769689355E-06</v>
      </c>
    </row>
    <row r="89" spans="1:4" ht="12.75">
      <c r="A89" s="5" t="s">
        <v>2921</v>
      </c>
      <c r="B89" s="5" t="s">
        <v>2922</v>
      </c>
      <c r="C89" s="116">
        <v>465</v>
      </c>
      <c r="D89" s="87">
        <f t="shared" si="1"/>
        <v>0.00019017308204312145</v>
      </c>
    </row>
    <row r="90" spans="1:4" ht="12.75">
      <c r="A90" s="5" t="s">
        <v>2923</v>
      </c>
      <c r="B90" s="5" t="s">
        <v>2924</v>
      </c>
      <c r="C90" s="116">
        <v>39</v>
      </c>
      <c r="D90" s="87">
        <f t="shared" si="1"/>
        <v>1.595000042942309E-05</v>
      </c>
    </row>
    <row r="91" spans="1:4" ht="12.75">
      <c r="A91" s="5" t="s">
        <v>2925</v>
      </c>
      <c r="B91" s="5" t="s">
        <v>2926</v>
      </c>
      <c r="C91" s="116">
        <v>141</v>
      </c>
      <c r="D91" s="87">
        <f t="shared" si="1"/>
        <v>5.766538616791424E-05</v>
      </c>
    </row>
    <row r="92" spans="1:4" ht="12.75">
      <c r="A92" s="5" t="s">
        <v>2927</v>
      </c>
      <c r="B92" s="5" t="s">
        <v>2928</v>
      </c>
      <c r="C92" s="116">
        <v>75</v>
      </c>
      <c r="D92" s="87">
        <f t="shared" si="1"/>
        <v>3.067307774889055E-05</v>
      </c>
    </row>
    <row r="93" spans="1:4" ht="12.75">
      <c r="A93" s="5" t="s">
        <v>2929</v>
      </c>
      <c r="B93" s="5" t="s">
        <v>2930</v>
      </c>
      <c r="C93" s="116">
        <v>267</v>
      </c>
      <c r="D93" s="87">
        <f t="shared" si="1"/>
        <v>0.00010919615678605037</v>
      </c>
    </row>
    <row r="94" spans="1:4" ht="12.75">
      <c r="A94" s="5" t="s">
        <v>2931</v>
      </c>
      <c r="B94" s="5" t="s">
        <v>2932</v>
      </c>
      <c r="C94" s="116">
        <v>318</v>
      </c>
      <c r="D94" s="87">
        <f t="shared" si="1"/>
        <v>0.00013005384965529595</v>
      </c>
    </row>
    <row r="95" spans="1:4" ht="12.75">
      <c r="A95" s="5" t="s">
        <v>2933</v>
      </c>
      <c r="B95" s="5" t="s">
        <v>2934</v>
      </c>
      <c r="C95" s="116">
        <v>375</v>
      </c>
      <c r="D95" s="87">
        <f t="shared" si="1"/>
        <v>0.00015336538874445279</v>
      </c>
    </row>
    <row r="96" spans="1:4" ht="12.75">
      <c r="A96" s="5" t="s">
        <v>2935</v>
      </c>
      <c r="B96" s="5" t="s">
        <v>2936</v>
      </c>
      <c r="C96" s="116">
        <v>6003</v>
      </c>
      <c r="D96" s="87">
        <f t="shared" si="1"/>
        <v>0.0024550731430212</v>
      </c>
    </row>
    <row r="97" spans="1:4" ht="12.75">
      <c r="A97" s="5" t="s">
        <v>2937</v>
      </c>
      <c r="B97" s="5" t="s">
        <v>2938</v>
      </c>
      <c r="C97" s="116">
        <v>3888</v>
      </c>
      <c r="D97" s="87">
        <f t="shared" si="1"/>
        <v>0.0015900923505024864</v>
      </c>
    </row>
    <row r="98" spans="1:4" ht="12.75">
      <c r="A98" s="5" t="s">
        <v>2939</v>
      </c>
      <c r="B98" s="5" t="s">
        <v>2940</v>
      </c>
      <c r="C98" s="116">
        <v>519</v>
      </c>
      <c r="D98" s="87">
        <f t="shared" si="1"/>
        <v>0.00021225769802232265</v>
      </c>
    </row>
    <row r="99" spans="1:4" ht="12.75">
      <c r="A99" s="5" t="s">
        <v>2941</v>
      </c>
      <c r="B99" s="5" t="s">
        <v>2942</v>
      </c>
      <c r="C99" s="116">
        <v>24</v>
      </c>
      <c r="D99" s="87">
        <f t="shared" si="1"/>
        <v>9.815384879644978E-06</v>
      </c>
    </row>
    <row r="100" spans="1:4" ht="12.75">
      <c r="A100" s="5" t="s">
        <v>2943</v>
      </c>
      <c r="B100" s="5" t="s">
        <v>2944</v>
      </c>
      <c r="C100" s="116">
        <v>915</v>
      </c>
      <c r="D100" s="87">
        <f t="shared" si="1"/>
        <v>0.0003742115485364648</v>
      </c>
    </row>
    <row r="101" spans="1:4" ht="12.75">
      <c r="A101" s="5" t="s">
        <v>2945</v>
      </c>
      <c r="B101" s="5" t="s">
        <v>2946</v>
      </c>
      <c r="C101" s="116">
        <v>342</v>
      </c>
      <c r="D101" s="87">
        <f t="shared" si="1"/>
        <v>0.00013986923453494093</v>
      </c>
    </row>
    <row r="102" spans="1:4" ht="12.75">
      <c r="A102" s="5" t="s">
        <v>2947</v>
      </c>
      <c r="B102" s="5" t="s">
        <v>2948</v>
      </c>
      <c r="C102" s="116">
        <v>282</v>
      </c>
      <c r="D102" s="87">
        <f t="shared" si="1"/>
        <v>0.00011533077233582848</v>
      </c>
    </row>
    <row r="103" spans="1:4" ht="12.75">
      <c r="A103" s="5" t="s">
        <v>2949</v>
      </c>
      <c r="B103" s="5" t="s">
        <v>2950</v>
      </c>
      <c r="C103" s="116">
        <v>1956</v>
      </c>
      <c r="D103" s="87">
        <f t="shared" si="1"/>
        <v>0.0007999538676910656</v>
      </c>
    </row>
    <row r="104" spans="1:4" ht="12.75">
      <c r="A104" s="5" t="s">
        <v>2951</v>
      </c>
      <c r="B104" s="5" t="s">
        <v>2952</v>
      </c>
      <c r="C104" s="116">
        <v>3483</v>
      </c>
      <c r="D104" s="87">
        <f t="shared" si="1"/>
        <v>0.0014244577306584774</v>
      </c>
    </row>
    <row r="105" spans="1:4" ht="12.75">
      <c r="A105" s="5" t="s">
        <v>2953</v>
      </c>
      <c r="B105" s="5" t="s">
        <v>2954</v>
      </c>
      <c r="C105" s="116">
        <v>204</v>
      </c>
      <c r="D105" s="87">
        <f t="shared" si="1"/>
        <v>8.34307714769823E-05</v>
      </c>
    </row>
    <row r="106" spans="1:4" ht="12.75">
      <c r="A106" s="5" t="s">
        <v>2955</v>
      </c>
      <c r="B106" s="5" t="s">
        <v>2956</v>
      </c>
      <c r="C106" s="116">
        <v>390</v>
      </c>
      <c r="D106" s="87">
        <f t="shared" si="1"/>
        <v>0.00015950000429423088</v>
      </c>
    </row>
    <row r="107" spans="1:4" ht="12.75">
      <c r="A107" s="5" t="s">
        <v>2957</v>
      </c>
      <c r="B107" s="5" t="s">
        <v>2958</v>
      </c>
      <c r="C107" s="116">
        <v>429</v>
      </c>
      <c r="D107" s="87">
        <f t="shared" si="1"/>
        <v>0.00017545000472365399</v>
      </c>
    </row>
    <row r="108" spans="1:4" ht="12.75">
      <c r="A108" s="5" t="s">
        <v>2959</v>
      </c>
      <c r="B108" s="5" t="s">
        <v>2960</v>
      </c>
      <c r="C108" s="116">
        <v>150</v>
      </c>
      <c r="D108" s="87">
        <f t="shared" si="1"/>
        <v>6.13461554977811E-05</v>
      </c>
    </row>
    <row r="109" spans="1:4" ht="12.75">
      <c r="A109" s="5" t="s">
        <v>2961</v>
      </c>
      <c r="B109" s="5" t="s">
        <v>2962</v>
      </c>
      <c r="C109" s="116">
        <v>399</v>
      </c>
      <c r="D109" s="87">
        <f t="shared" si="1"/>
        <v>0.00016318077362409775</v>
      </c>
    </row>
    <row r="110" spans="1:4" ht="12.75">
      <c r="A110" s="5" t="s">
        <v>2963</v>
      </c>
      <c r="B110" s="5" t="s">
        <v>2964</v>
      </c>
      <c r="C110" s="116">
        <v>297</v>
      </c>
      <c r="D110" s="87">
        <f t="shared" si="1"/>
        <v>0.0001214653878856066</v>
      </c>
    </row>
    <row r="111" spans="1:4" ht="12.75">
      <c r="A111" s="5" t="s">
        <v>2965</v>
      </c>
      <c r="B111" s="5" t="s">
        <v>2966</v>
      </c>
      <c r="C111" s="116">
        <v>120</v>
      </c>
      <c r="D111" s="87">
        <f t="shared" si="1"/>
        <v>4.9076924398224886E-05</v>
      </c>
    </row>
    <row r="112" spans="1:4" ht="12.75">
      <c r="A112" s="5" t="s">
        <v>2967</v>
      </c>
      <c r="B112" s="5" t="s">
        <v>2968</v>
      </c>
      <c r="C112" s="116">
        <v>123</v>
      </c>
      <c r="D112" s="87">
        <f t="shared" si="1"/>
        <v>5.030384750818051E-05</v>
      </c>
    </row>
    <row r="113" spans="1:4" ht="12.75">
      <c r="A113" s="5" t="s">
        <v>2969</v>
      </c>
      <c r="B113" s="5" t="s">
        <v>2970</v>
      </c>
      <c r="C113" s="116">
        <v>1074</v>
      </c>
      <c r="D113" s="87">
        <f t="shared" si="1"/>
        <v>0.00043923847336411277</v>
      </c>
    </row>
    <row r="114" spans="1:4" ht="12.75">
      <c r="A114" s="5" t="s">
        <v>2971</v>
      </c>
      <c r="B114" s="5" t="s">
        <v>2972</v>
      </c>
      <c r="C114" s="116">
        <v>69</v>
      </c>
      <c r="D114" s="87">
        <f t="shared" si="1"/>
        <v>2.821923152897931E-05</v>
      </c>
    </row>
    <row r="115" spans="1:4" ht="12.75">
      <c r="A115" s="5" t="s">
        <v>2973</v>
      </c>
      <c r="B115" s="5" t="s">
        <v>2974</v>
      </c>
      <c r="C115" s="116">
        <v>12</v>
      </c>
      <c r="D115" s="87">
        <f t="shared" si="1"/>
        <v>4.907692439822489E-06</v>
      </c>
    </row>
    <row r="116" spans="1:4" ht="12.75">
      <c r="A116" s="5" t="s">
        <v>2975</v>
      </c>
      <c r="B116" s="5" t="s">
        <v>2976</v>
      </c>
      <c r="C116" s="116">
        <v>2244</v>
      </c>
      <c r="D116" s="87">
        <f t="shared" si="1"/>
        <v>0.0009177384862468054</v>
      </c>
    </row>
    <row r="117" spans="1:4" ht="12.75">
      <c r="A117" s="5" t="s">
        <v>2977</v>
      </c>
      <c r="B117" s="5" t="s">
        <v>2978</v>
      </c>
      <c r="C117" s="116">
        <v>2349</v>
      </c>
      <c r="D117" s="87">
        <f t="shared" si="1"/>
        <v>0.0009606807950952522</v>
      </c>
    </row>
    <row r="118" spans="1:4" ht="12.75">
      <c r="A118" s="5" t="s">
        <v>2979</v>
      </c>
      <c r="B118" s="5" t="s">
        <v>2980</v>
      </c>
      <c r="C118" s="116">
        <v>216</v>
      </c>
      <c r="D118" s="87">
        <f t="shared" si="1"/>
        <v>8.83384639168048E-05</v>
      </c>
    </row>
    <row r="119" spans="1:4" ht="12.75">
      <c r="A119" s="5" t="s">
        <v>2981</v>
      </c>
      <c r="B119" s="5" t="s">
        <v>2982</v>
      </c>
      <c r="C119" s="116">
        <v>135</v>
      </c>
      <c r="D119" s="87">
        <f t="shared" si="1"/>
        <v>5.5211539948003E-05</v>
      </c>
    </row>
    <row r="120" spans="1:4" ht="12.75">
      <c r="A120" s="5" t="s">
        <v>2983</v>
      </c>
      <c r="B120" s="5" t="s">
        <v>2984</v>
      </c>
      <c r="C120" s="116">
        <v>354</v>
      </c>
      <c r="D120" s="87">
        <f t="shared" si="1"/>
        <v>0.0001447769269747634</v>
      </c>
    </row>
    <row r="121" spans="1:4" ht="12.75">
      <c r="A121" s="5" t="s">
        <v>2985</v>
      </c>
      <c r="B121" s="5" t="s">
        <v>2986</v>
      </c>
      <c r="C121" s="116">
        <v>45</v>
      </c>
      <c r="D121" s="87">
        <f t="shared" si="1"/>
        <v>1.8403846649334333E-05</v>
      </c>
    </row>
    <row r="122" spans="1:4" ht="12.75">
      <c r="A122" s="5" t="s">
        <v>2987</v>
      </c>
      <c r="B122" s="5" t="s">
        <v>2988</v>
      </c>
      <c r="C122" s="116">
        <v>1119</v>
      </c>
      <c r="D122" s="87">
        <f t="shared" si="1"/>
        <v>0.0004576423200134471</v>
      </c>
    </row>
    <row r="123" spans="1:4" ht="12.75">
      <c r="A123" s="5" t="s">
        <v>2989</v>
      </c>
      <c r="B123" s="5" t="s">
        <v>2990</v>
      </c>
      <c r="C123" s="116">
        <v>441</v>
      </c>
      <c r="D123" s="87">
        <f t="shared" si="1"/>
        <v>0.00018035769716347647</v>
      </c>
    </row>
    <row r="124" spans="1:4" ht="12.75">
      <c r="A124" s="5" t="s">
        <v>2991</v>
      </c>
      <c r="B124" s="5" t="s">
        <v>2992</v>
      </c>
      <c r="C124" s="116">
        <v>210</v>
      </c>
      <c r="D124" s="87">
        <f t="shared" si="1"/>
        <v>8.588461769689356E-05</v>
      </c>
    </row>
    <row r="125" spans="1:4" ht="12.75">
      <c r="A125" s="5" t="s">
        <v>2993</v>
      </c>
      <c r="B125" s="5" t="s">
        <v>2994</v>
      </c>
      <c r="C125" s="116">
        <v>1710</v>
      </c>
      <c r="D125" s="87">
        <f t="shared" si="1"/>
        <v>0.0006993461726747046</v>
      </c>
    </row>
    <row r="126" spans="1:4" ht="12.75">
      <c r="A126" s="5" t="s">
        <v>2995</v>
      </c>
      <c r="B126" s="5" t="s">
        <v>2996</v>
      </c>
      <c r="C126" s="116">
        <v>54</v>
      </c>
      <c r="D126" s="87">
        <f t="shared" si="1"/>
        <v>2.20846159792012E-05</v>
      </c>
    </row>
    <row r="127" spans="1:4" ht="12.75">
      <c r="A127" s="5" t="s">
        <v>2997</v>
      </c>
      <c r="B127" s="5" t="s">
        <v>2998</v>
      </c>
      <c r="C127" s="116">
        <v>153</v>
      </c>
      <c r="D127" s="87">
        <f t="shared" si="1"/>
        <v>6.257307860773673E-05</v>
      </c>
    </row>
    <row r="128" spans="1:4" ht="12.75">
      <c r="A128" s="5" t="s">
        <v>2999</v>
      </c>
      <c r="B128" s="5" t="s">
        <v>3000</v>
      </c>
      <c r="C128" s="116">
        <v>561</v>
      </c>
      <c r="D128" s="87">
        <f t="shared" si="1"/>
        <v>0.00022943462156170135</v>
      </c>
    </row>
    <row r="129" spans="1:4" ht="12.75">
      <c r="A129" s="5" t="s">
        <v>3001</v>
      </c>
      <c r="B129" s="5" t="s">
        <v>3002</v>
      </c>
      <c r="C129" s="116">
        <v>87</v>
      </c>
      <c r="D129" s="87">
        <f t="shared" si="1"/>
        <v>3.5580770188713046E-05</v>
      </c>
    </row>
    <row r="130" spans="1:4" ht="12.75">
      <c r="A130" s="5" t="s">
        <v>3003</v>
      </c>
      <c r="B130" s="5" t="s">
        <v>3004</v>
      </c>
      <c r="C130" s="116">
        <v>588</v>
      </c>
      <c r="D130" s="87">
        <f t="shared" si="1"/>
        <v>0.00024047692955130195</v>
      </c>
    </row>
    <row r="131" spans="1:4" ht="12.75">
      <c r="A131" s="5" t="s">
        <v>3005</v>
      </c>
      <c r="B131" s="5" t="s">
        <v>3006</v>
      </c>
      <c r="C131" s="116">
        <v>27</v>
      </c>
      <c r="D131" s="87">
        <f t="shared" si="1"/>
        <v>1.10423079896006E-05</v>
      </c>
    </row>
    <row r="132" spans="1:4" ht="12.75">
      <c r="A132" s="5" t="s">
        <v>3007</v>
      </c>
      <c r="B132" s="5" t="s">
        <v>3008</v>
      </c>
      <c r="C132" s="116">
        <v>51</v>
      </c>
      <c r="D132" s="87">
        <f t="shared" si="1"/>
        <v>2.0857692869245577E-05</v>
      </c>
    </row>
    <row r="133" spans="1:4" ht="12.75">
      <c r="A133" s="5" t="s">
        <v>3009</v>
      </c>
      <c r="B133" s="5" t="s">
        <v>3010</v>
      </c>
      <c r="C133" s="116">
        <v>534</v>
      </c>
      <c r="D133" s="87">
        <f t="shared" si="1"/>
        <v>0.00021839231357210075</v>
      </c>
    </row>
    <row r="134" spans="1:4" ht="12.75">
      <c r="A134" s="5" t="s">
        <v>3011</v>
      </c>
      <c r="B134" s="5" t="s">
        <v>3012</v>
      </c>
      <c r="C134" s="116">
        <v>327</v>
      </c>
      <c r="D134" s="87">
        <f t="shared" si="1"/>
        <v>0.0001337346189851628</v>
      </c>
    </row>
    <row r="135" spans="1:4" ht="12.75">
      <c r="A135" s="5" t="s">
        <v>3013</v>
      </c>
      <c r="B135" s="5" t="s">
        <v>3014</v>
      </c>
      <c r="C135" s="116">
        <v>168</v>
      </c>
      <c r="D135" s="87">
        <f t="shared" si="1"/>
        <v>6.870769415751484E-05</v>
      </c>
    </row>
    <row r="136" spans="1:4" ht="12.75">
      <c r="A136" s="5" t="s">
        <v>3015</v>
      </c>
      <c r="B136" s="5" t="s">
        <v>3016</v>
      </c>
      <c r="C136" s="116">
        <v>444</v>
      </c>
      <c r="D136" s="87">
        <f t="shared" si="1"/>
        <v>0.00018158462027343208</v>
      </c>
    </row>
    <row r="137" spans="1:4" ht="12.75">
      <c r="A137" s="5" t="s">
        <v>3017</v>
      </c>
      <c r="B137" s="5" t="s">
        <v>3018</v>
      </c>
      <c r="C137" s="116">
        <v>1746</v>
      </c>
      <c r="D137" s="87">
        <f aca="true" t="shared" si="2" ref="D137:D200">C137/C$1031</f>
        <v>0.0007140692499941721</v>
      </c>
    </row>
    <row r="138" spans="1:4" ht="12.75">
      <c r="A138" s="5" t="s">
        <v>3019</v>
      </c>
      <c r="B138" s="5" t="s">
        <v>3020</v>
      </c>
      <c r="C138" s="116">
        <v>1197</v>
      </c>
      <c r="D138" s="87">
        <f t="shared" si="2"/>
        <v>0.0004895423208722933</v>
      </c>
    </row>
    <row r="139" spans="1:4" ht="12.75">
      <c r="A139" s="5" t="s">
        <v>3021</v>
      </c>
      <c r="B139" s="5" t="s">
        <v>3022</v>
      </c>
      <c r="C139" s="116">
        <v>219</v>
      </c>
      <c r="D139" s="87">
        <f t="shared" si="2"/>
        <v>8.956538702676043E-05</v>
      </c>
    </row>
    <row r="140" spans="1:4" ht="12.75">
      <c r="A140" s="5" t="s">
        <v>3023</v>
      </c>
      <c r="B140" s="5" t="s">
        <v>3024</v>
      </c>
      <c r="C140" s="116">
        <v>546</v>
      </c>
      <c r="D140" s="87">
        <f t="shared" si="2"/>
        <v>0.00022330000601192325</v>
      </c>
    </row>
    <row r="141" spans="1:4" ht="12.75">
      <c r="A141" s="5" t="s">
        <v>3025</v>
      </c>
      <c r="B141" s="5" t="s">
        <v>3026</v>
      </c>
      <c r="C141" s="116">
        <v>219</v>
      </c>
      <c r="D141" s="87">
        <f t="shared" si="2"/>
        <v>8.956538702676043E-05</v>
      </c>
    </row>
    <row r="142" spans="1:4" ht="12.75">
      <c r="A142" s="5" t="s">
        <v>3027</v>
      </c>
      <c r="B142" s="5" t="s">
        <v>3028</v>
      </c>
      <c r="C142" s="116">
        <v>426</v>
      </c>
      <c r="D142" s="87">
        <f t="shared" si="2"/>
        <v>0.00017422308161369835</v>
      </c>
    </row>
    <row r="143" spans="1:4" ht="12.75">
      <c r="A143" s="5" t="s">
        <v>3029</v>
      </c>
      <c r="B143" s="5" t="s">
        <v>3030</v>
      </c>
      <c r="C143" s="116">
        <v>26973</v>
      </c>
      <c r="D143" s="87">
        <f t="shared" si="2"/>
        <v>0.011031265681610999</v>
      </c>
    </row>
    <row r="144" spans="1:4" ht="12.75">
      <c r="A144" s="5" t="s">
        <v>3031</v>
      </c>
      <c r="B144" s="5" t="s">
        <v>3032</v>
      </c>
      <c r="C144" s="116">
        <v>2295</v>
      </c>
      <c r="D144" s="87">
        <f t="shared" si="2"/>
        <v>0.000938596179116051</v>
      </c>
    </row>
    <row r="145" spans="1:4" ht="12.75">
      <c r="A145" s="5" t="s">
        <v>3033</v>
      </c>
      <c r="B145" s="5" t="s">
        <v>3034</v>
      </c>
      <c r="C145" s="116">
        <v>1323</v>
      </c>
      <c r="D145" s="87">
        <f t="shared" si="2"/>
        <v>0.0005410730914904294</v>
      </c>
    </row>
    <row r="146" spans="1:4" ht="12.75">
      <c r="A146" s="5" t="s">
        <v>3035</v>
      </c>
      <c r="B146" s="5" t="s">
        <v>3036</v>
      </c>
      <c r="C146" s="116">
        <v>114</v>
      </c>
      <c r="D146" s="87">
        <f t="shared" si="2"/>
        <v>4.6623078178313646E-05</v>
      </c>
    </row>
    <row r="147" spans="1:4" ht="12.75">
      <c r="A147" s="5" t="s">
        <v>3037</v>
      </c>
      <c r="B147" s="5" t="s">
        <v>3038</v>
      </c>
      <c r="C147" s="116">
        <v>165</v>
      </c>
      <c r="D147" s="87">
        <f t="shared" si="2"/>
        <v>6.748077104755923E-05</v>
      </c>
    </row>
    <row r="148" spans="1:4" ht="12.75">
      <c r="A148" s="5" t="s">
        <v>3039</v>
      </c>
      <c r="B148" s="5" t="s">
        <v>3040</v>
      </c>
      <c r="C148" s="116">
        <v>2178</v>
      </c>
      <c r="D148" s="87">
        <f t="shared" si="2"/>
        <v>0.0008907461778277817</v>
      </c>
    </row>
    <row r="149" spans="1:4" ht="12.75">
      <c r="A149" s="5" t="s">
        <v>3041</v>
      </c>
      <c r="B149" s="5" t="s">
        <v>3042</v>
      </c>
      <c r="C149" s="116">
        <v>951</v>
      </c>
      <c r="D149" s="87">
        <f t="shared" si="2"/>
        <v>0.00038893462585593225</v>
      </c>
    </row>
    <row r="150" spans="1:4" ht="12.75">
      <c r="A150" s="5" t="s">
        <v>3043</v>
      </c>
      <c r="B150" s="5" t="s">
        <v>3044</v>
      </c>
      <c r="C150" s="116">
        <v>432</v>
      </c>
      <c r="D150" s="87">
        <f t="shared" si="2"/>
        <v>0.0001766769278336096</v>
      </c>
    </row>
    <row r="151" spans="1:4" ht="12.75">
      <c r="A151" s="5" t="s">
        <v>3045</v>
      </c>
      <c r="B151" s="5" t="s">
        <v>3046</v>
      </c>
      <c r="C151" s="116">
        <v>1569</v>
      </c>
      <c r="D151" s="87">
        <f t="shared" si="2"/>
        <v>0.0006416807865067904</v>
      </c>
    </row>
    <row r="152" spans="1:4" ht="12.75">
      <c r="A152" s="5" t="s">
        <v>3047</v>
      </c>
      <c r="B152" s="5" t="s">
        <v>3048</v>
      </c>
      <c r="C152" s="116">
        <v>3189</v>
      </c>
      <c r="D152" s="87">
        <f t="shared" si="2"/>
        <v>0.0013042192658828263</v>
      </c>
    </row>
    <row r="153" spans="1:4" ht="12.75">
      <c r="A153" s="5" t="s">
        <v>3049</v>
      </c>
      <c r="B153" s="5" t="s">
        <v>3050</v>
      </c>
      <c r="C153" s="116">
        <v>27</v>
      </c>
      <c r="D153" s="87">
        <f t="shared" si="2"/>
        <v>1.10423079896006E-05</v>
      </c>
    </row>
    <row r="154" spans="1:4" ht="12.75">
      <c r="A154" s="5" t="s">
        <v>3051</v>
      </c>
      <c r="B154" s="5" t="s">
        <v>3052</v>
      </c>
      <c r="C154" s="116">
        <v>315</v>
      </c>
      <c r="D154" s="87">
        <f t="shared" si="2"/>
        <v>0.00012882692654534033</v>
      </c>
    </row>
    <row r="155" spans="1:4" ht="12.75">
      <c r="A155" s="5" t="s">
        <v>3053</v>
      </c>
      <c r="B155" s="5" t="s">
        <v>3054</v>
      </c>
      <c r="C155" s="116">
        <v>27</v>
      </c>
      <c r="D155" s="87">
        <f t="shared" si="2"/>
        <v>1.10423079896006E-05</v>
      </c>
    </row>
    <row r="156" spans="1:4" ht="12.75">
      <c r="A156" s="5" t="s">
        <v>3055</v>
      </c>
      <c r="B156" s="5" t="s">
        <v>3056</v>
      </c>
      <c r="C156" s="116">
        <v>156</v>
      </c>
      <c r="D156" s="87">
        <f t="shared" si="2"/>
        <v>6.380000171769236E-05</v>
      </c>
    </row>
    <row r="157" spans="1:4" ht="12.75">
      <c r="A157" s="5" t="s">
        <v>3057</v>
      </c>
      <c r="B157" s="5" t="s">
        <v>3058</v>
      </c>
      <c r="C157" s="116">
        <v>522</v>
      </c>
      <c r="D157" s="87">
        <f t="shared" si="2"/>
        <v>0.00021348462113227827</v>
      </c>
    </row>
    <row r="158" spans="1:4" ht="12.75">
      <c r="A158" s="5" t="s">
        <v>3059</v>
      </c>
      <c r="B158" s="5" t="s">
        <v>3060</v>
      </c>
      <c r="C158" s="116">
        <v>5505</v>
      </c>
      <c r="D158" s="87">
        <f t="shared" si="2"/>
        <v>0.002251403906768567</v>
      </c>
    </row>
    <row r="159" spans="1:4" ht="12.75">
      <c r="A159" s="5" t="s">
        <v>3061</v>
      </c>
      <c r="B159" s="5" t="s">
        <v>3062</v>
      </c>
      <c r="C159" s="116">
        <v>771</v>
      </c>
      <c r="D159" s="87">
        <f t="shared" si="2"/>
        <v>0.0003153192392585949</v>
      </c>
    </row>
    <row r="160" spans="1:4" ht="12.75">
      <c r="A160" s="5" t="s">
        <v>3063</v>
      </c>
      <c r="B160" s="5" t="s">
        <v>3064</v>
      </c>
      <c r="C160" s="116">
        <v>4536</v>
      </c>
      <c r="D160" s="87">
        <f t="shared" si="2"/>
        <v>0.0018551077422529008</v>
      </c>
    </row>
    <row r="161" spans="1:4" ht="12.75">
      <c r="A161" s="5" t="s">
        <v>3065</v>
      </c>
      <c r="B161" s="5" t="s">
        <v>3066</v>
      </c>
      <c r="C161" s="116">
        <v>4500</v>
      </c>
      <c r="D161" s="87">
        <f t="shared" si="2"/>
        <v>0.0018403846649334332</v>
      </c>
    </row>
    <row r="162" spans="1:4" ht="12.75">
      <c r="A162" s="5" t="s">
        <v>3067</v>
      </c>
      <c r="B162" s="5" t="s">
        <v>3068</v>
      </c>
      <c r="C162" s="116">
        <v>729</v>
      </c>
      <c r="D162" s="87">
        <f t="shared" si="2"/>
        <v>0.00029814231571921617</v>
      </c>
    </row>
    <row r="163" spans="1:4" ht="12.75">
      <c r="A163" s="5" t="s">
        <v>3069</v>
      </c>
      <c r="B163" s="5" t="s">
        <v>3070</v>
      </c>
      <c r="C163" s="116">
        <v>537</v>
      </c>
      <c r="D163" s="87">
        <f t="shared" si="2"/>
        <v>0.00021961923668205639</v>
      </c>
    </row>
    <row r="164" spans="1:4" ht="12.75">
      <c r="A164" s="5" t="s">
        <v>3071</v>
      </c>
      <c r="B164" s="5" t="s">
        <v>3072</v>
      </c>
      <c r="C164" s="116">
        <v>2208</v>
      </c>
      <c r="D164" s="87">
        <f t="shared" si="2"/>
        <v>0.0009030154089273379</v>
      </c>
    </row>
    <row r="165" spans="1:4" ht="12.75">
      <c r="A165" s="5" t="s">
        <v>3073</v>
      </c>
      <c r="B165" s="5" t="s">
        <v>3074</v>
      </c>
      <c r="C165" s="116">
        <v>456</v>
      </c>
      <c r="D165" s="87">
        <f t="shared" si="2"/>
        <v>0.00018649231271325459</v>
      </c>
    </row>
    <row r="166" spans="1:4" ht="12.75">
      <c r="A166" s="5" t="s">
        <v>3075</v>
      </c>
      <c r="B166" s="5" t="s">
        <v>3076</v>
      </c>
      <c r="C166" s="116">
        <v>123</v>
      </c>
      <c r="D166" s="87">
        <f t="shared" si="2"/>
        <v>5.030384750818051E-05</v>
      </c>
    </row>
    <row r="167" spans="1:4" ht="12.75">
      <c r="A167" s="5" t="s">
        <v>3077</v>
      </c>
      <c r="B167" s="5" t="s">
        <v>3078</v>
      </c>
      <c r="C167" s="116">
        <v>978</v>
      </c>
      <c r="D167" s="87">
        <f t="shared" si="2"/>
        <v>0.0003999769338455328</v>
      </c>
    </row>
    <row r="168" spans="1:4" ht="12.75">
      <c r="A168" s="5" t="s">
        <v>3079</v>
      </c>
      <c r="B168" s="5" t="s">
        <v>3080</v>
      </c>
      <c r="C168" s="116">
        <v>411</v>
      </c>
      <c r="D168" s="87">
        <f t="shared" si="2"/>
        <v>0.00016808846606392025</v>
      </c>
    </row>
    <row r="169" spans="1:4" ht="12.75">
      <c r="A169" s="5" t="s">
        <v>3081</v>
      </c>
      <c r="B169" s="5" t="s">
        <v>3082</v>
      </c>
      <c r="C169" s="116">
        <v>459</v>
      </c>
      <c r="D169" s="87">
        <f t="shared" si="2"/>
        <v>0.0001877192358232102</v>
      </c>
    </row>
    <row r="170" spans="1:4" ht="12.75">
      <c r="A170" s="5" t="s">
        <v>3083</v>
      </c>
      <c r="B170" s="5" t="s">
        <v>3084</v>
      </c>
      <c r="C170" s="116">
        <v>933</v>
      </c>
      <c r="D170" s="87">
        <f t="shared" si="2"/>
        <v>0.0003815730871961985</v>
      </c>
    </row>
    <row r="171" spans="1:4" ht="12.75">
      <c r="A171" s="5" t="s">
        <v>3085</v>
      </c>
      <c r="B171" s="5" t="s">
        <v>3086</v>
      </c>
      <c r="C171" s="116">
        <v>255</v>
      </c>
      <c r="D171" s="87">
        <f t="shared" si="2"/>
        <v>0.00010428846434622789</v>
      </c>
    </row>
    <row r="172" spans="1:4" ht="12.75">
      <c r="A172" s="5" t="s">
        <v>3087</v>
      </c>
      <c r="B172" s="5" t="s">
        <v>3088</v>
      </c>
      <c r="C172" s="116">
        <v>546</v>
      </c>
      <c r="D172" s="87">
        <f t="shared" si="2"/>
        <v>0.00022330000601192325</v>
      </c>
    </row>
    <row r="173" spans="1:4" ht="12.75">
      <c r="A173" s="5" t="s">
        <v>3089</v>
      </c>
      <c r="B173" s="5" t="s">
        <v>3090</v>
      </c>
      <c r="C173" s="116">
        <v>537</v>
      </c>
      <c r="D173" s="87">
        <f t="shared" si="2"/>
        <v>0.00021961923668205639</v>
      </c>
    </row>
    <row r="174" spans="1:4" ht="12.75">
      <c r="A174" s="5" t="s">
        <v>3091</v>
      </c>
      <c r="B174" s="5" t="s">
        <v>3092</v>
      </c>
      <c r="C174" s="116">
        <v>7353</v>
      </c>
      <c r="D174" s="87">
        <f t="shared" si="2"/>
        <v>0.00300718854250123</v>
      </c>
    </row>
    <row r="175" spans="1:4" ht="12.75">
      <c r="A175" s="5" t="s">
        <v>3093</v>
      </c>
      <c r="B175" s="5" t="s">
        <v>3094</v>
      </c>
      <c r="C175" s="116">
        <v>39</v>
      </c>
      <c r="D175" s="87">
        <f t="shared" si="2"/>
        <v>1.595000042942309E-05</v>
      </c>
    </row>
    <row r="176" spans="1:4" ht="12.75">
      <c r="A176" s="5" t="s">
        <v>3095</v>
      </c>
      <c r="B176" s="5" t="s">
        <v>3096</v>
      </c>
      <c r="C176" s="116">
        <v>1167</v>
      </c>
      <c r="D176" s="87">
        <f t="shared" si="2"/>
        <v>0.00047727308977273705</v>
      </c>
    </row>
    <row r="177" spans="1:4" ht="12.75">
      <c r="A177" s="5" t="s">
        <v>3097</v>
      </c>
      <c r="B177" s="5" t="s">
        <v>3098</v>
      </c>
      <c r="C177" s="116">
        <v>4038</v>
      </c>
      <c r="D177" s="87">
        <f t="shared" si="2"/>
        <v>0.0016514385060002674</v>
      </c>
    </row>
    <row r="178" spans="1:4" ht="12.75">
      <c r="A178" s="5" t="s">
        <v>3099</v>
      </c>
      <c r="B178" s="5" t="s">
        <v>3100</v>
      </c>
      <c r="C178" s="116">
        <v>18195</v>
      </c>
      <c r="D178" s="87">
        <f t="shared" si="2"/>
        <v>0.007441288661880849</v>
      </c>
    </row>
    <row r="179" spans="1:4" ht="12.75">
      <c r="A179" s="5" t="s">
        <v>3101</v>
      </c>
      <c r="B179" s="5" t="s">
        <v>3102</v>
      </c>
      <c r="C179" s="116">
        <v>1464</v>
      </c>
      <c r="D179" s="87">
        <f t="shared" si="2"/>
        <v>0.0005987384776583437</v>
      </c>
    </row>
    <row r="180" spans="1:4" ht="12.75">
      <c r="A180" s="5" t="s">
        <v>3103</v>
      </c>
      <c r="B180" s="5" t="s">
        <v>3104</v>
      </c>
      <c r="C180" s="116">
        <v>54</v>
      </c>
      <c r="D180" s="87">
        <f t="shared" si="2"/>
        <v>2.20846159792012E-05</v>
      </c>
    </row>
    <row r="181" spans="1:4" ht="12.75">
      <c r="A181" s="5" t="s">
        <v>3105</v>
      </c>
      <c r="B181" s="5" t="s">
        <v>3106</v>
      </c>
      <c r="C181" s="116">
        <v>555</v>
      </c>
      <c r="D181" s="87">
        <f t="shared" si="2"/>
        <v>0.00022698077534179012</v>
      </c>
    </row>
    <row r="182" spans="1:4" ht="12.75">
      <c r="A182" s="5" t="s">
        <v>3107</v>
      </c>
      <c r="B182" s="5" t="s">
        <v>3108</v>
      </c>
      <c r="C182" s="116">
        <v>522</v>
      </c>
      <c r="D182" s="87">
        <f t="shared" si="2"/>
        <v>0.00021348462113227827</v>
      </c>
    </row>
    <row r="183" spans="1:4" ht="12.75">
      <c r="A183" s="5" t="s">
        <v>3109</v>
      </c>
      <c r="B183" s="5" t="s">
        <v>3110</v>
      </c>
      <c r="C183" s="116">
        <v>60</v>
      </c>
      <c r="D183" s="87">
        <f t="shared" si="2"/>
        <v>2.4538462199112443E-05</v>
      </c>
    </row>
    <row r="184" spans="1:4" ht="12.75">
      <c r="A184" s="5" t="s">
        <v>3111</v>
      </c>
      <c r="B184" s="5" t="s">
        <v>3112</v>
      </c>
      <c r="C184" s="116">
        <v>1413</v>
      </c>
      <c r="D184" s="87">
        <f t="shared" si="2"/>
        <v>0.0005778807847890981</v>
      </c>
    </row>
    <row r="185" spans="1:4" ht="12.75">
      <c r="A185" s="5" t="s">
        <v>3113</v>
      </c>
      <c r="B185" s="5" t="s">
        <v>3114</v>
      </c>
      <c r="C185" s="116">
        <v>1665</v>
      </c>
      <c r="D185" s="87">
        <f t="shared" si="2"/>
        <v>0.0006809423260253704</v>
      </c>
    </row>
    <row r="186" spans="1:4" ht="12.75">
      <c r="A186" s="5" t="s">
        <v>3115</v>
      </c>
      <c r="B186" s="5" t="s">
        <v>3116</v>
      </c>
      <c r="C186" s="116">
        <v>519</v>
      </c>
      <c r="D186" s="87">
        <f t="shared" si="2"/>
        <v>0.00021225769802232265</v>
      </c>
    </row>
    <row r="187" spans="1:4" ht="12.75">
      <c r="A187" s="5" t="s">
        <v>3117</v>
      </c>
      <c r="B187" s="5" t="s">
        <v>3118</v>
      </c>
      <c r="C187" s="116">
        <v>12072</v>
      </c>
      <c r="D187" s="87">
        <f t="shared" si="2"/>
        <v>0.004937138594461423</v>
      </c>
    </row>
    <row r="188" spans="1:4" ht="12.75">
      <c r="A188" s="5" t="s">
        <v>3119</v>
      </c>
      <c r="B188" s="5" t="s">
        <v>3120</v>
      </c>
      <c r="C188" s="116">
        <v>195</v>
      </c>
      <c r="D188" s="87">
        <f t="shared" si="2"/>
        <v>7.975000214711544E-05</v>
      </c>
    </row>
    <row r="189" spans="1:4" ht="12.75">
      <c r="A189" s="5" t="s">
        <v>3121</v>
      </c>
      <c r="B189" s="5" t="s">
        <v>3122</v>
      </c>
      <c r="C189" s="116">
        <v>42</v>
      </c>
      <c r="D189" s="87">
        <f t="shared" si="2"/>
        <v>1.717692353937871E-05</v>
      </c>
    </row>
    <row r="190" spans="1:4" ht="12.75">
      <c r="A190" s="5" t="s">
        <v>3123</v>
      </c>
      <c r="B190" s="5" t="s">
        <v>3124</v>
      </c>
      <c r="C190" s="116">
        <v>936</v>
      </c>
      <c r="D190" s="87">
        <f t="shared" si="2"/>
        <v>0.00038280001030615413</v>
      </c>
    </row>
    <row r="191" spans="1:4" ht="12.75">
      <c r="A191" s="5" t="s">
        <v>3125</v>
      </c>
      <c r="B191" s="5" t="s">
        <v>3126</v>
      </c>
      <c r="C191" s="116">
        <v>4341</v>
      </c>
      <c r="D191" s="87">
        <f t="shared" si="2"/>
        <v>0.0017753577401057852</v>
      </c>
    </row>
    <row r="192" spans="1:4" ht="12.75">
      <c r="A192" s="5" t="s">
        <v>3127</v>
      </c>
      <c r="B192" s="5" t="s">
        <v>3128</v>
      </c>
      <c r="C192" s="116">
        <v>81</v>
      </c>
      <c r="D192" s="87">
        <f t="shared" si="2"/>
        <v>3.31269239688018E-05</v>
      </c>
    </row>
    <row r="193" spans="1:4" ht="12.75">
      <c r="A193" s="5" t="s">
        <v>3129</v>
      </c>
      <c r="B193" s="5" t="s">
        <v>3130</v>
      </c>
      <c r="C193" s="116">
        <v>270</v>
      </c>
      <c r="D193" s="87">
        <f t="shared" si="2"/>
        <v>0.000110423079896006</v>
      </c>
    </row>
    <row r="194" spans="1:4" ht="12.75">
      <c r="A194" s="5" t="s">
        <v>3131</v>
      </c>
      <c r="B194" s="5" t="s">
        <v>3132</v>
      </c>
      <c r="C194" s="116">
        <v>4470</v>
      </c>
      <c r="D194" s="87">
        <f t="shared" si="2"/>
        <v>0.001828115433833877</v>
      </c>
    </row>
    <row r="195" spans="1:4" ht="12.75">
      <c r="A195" s="5" t="s">
        <v>3133</v>
      </c>
      <c r="B195" s="5" t="s">
        <v>3134</v>
      </c>
      <c r="C195" s="116">
        <v>2580</v>
      </c>
      <c r="D195" s="87">
        <f t="shared" si="2"/>
        <v>0.0010551538745618351</v>
      </c>
    </row>
    <row r="196" spans="1:4" ht="12.75">
      <c r="A196" s="5" t="s">
        <v>3135</v>
      </c>
      <c r="B196" s="5" t="s">
        <v>3136</v>
      </c>
      <c r="C196" s="116">
        <v>465</v>
      </c>
      <c r="D196" s="87">
        <f t="shared" si="2"/>
        <v>0.00019017308204312145</v>
      </c>
    </row>
    <row r="197" spans="1:4" ht="12.75">
      <c r="A197" s="5" t="s">
        <v>3137</v>
      </c>
      <c r="B197" s="5" t="s">
        <v>3138</v>
      </c>
      <c r="C197" s="116">
        <v>462</v>
      </c>
      <c r="D197" s="87">
        <f t="shared" si="2"/>
        <v>0.0001889461589331658</v>
      </c>
    </row>
    <row r="198" spans="1:4" ht="12.75">
      <c r="A198" s="5" t="s">
        <v>3139</v>
      </c>
      <c r="B198" s="5" t="s">
        <v>3140</v>
      </c>
      <c r="C198" s="116">
        <v>534</v>
      </c>
      <c r="D198" s="87">
        <f t="shared" si="2"/>
        <v>0.00021839231357210075</v>
      </c>
    </row>
    <row r="199" spans="1:4" ht="12.75">
      <c r="A199" s="5" t="s">
        <v>3141</v>
      </c>
      <c r="B199" s="5" t="s">
        <v>3142</v>
      </c>
      <c r="C199" s="116">
        <v>291</v>
      </c>
      <c r="D199" s="87">
        <f t="shared" si="2"/>
        <v>0.00011901154166569535</v>
      </c>
    </row>
    <row r="200" spans="1:4" ht="12.75">
      <c r="A200" s="5" t="s">
        <v>3143</v>
      </c>
      <c r="B200" s="5" t="s">
        <v>3144</v>
      </c>
      <c r="C200" s="116">
        <v>540</v>
      </c>
      <c r="D200" s="87">
        <f t="shared" si="2"/>
        <v>0.000220846159792012</v>
      </c>
    </row>
    <row r="201" spans="1:4" ht="12.75">
      <c r="A201" s="5" t="s">
        <v>3145</v>
      </c>
      <c r="B201" s="5" t="s">
        <v>3146</v>
      </c>
      <c r="C201" s="116">
        <v>1374</v>
      </c>
      <c r="D201" s="87">
        <f aca="true" t="shared" si="3" ref="D201:D264">C201/C$1031</f>
        <v>0.000561930784359675</v>
      </c>
    </row>
    <row r="202" spans="1:4" ht="12.75">
      <c r="A202" s="5" t="s">
        <v>3147</v>
      </c>
      <c r="B202" s="5" t="s">
        <v>3148</v>
      </c>
      <c r="C202" s="116">
        <v>744</v>
      </c>
      <c r="D202" s="87">
        <f t="shared" si="3"/>
        <v>0.0003042769312689943</v>
      </c>
    </row>
    <row r="203" spans="1:4" ht="12.75">
      <c r="A203" s="5" t="s">
        <v>3149</v>
      </c>
      <c r="B203" s="5" t="s">
        <v>3150</v>
      </c>
      <c r="C203" s="116">
        <v>114</v>
      </c>
      <c r="D203" s="87">
        <f t="shared" si="3"/>
        <v>4.6623078178313646E-05</v>
      </c>
    </row>
    <row r="204" spans="1:4" ht="12.75">
      <c r="A204" s="5" t="s">
        <v>3151</v>
      </c>
      <c r="B204" s="5" t="s">
        <v>3152</v>
      </c>
      <c r="C204" s="116">
        <v>93</v>
      </c>
      <c r="D204" s="87">
        <f t="shared" si="3"/>
        <v>3.8034616408624286E-05</v>
      </c>
    </row>
    <row r="205" spans="1:4" ht="12.75">
      <c r="A205" s="5" t="s">
        <v>3153</v>
      </c>
      <c r="B205" s="5" t="s">
        <v>3154</v>
      </c>
      <c r="C205" s="116">
        <v>69</v>
      </c>
      <c r="D205" s="87">
        <f t="shared" si="3"/>
        <v>2.821923152897931E-05</v>
      </c>
    </row>
    <row r="206" spans="1:4" ht="12.75">
      <c r="A206" s="5" t="s">
        <v>3155</v>
      </c>
      <c r="B206" s="5" t="s">
        <v>3156</v>
      </c>
      <c r="C206" s="116">
        <v>6453</v>
      </c>
      <c r="D206" s="87">
        <f t="shared" si="3"/>
        <v>0.0026391116095145434</v>
      </c>
    </row>
    <row r="207" spans="1:4" ht="12.75">
      <c r="A207" s="5" t="s">
        <v>3157</v>
      </c>
      <c r="B207" s="5" t="s">
        <v>3158</v>
      </c>
      <c r="C207" s="116">
        <v>984</v>
      </c>
      <c r="D207" s="87">
        <f t="shared" si="3"/>
        <v>0.0004024307800654441</v>
      </c>
    </row>
    <row r="208" spans="1:4" ht="12.75">
      <c r="A208" s="5" t="s">
        <v>3159</v>
      </c>
      <c r="B208" s="5" t="s">
        <v>3160</v>
      </c>
      <c r="C208" s="116">
        <v>2241</v>
      </c>
      <c r="D208" s="87">
        <f t="shared" si="3"/>
        <v>0.0009165115631368498</v>
      </c>
    </row>
    <row r="209" spans="1:4" ht="12.75">
      <c r="A209" s="5" t="s">
        <v>3161</v>
      </c>
      <c r="B209" s="5" t="s">
        <v>3162</v>
      </c>
      <c r="C209" s="116">
        <v>42</v>
      </c>
      <c r="D209" s="87">
        <f t="shared" si="3"/>
        <v>1.717692353937871E-05</v>
      </c>
    </row>
    <row r="210" spans="1:4" ht="12.75">
      <c r="A210" s="5" t="s">
        <v>3163</v>
      </c>
      <c r="B210" s="5" t="s">
        <v>3164</v>
      </c>
      <c r="C210" s="116">
        <v>18</v>
      </c>
      <c r="D210" s="87">
        <f t="shared" si="3"/>
        <v>7.361538659733733E-06</v>
      </c>
    </row>
    <row r="211" spans="1:4" ht="12.75">
      <c r="A211" s="5" t="s">
        <v>3165</v>
      </c>
      <c r="B211" s="5" t="s">
        <v>3166</v>
      </c>
      <c r="C211" s="116">
        <v>924</v>
      </c>
      <c r="D211" s="87">
        <f t="shared" si="3"/>
        <v>0.0003778923178663316</v>
      </c>
    </row>
    <row r="212" spans="1:4" ht="12.75">
      <c r="A212" s="5" t="s">
        <v>3167</v>
      </c>
      <c r="B212" s="5" t="s">
        <v>3168</v>
      </c>
      <c r="C212" s="116">
        <v>1740</v>
      </c>
      <c r="D212" s="87">
        <f t="shared" si="3"/>
        <v>0.0007116154037742608</v>
      </c>
    </row>
    <row r="213" spans="1:4" ht="12.75">
      <c r="A213" s="5" t="s">
        <v>3169</v>
      </c>
      <c r="B213" s="5" t="s">
        <v>3170</v>
      </c>
      <c r="C213" s="116">
        <v>129</v>
      </c>
      <c r="D213" s="87">
        <f t="shared" si="3"/>
        <v>5.275769372809175E-05</v>
      </c>
    </row>
    <row r="214" spans="1:4" ht="12.75">
      <c r="A214" s="5" t="s">
        <v>3171</v>
      </c>
      <c r="B214" s="5" t="s">
        <v>3172</v>
      </c>
      <c r="C214" s="116">
        <v>7461</v>
      </c>
      <c r="D214" s="87">
        <f t="shared" si="3"/>
        <v>0.0030513577744596325</v>
      </c>
    </row>
    <row r="215" spans="1:4" ht="12.75">
      <c r="A215" s="5" t="s">
        <v>3173</v>
      </c>
      <c r="B215" s="5" t="s">
        <v>3174</v>
      </c>
      <c r="C215" s="116">
        <v>621</v>
      </c>
      <c r="D215" s="87">
        <f t="shared" si="3"/>
        <v>0.00025397308376081377</v>
      </c>
    </row>
    <row r="216" spans="1:4" ht="12.75">
      <c r="A216" s="5" t="s">
        <v>3175</v>
      </c>
      <c r="B216" s="5" t="s">
        <v>3176</v>
      </c>
      <c r="C216" s="116">
        <v>429</v>
      </c>
      <c r="D216" s="87">
        <f t="shared" si="3"/>
        <v>0.00017545000472365399</v>
      </c>
    </row>
    <row r="217" spans="1:4" ht="12.75">
      <c r="A217" s="5" t="s">
        <v>3177</v>
      </c>
      <c r="B217" s="5" t="s">
        <v>3178</v>
      </c>
      <c r="C217" s="116">
        <v>1356</v>
      </c>
      <c r="D217" s="87">
        <f t="shared" si="3"/>
        <v>0.0005545692456999413</v>
      </c>
    </row>
    <row r="218" spans="1:4" ht="12.75">
      <c r="A218" s="5" t="s">
        <v>3179</v>
      </c>
      <c r="B218" s="5" t="s">
        <v>3180</v>
      </c>
      <c r="C218" s="116">
        <v>1815</v>
      </c>
      <c r="D218" s="87">
        <f t="shared" si="3"/>
        <v>0.0007422884815231514</v>
      </c>
    </row>
    <row r="219" spans="1:4" ht="12.75">
      <c r="A219" s="5" t="s">
        <v>3181</v>
      </c>
      <c r="B219" s="5" t="s">
        <v>3182</v>
      </c>
      <c r="C219" s="116">
        <v>3012</v>
      </c>
      <c r="D219" s="87">
        <f t="shared" si="3"/>
        <v>0.0012318308023954447</v>
      </c>
    </row>
    <row r="220" spans="1:4" ht="12.75">
      <c r="A220" s="5" t="s">
        <v>3183</v>
      </c>
      <c r="B220" s="5" t="s">
        <v>3184</v>
      </c>
      <c r="C220" s="116">
        <v>471</v>
      </c>
      <c r="D220" s="87">
        <f t="shared" si="3"/>
        <v>0.00019262692826303268</v>
      </c>
    </row>
    <row r="221" spans="1:4" ht="12.75">
      <c r="A221" s="5" t="s">
        <v>3185</v>
      </c>
      <c r="B221" s="5" t="s">
        <v>3186</v>
      </c>
      <c r="C221" s="116">
        <v>129</v>
      </c>
      <c r="D221" s="87">
        <f t="shared" si="3"/>
        <v>5.275769372809175E-05</v>
      </c>
    </row>
    <row r="222" spans="1:4" ht="12.75">
      <c r="A222" s="5" t="s">
        <v>3187</v>
      </c>
      <c r="B222" s="5" t="s">
        <v>3188</v>
      </c>
      <c r="C222" s="116">
        <v>8430</v>
      </c>
      <c r="D222" s="87">
        <f t="shared" si="3"/>
        <v>0.0034476539389752983</v>
      </c>
    </row>
    <row r="223" spans="1:4" ht="12.75">
      <c r="A223" s="5" t="s">
        <v>3189</v>
      </c>
      <c r="B223" s="5" t="s">
        <v>3190</v>
      </c>
      <c r="C223" s="116">
        <v>726</v>
      </c>
      <c r="D223" s="87">
        <f t="shared" si="3"/>
        <v>0.00029691539260926056</v>
      </c>
    </row>
    <row r="224" spans="1:4" ht="12.75">
      <c r="A224" s="5" t="s">
        <v>3191</v>
      </c>
      <c r="B224" s="5" t="s">
        <v>3192</v>
      </c>
      <c r="C224" s="116">
        <v>3348</v>
      </c>
      <c r="D224" s="87">
        <f t="shared" si="3"/>
        <v>0.0013692461907104743</v>
      </c>
    </row>
    <row r="225" spans="1:4" ht="12.75">
      <c r="A225" s="5" t="s">
        <v>3193</v>
      </c>
      <c r="B225" s="5" t="s">
        <v>3194</v>
      </c>
      <c r="C225" s="116">
        <v>3657</v>
      </c>
      <c r="D225" s="87">
        <f t="shared" si="3"/>
        <v>0.0014956192710359035</v>
      </c>
    </row>
    <row r="226" spans="1:4" ht="12.75">
      <c r="A226" s="5" t="s">
        <v>3195</v>
      </c>
      <c r="B226" s="5" t="s">
        <v>3196</v>
      </c>
      <c r="C226" s="116">
        <v>963</v>
      </c>
      <c r="D226" s="87">
        <f t="shared" si="3"/>
        <v>0.0003938423182957547</v>
      </c>
    </row>
    <row r="227" spans="1:4" ht="12.75">
      <c r="A227" s="5" t="s">
        <v>3197</v>
      </c>
      <c r="B227" s="5" t="s">
        <v>3198</v>
      </c>
      <c r="C227" s="116">
        <v>3576</v>
      </c>
      <c r="D227" s="87">
        <f t="shared" si="3"/>
        <v>0.0014624923470671018</v>
      </c>
    </row>
    <row r="228" spans="1:4" ht="12.75">
      <c r="A228" s="5" t="s">
        <v>3199</v>
      </c>
      <c r="B228" s="5" t="s">
        <v>3200</v>
      </c>
      <c r="C228" s="116">
        <v>951</v>
      </c>
      <c r="D228" s="87">
        <f t="shared" si="3"/>
        <v>0.00038893462585593225</v>
      </c>
    </row>
    <row r="229" spans="1:4" ht="12.75">
      <c r="A229" s="5" t="s">
        <v>3201</v>
      </c>
      <c r="B229" s="5" t="s">
        <v>3202</v>
      </c>
      <c r="C229" s="116">
        <v>840</v>
      </c>
      <c r="D229" s="87">
        <f t="shared" si="3"/>
        <v>0.00034353847078757424</v>
      </c>
    </row>
    <row r="230" spans="1:4" ht="12.75">
      <c r="A230" s="5" t="s">
        <v>3203</v>
      </c>
      <c r="B230" s="5" t="s">
        <v>3204</v>
      </c>
      <c r="C230" s="116">
        <v>12177</v>
      </c>
      <c r="D230" s="87">
        <f t="shared" si="3"/>
        <v>0.00498008090330987</v>
      </c>
    </row>
    <row r="231" spans="1:4" ht="12.75">
      <c r="A231" s="5" t="s">
        <v>3205</v>
      </c>
      <c r="B231" s="5" t="s">
        <v>3206</v>
      </c>
      <c r="C231" s="116">
        <v>1242</v>
      </c>
      <c r="D231" s="87">
        <f t="shared" si="3"/>
        <v>0.0005079461675216275</v>
      </c>
    </row>
    <row r="232" spans="1:4" ht="12.75">
      <c r="A232" s="5" t="s">
        <v>3207</v>
      </c>
      <c r="B232" s="5" t="s">
        <v>3208</v>
      </c>
      <c r="C232" s="116">
        <v>81</v>
      </c>
      <c r="D232" s="87">
        <f t="shared" si="3"/>
        <v>3.31269239688018E-05</v>
      </c>
    </row>
    <row r="233" spans="1:4" ht="12.75">
      <c r="A233" s="5" t="s">
        <v>3209</v>
      </c>
      <c r="B233" s="5" t="s">
        <v>3210</v>
      </c>
      <c r="C233" s="116">
        <v>258</v>
      </c>
      <c r="D233" s="87">
        <f t="shared" si="3"/>
        <v>0.0001055153874561835</v>
      </c>
    </row>
    <row r="234" spans="1:4" ht="12.75">
      <c r="A234" s="5" t="s">
        <v>3211</v>
      </c>
      <c r="B234" s="5" t="s">
        <v>3212</v>
      </c>
      <c r="C234" s="116">
        <v>396</v>
      </c>
      <c r="D234" s="87">
        <f t="shared" si="3"/>
        <v>0.00016195385051414213</v>
      </c>
    </row>
    <row r="235" spans="1:4" ht="12.75">
      <c r="A235" s="5" t="s">
        <v>3213</v>
      </c>
      <c r="B235" s="5" t="s">
        <v>3214</v>
      </c>
      <c r="C235" s="116">
        <v>234</v>
      </c>
      <c r="D235" s="87">
        <f t="shared" si="3"/>
        <v>9.570000257653853E-05</v>
      </c>
    </row>
    <row r="236" spans="1:4" ht="12.75">
      <c r="A236" s="5" t="s">
        <v>3215</v>
      </c>
      <c r="B236" s="5" t="s">
        <v>3216</v>
      </c>
      <c r="C236" s="116">
        <v>216</v>
      </c>
      <c r="D236" s="87">
        <f t="shared" si="3"/>
        <v>8.83384639168048E-05</v>
      </c>
    </row>
    <row r="237" spans="1:4" ht="12.75">
      <c r="A237" s="5" t="s">
        <v>3217</v>
      </c>
      <c r="B237" s="5" t="s">
        <v>3218</v>
      </c>
      <c r="C237" s="116">
        <v>159</v>
      </c>
      <c r="D237" s="87">
        <f t="shared" si="3"/>
        <v>6.502692482764797E-05</v>
      </c>
    </row>
    <row r="238" spans="1:4" ht="12.75">
      <c r="A238" s="5" t="s">
        <v>3219</v>
      </c>
      <c r="B238" s="5" t="s">
        <v>3220</v>
      </c>
      <c r="C238" s="116">
        <v>357</v>
      </c>
      <c r="D238" s="87">
        <f t="shared" si="3"/>
        <v>0.00014600385008471905</v>
      </c>
    </row>
    <row r="239" spans="1:4" ht="12.75">
      <c r="A239" s="5" t="s">
        <v>3221</v>
      </c>
      <c r="B239" s="5" t="s">
        <v>3222</v>
      </c>
      <c r="C239" s="116">
        <v>111</v>
      </c>
      <c r="D239" s="87">
        <f t="shared" si="3"/>
        <v>4.539615506835802E-05</v>
      </c>
    </row>
    <row r="240" spans="1:4" ht="12.75">
      <c r="A240" s="5" t="s">
        <v>3223</v>
      </c>
      <c r="B240" s="5" t="s">
        <v>3224</v>
      </c>
      <c r="C240" s="116">
        <v>1737</v>
      </c>
      <c r="D240" s="87">
        <f t="shared" si="3"/>
        <v>0.0007103884806643053</v>
      </c>
    </row>
    <row r="241" spans="1:4" ht="12.75">
      <c r="A241" s="5" t="s">
        <v>3225</v>
      </c>
      <c r="B241" s="5" t="s">
        <v>3226</v>
      </c>
      <c r="C241" s="116">
        <v>999</v>
      </c>
      <c r="D241" s="87">
        <f t="shared" si="3"/>
        <v>0.00040856539561522217</v>
      </c>
    </row>
    <row r="242" spans="1:4" ht="12.75">
      <c r="A242" s="5" t="s">
        <v>3227</v>
      </c>
      <c r="B242" s="5" t="s">
        <v>3228</v>
      </c>
      <c r="C242" s="116">
        <v>714</v>
      </c>
      <c r="D242" s="87">
        <f t="shared" si="3"/>
        <v>0.0002920077001694381</v>
      </c>
    </row>
    <row r="243" spans="1:4" ht="12.75">
      <c r="A243" s="5" t="s">
        <v>3229</v>
      </c>
      <c r="B243" s="5" t="s">
        <v>3230</v>
      </c>
      <c r="C243" s="116">
        <v>792</v>
      </c>
      <c r="D243" s="87">
        <f t="shared" si="3"/>
        <v>0.00032390770102828426</v>
      </c>
    </row>
    <row r="244" spans="1:4" ht="12.75">
      <c r="A244" s="5" t="s">
        <v>3231</v>
      </c>
      <c r="B244" s="5" t="s">
        <v>3232</v>
      </c>
      <c r="C244" s="116">
        <v>615</v>
      </c>
      <c r="D244" s="87">
        <f t="shared" si="3"/>
        <v>0.00025151923754090255</v>
      </c>
    </row>
    <row r="245" spans="1:4" ht="12.75">
      <c r="A245" s="5" t="s">
        <v>3233</v>
      </c>
      <c r="B245" s="5" t="s">
        <v>3234</v>
      </c>
      <c r="C245" s="116">
        <v>1068</v>
      </c>
      <c r="D245" s="87">
        <f t="shared" si="3"/>
        <v>0.0004367846271442015</v>
      </c>
    </row>
    <row r="246" spans="1:4" ht="12.75">
      <c r="A246" s="5" t="s">
        <v>3235</v>
      </c>
      <c r="B246" s="5" t="s">
        <v>3236</v>
      </c>
      <c r="C246" s="116">
        <v>741</v>
      </c>
      <c r="D246" s="87">
        <f t="shared" si="3"/>
        <v>0.0003030500081590387</v>
      </c>
    </row>
    <row r="247" spans="1:4" ht="12.75">
      <c r="A247" s="5" t="s">
        <v>3237</v>
      </c>
      <c r="B247" s="5" t="s">
        <v>3238</v>
      </c>
      <c r="C247" s="116">
        <v>582</v>
      </c>
      <c r="D247" s="87">
        <f t="shared" si="3"/>
        <v>0.0002380230833313907</v>
      </c>
    </row>
    <row r="248" spans="1:4" ht="12.75">
      <c r="A248" s="5" t="s">
        <v>3239</v>
      </c>
      <c r="B248" s="5" t="s">
        <v>3240</v>
      </c>
      <c r="C248" s="116">
        <v>1221</v>
      </c>
      <c r="D248" s="87">
        <f t="shared" si="3"/>
        <v>0.0004993577057519382</v>
      </c>
    </row>
    <row r="249" spans="1:4" ht="12.75">
      <c r="A249" s="5" t="s">
        <v>3241</v>
      </c>
      <c r="B249" s="5" t="s">
        <v>3242</v>
      </c>
      <c r="C249" s="116">
        <v>1494</v>
      </c>
      <c r="D249" s="87">
        <f t="shared" si="3"/>
        <v>0.0006110077087578998</v>
      </c>
    </row>
    <row r="250" spans="1:4" ht="12.75">
      <c r="A250" s="5" t="s">
        <v>3243</v>
      </c>
      <c r="B250" s="5" t="s">
        <v>3244</v>
      </c>
      <c r="C250" s="116">
        <v>981</v>
      </c>
      <c r="D250" s="87">
        <f t="shared" si="3"/>
        <v>0.00040120385695548844</v>
      </c>
    </row>
    <row r="251" spans="1:4" ht="12.75">
      <c r="A251" s="5" t="s">
        <v>3245</v>
      </c>
      <c r="B251" s="5" t="s">
        <v>3246</v>
      </c>
      <c r="C251" s="116">
        <v>273</v>
      </c>
      <c r="D251" s="87">
        <f t="shared" si="3"/>
        <v>0.00011165000300596163</v>
      </c>
    </row>
    <row r="252" spans="1:4" ht="12.75">
      <c r="A252" s="5" t="s">
        <v>3247</v>
      </c>
      <c r="B252" s="5" t="s">
        <v>3248</v>
      </c>
      <c r="C252" s="116">
        <v>852</v>
      </c>
      <c r="D252" s="87">
        <f t="shared" si="3"/>
        <v>0.0003484461632273967</v>
      </c>
    </row>
    <row r="253" spans="1:4" ht="12.75">
      <c r="A253" s="5" t="s">
        <v>3249</v>
      </c>
      <c r="B253" s="5" t="s">
        <v>3250</v>
      </c>
      <c r="C253" s="116">
        <v>288</v>
      </c>
      <c r="D253" s="87">
        <f t="shared" si="3"/>
        <v>0.00011778461855573973</v>
      </c>
    </row>
    <row r="254" spans="1:4" ht="12.75">
      <c r="A254" s="5" t="s">
        <v>3251</v>
      </c>
      <c r="B254" s="5" t="s">
        <v>3252</v>
      </c>
      <c r="C254" s="116">
        <v>75</v>
      </c>
      <c r="D254" s="87">
        <f t="shared" si="3"/>
        <v>3.067307774889055E-05</v>
      </c>
    </row>
    <row r="255" spans="1:4" ht="12.75">
      <c r="A255" s="5" t="s">
        <v>3253</v>
      </c>
      <c r="B255" s="5" t="s">
        <v>3254</v>
      </c>
      <c r="C255" s="116">
        <v>87</v>
      </c>
      <c r="D255" s="87">
        <f t="shared" si="3"/>
        <v>3.5580770188713046E-05</v>
      </c>
    </row>
    <row r="256" spans="1:4" ht="12.75">
      <c r="A256" s="5" t="s">
        <v>3255</v>
      </c>
      <c r="B256" s="5" t="s">
        <v>3256</v>
      </c>
      <c r="C256" s="116">
        <v>72</v>
      </c>
      <c r="D256" s="87">
        <f t="shared" si="3"/>
        <v>2.9446154638934933E-05</v>
      </c>
    </row>
    <row r="257" spans="1:4" ht="12.75">
      <c r="A257" s="5" t="s">
        <v>3257</v>
      </c>
      <c r="B257" s="5" t="s">
        <v>3258</v>
      </c>
      <c r="C257" s="116">
        <v>102</v>
      </c>
      <c r="D257" s="87">
        <f t="shared" si="3"/>
        <v>4.171538573849115E-05</v>
      </c>
    </row>
    <row r="258" spans="1:4" ht="12.75">
      <c r="A258" s="5" t="s">
        <v>3259</v>
      </c>
      <c r="B258" s="5" t="s">
        <v>3260</v>
      </c>
      <c r="C258" s="116">
        <v>57</v>
      </c>
      <c r="D258" s="87">
        <f t="shared" si="3"/>
        <v>2.3311539089156823E-05</v>
      </c>
    </row>
    <row r="259" spans="1:4" ht="12.75">
      <c r="A259" s="5" t="s">
        <v>3261</v>
      </c>
      <c r="B259" s="5" t="s">
        <v>3262</v>
      </c>
      <c r="C259" s="116">
        <v>156</v>
      </c>
      <c r="D259" s="87">
        <f t="shared" si="3"/>
        <v>6.380000171769236E-05</v>
      </c>
    </row>
    <row r="260" spans="1:4" ht="12.75">
      <c r="A260" s="5" t="s">
        <v>3263</v>
      </c>
      <c r="B260" s="5" t="s">
        <v>3264</v>
      </c>
      <c r="C260" s="116">
        <v>156</v>
      </c>
      <c r="D260" s="87">
        <f t="shared" si="3"/>
        <v>6.380000171769236E-05</v>
      </c>
    </row>
    <row r="261" spans="1:4" ht="12.75">
      <c r="A261" s="5" t="s">
        <v>3265</v>
      </c>
      <c r="B261" s="5" t="s">
        <v>3266</v>
      </c>
      <c r="C261" s="116">
        <v>117</v>
      </c>
      <c r="D261" s="87">
        <f t="shared" si="3"/>
        <v>4.7850001288269266E-05</v>
      </c>
    </row>
    <row r="262" spans="1:4" ht="12.75">
      <c r="A262" s="5" t="s">
        <v>3267</v>
      </c>
      <c r="B262" s="5" t="s">
        <v>3268</v>
      </c>
      <c r="C262" s="116">
        <v>312</v>
      </c>
      <c r="D262" s="87">
        <f t="shared" si="3"/>
        <v>0.00012760000343538472</v>
      </c>
    </row>
    <row r="263" spans="1:4" ht="12.75">
      <c r="A263" s="5" t="s">
        <v>3269</v>
      </c>
      <c r="B263" s="5" t="s">
        <v>3270</v>
      </c>
      <c r="C263" s="116">
        <v>1773</v>
      </c>
      <c r="D263" s="87">
        <f t="shared" si="3"/>
        <v>0.0007251115579837728</v>
      </c>
    </row>
    <row r="264" spans="1:4" ht="12.75">
      <c r="A264" s="5" t="s">
        <v>3271</v>
      </c>
      <c r="B264" s="5" t="s">
        <v>3272</v>
      </c>
      <c r="C264" s="116">
        <v>2475</v>
      </c>
      <c r="D264" s="87">
        <f t="shared" si="3"/>
        <v>0.0010122115657133883</v>
      </c>
    </row>
    <row r="265" spans="1:4" ht="12.75">
      <c r="A265" s="5" t="s">
        <v>3273</v>
      </c>
      <c r="B265" s="5" t="s">
        <v>3274</v>
      </c>
      <c r="C265" s="116">
        <v>87</v>
      </c>
      <c r="D265" s="87">
        <f aca="true" t="shared" si="4" ref="D265:D328">C265/C$1031</f>
        <v>3.5580770188713046E-05</v>
      </c>
    </row>
    <row r="266" spans="1:4" ht="12.75">
      <c r="A266" s="5" t="s">
        <v>3275</v>
      </c>
      <c r="B266" s="5" t="s">
        <v>3276</v>
      </c>
      <c r="C266" s="116">
        <v>36</v>
      </c>
      <c r="D266" s="87">
        <f t="shared" si="4"/>
        <v>1.4723077319467467E-05</v>
      </c>
    </row>
    <row r="267" spans="1:4" ht="12.75">
      <c r="A267" s="5" t="s">
        <v>3277</v>
      </c>
      <c r="B267" s="5" t="s">
        <v>3278</v>
      </c>
      <c r="C267" s="116">
        <v>168</v>
      </c>
      <c r="D267" s="87">
        <f t="shared" si="4"/>
        <v>6.870769415751484E-05</v>
      </c>
    </row>
    <row r="268" spans="1:4" ht="12.75">
      <c r="A268" s="5" t="s">
        <v>3279</v>
      </c>
      <c r="B268" s="5" t="s">
        <v>3280</v>
      </c>
      <c r="C268" s="116">
        <v>144</v>
      </c>
      <c r="D268" s="87">
        <f t="shared" si="4"/>
        <v>5.8892309277869866E-05</v>
      </c>
    </row>
    <row r="269" spans="1:4" ht="12.75">
      <c r="A269" s="5" t="s">
        <v>3281</v>
      </c>
      <c r="B269" s="5" t="s">
        <v>3282</v>
      </c>
      <c r="C269" s="116">
        <v>81</v>
      </c>
      <c r="D269" s="87">
        <f t="shared" si="4"/>
        <v>3.31269239688018E-05</v>
      </c>
    </row>
    <row r="270" spans="1:4" ht="12.75">
      <c r="A270" s="5" t="s">
        <v>3283</v>
      </c>
      <c r="B270" s="5" t="s">
        <v>3284</v>
      </c>
      <c r="C270" s="116">
        <v>558</v>
      </c>
      <c r="D270" s="87">
        <f t="shared" si="4"/>
        <v>0.00022820769845174573</v>
      </c>
    </row>
    <row r="271" spans="1:4" ht="12.75">
      <c r="A271" s="5" t="s">
        <v>3285</v>
      </c>
      <c r="B271" s="5" t="s">
        <v>3286</v>
      </c>
      <c r="C271" s="116">
        <v>30798</v>
      </c>
      <c r="D271" s="87">
        <f t="shared" si="4"/>
        <v>0.012595592646804418</v>
      </c>
    </row>
    <row r="272" spans="1:4" ht="12.75">
      <c r="A272" s="5" t="s">
        <v>3287</v>
      </c>
      <c r="B272" s="5" t="s">
        <v>3288</v>
      </c>
      <c r="C272" s="116">
        <v>1056</v>
      </c>
      <c r="D272" s="87">
        <f t="shared" si="4"/>
        <v>0.00043187693470437904</v>
      </c>
    </row>
    <row r="273" spans="1:4" ht="12.75">
      <c r="A273" s="5" t="s">
        <v>3289</v>
      </c>
      <c r="B273" s="5" t="s">
        <v>3290</v>
      </c>
      <c r="C273" s="116">
        <v>189</v>
      </c>
      <c r="D273" s="87">
        <f t="shared" si="4"/>
        <v>7.72961559272042E-05</v>
      </c>
    </row>
    <row r="274" spans="1:4" ht="12.75">
      <c r="A274" s="5" t="s">
        <v>3291</v>
      </c>
      <c r="B274" s="5" t="s">
        <v>3292</v>
      </c>
      <c r="C274" s="116">
        <v>36</v>
      </c>
      <c r="D274" s="87">
        <f t="shared" si="4"/>
        <v>1.4723077319467467E-05</v>
      </c>
    </row>
    <row r="275" spans="1:4" ht="12.75">
      <c r="A275" s="5" t="s">
        <v>3293</v>
      </c>
      <c r="B275" s="5" t="s">
        <v>3294</v>
      </c>
      <c r="C275" s="116">
        <v>33519</v>
      </c>
      <c r="D275" s="87">
        <f t="shared" si="4"/>
        <v>0.013708411907534166</v>
      </c>
    </row>
    <row r="276" spans="1:4" ht="12.75">
      <c r="A276" s="5" t="s">
        <v>3295</v>
      </c>
      <c r="B276" s="5" t="s">
        <v>3296</v>
      </c>
      <c r="C276" s="116">
        <v>1377</v>
      </c>
      <c r="D276" s="87">
        <f t="shared" si="4"/>
        <v>0.0005631577074696306</v>
      </c>
    </row>
    <row r="277" spans="1:4" ht="12.75">
      <c r="A277" s="5" t="s">
        <v>3297</v>
      </c>
      <c r="B277" s="5" t="s">
        <v>3298</v>
      </c>
      <c r="C277" s="116">
        <v>24996</v>
      </c>
      <c r="D277" s="87">
        <f t="shared" si="4"/>
        <v>0.010222723352150244</v>
      </c>
    </row>
    <row r="278" spans="1:4" ht="12.75">
      <c r="A278" s="5" t="s">
        <v>3299</v>
      </c>
      <c r="B278" s="5" t="s">
        <v>3300</v>
      </c>
      <c r="C278" s="116">
        <v>2307</v>
      </c>
      <c r="D278" s="87">
        <f t="shared" si="4"/>
        <v>0.0009435038715558734</v>
      </c>
    </row>
    <row r="279" spans="1:4" ht="12.75">
      <c r="A279" s="5" t="s">
        <v>3301</v>
      </c>
      <c r="B279" s="5" t="s">
        <v>3302</v>
      </c>
      <c r="C279" s="116">
        <v>165</v>
      </c>
      <c r="D279" s="87">
        <f t="shared" si="4"/>
        <v>6.748077104755923E-05</v>
      </c>
    </row>
    <row r="280" spans="1:4" ht="12.75">
      <c r="A280" s="5" t="s">
        <v>3303</v>
      </c>
      <c r="B280" s="5" t="s">
        <v>3304</v>
      </c>
      <c r="C280" s="116">
        <v>24</v>
      </c>
      <c r="D280" s="87">
        <f t="shared" si="4"/>
        <v>9.815384879644978E-06</v>
      </c>
    </row>
    <row r="281" spans="1:4" ht="12.75">
      <c r="A281" s="5" t="s">
        <v>3305</v>
      </c>
      <c r="B281" s="5" t="s">
        <v>3306</v>
      </c>
      <c r="C281" s="116">
        <v>36</v>
      </c>
      <c r="D281" s="87">
        <f t="shared" si="4"/>
        <v>1.4723077319467467E-05</v>
      </c>
    </row>
    <row r="282" spans="1:4" ht="12.75">
      <c r="A282" s="5" t="s">
        <v>3307</v>
      </c>
      <c r="B282" s="5" t="s">
        <v>3308</v>
      </c>
      <c r="C282" s="116">
        <v>10101</v>
      </c>
      <c r="D282" s="87">
        <f t="shared" si="4"/>
        <v>0.00413105011122058</v>
      </c>
    </row>
    <row r="283" spans="1:4" ht="12.75">
      <c r="A283" s="5" t="s">
        <v>3309</v>
      </c>
      <c r="B283" s="5" t="s">
        <v>3310</v>
      </c>
      <c r="C283" s="116">
        <v>4182</v>
      </c>
      <c r="D283" s="87">
        <f t="shared" si="4"/>
        <v>0.0017103308152781372</v>
      </c>
    </row>
    <row r="284" spans="1:4" ht="12.75">
      <c r="A284" s="5" t="s">
        <v>3311</v>
      </c>
      <c r="B284" s="5" t="s">
        <v>3312</v>
      </c>
      <c r="C284" s="116">
        <v>2694</v>
      </c>
      <c r="D284" s="87">
        <f t="shared" si="4"/>
        <v>0.0011017769527401488</v>
      </c>
    </row>
    <row r="285" spans="1:4" ht="12.75">
      <c r="A285" s="5" t="s">
        <v>3313</v>
      </c>
      <c r="B285" s="5" t="s">
        <v>3314</v>
      </c>
      <c r="C285" s="116">
        <v>3540</v>
      </c>
      <c r="D285" s="87">
        <f t="shared" si="4"/>
        <v>0.0014477692697476342</v>
      </c>
    </row>
    <row r="286" spans="1:4" ht="12.75">
      <c r="A286" s="5" t="s">
        <v>3315</v>
      </c>
      <c r="B286" s="5" t="s">
        <v>3316</v>
      </c>
      <c r="C286" s="116">
        <v>120</v>
      </c>
      <c r="D286" s="87">
        <f t="shared" si="4"/>
        <v>4.9076924398224886E-05</v>
      </c>
    </row>
    <row r="287" spans="1:4" ht="12.75">
      <c r="A287" s="5" t="s">
        <v>3317</v>
      </c>
      <c r="B287" s="5" t="s">
        <v>3318</v>
      </c>
      <c r="C287" s="116">
        <v>366</v>
      </c>
      <c r="D287" s="87">
        <f t="shared" si="4"/>
        <v>0.00014968461941458592</v>
      </c>
    </row>
    <row r="288" spans="1:4" ht="12.75">
      <c r="A288" s="5" t="s">
        <v>3319</v>
      </c>
      <c r="B288" s="5" t="s">
        <v>3320</v>
      </c>
      <c r="C288" s="116">
        <v>1131</v>
      </c>
      <c r="D288" s="87">
        <f t="shared" si="4"/>
        <v>0.0004625500124532696</v>
      </c>
    </row>
    <row r="289" spans="1:4" ht="12.75">
      <c r="A289" s="5" t="s">
        <v>3321</v>
      </c>
      <c r="B289" s="5" t="s">
        <v>3322</v>
      </c>
      <c r="C289" s="116">
        <v>159</v>
      </c>
      <c r="D289" s="87">
        <f t="shared" si="4"/>
        <v>6.502692482764797E-05</v>
      </c>
    </row>
    <row r="290" spans="1:4" ht="12.75">
      <c r="A290" s="5" t="s">
        <v>3323</v>
      </c>
      <c r="B290" s="5" t="s">
        <v>3324</v>
      </c>
      <c r="C290" s="116">
        <v>2895</v>
      </c>
      <c r="D290" s="87">
        <f t="shared" si="4"/>
        <v>0.0011839808011071754</v>
      </c>
    </row>
    <row r="291" spans="1:4" ht="12.75">
      <c r="A291" s="5" t="s">
        <v>3325</v>
      </c>
      <c r="B291" s="5" t="s">
        <v>3326</v>
      </c>
      <c r="C291" s="116">
        <v>618</v>
      </c>
      <c r="D291" s="87">
        <f t="shared" si="4"/>
        <v>0.00025274616065085816</v>
      </c>
    </row>
    <row r="292" spans="1:4" ht="12.75">
      <c r="A292" s="5" t="s">
        <v>3327</v>
      </c>
      <c r="B292" s="5" t="s">
        <v>3328</v>
      </c>
      <c r="C292" s="116">
        <v>1740</v>
      </c>
      <c r="D292" s="87">
        <f t="shared" si="4"/>
        <v>0.0007116154037742608</v>
      </c>
    </row>
    <row r="293" spans="1:4" ht="12.75">
      <c r="A293" s="5" t="s">
        <v>3329</v>
      </c>
      <c r="B293" s="5" t="s">
        <v>3330</v>
      </c>
      <c r="C293" s="116">
        <v>609</v>
      </c>
      <c r="D293" s="87">
        <f t="shared" si="4"/>
        <v>0.0002490653913209913</v>
      </c>
    </row>
    <row r="294" spans="1:4" ht="12.75">
      <c r="A294" s="5" t="s">
        <v>3331</v>
      </c>
      <c r="B294" s="5" t="s">
        <v>3332</v>
      </c>
      <c r="C294" s="116">
        <v>270</v>
      </c>
      <c r="D294" s="87">
        <f t="shared" si="4"/>
        <v>0.000110423079896006</v>
      </c>
    </row>
    <row r="295" spans="1:4" ht="12.75">
      <c r="A295" s="5" t="s">
        <v>3333</v>
      </c>
      <c r="B295" s="5" t="s">
        <v>3334</v>
      </c>
      <c r="C295" s="116">
        <v>1017</v>
      </c>
      <c r="D295" s="87">
        <f t="shared" si="4"/>
        <v>0.0004159269342749559</v>
      </c>
    </row>
    <row r="296" spans="1:4" ht="12.75">
      <c r="A296" s="5" t="s">
        <v>3335</v>
      </c>
      <c r="B296" s="5" t="s">
        <v>3336</v>
      </c>
      <c r="C296" s="116">
        <v>1209</v>
      </c>
      <c r="D296" s="87">
        <f t="shared" si="4"/>
        <v>0.0004944500133121157</v>
      </c>
    </row>
    <row r="297" spans="1:4" ht="12.75">
      <c r="A297" s="5" t="s">
        <v>3337</v>
      </c>
      <c r="B297" s="5" t="s">
        <v>3338</v>
      </c>
      <c r="C297" s="116">
        <v>30</v>
      </c>
      <c r="D297" s="87">
        <f t="shared" si="4"/>
        <v>1.2269231099556222E-05</v>
      </c>
    </row>
    <row r="298" spans="1:4" ht="12.75">
      <c r="A298" s="5" t="s">
        <v>3339</v>
      </c>
      <c r="B298" s="5" t="s">
        <v>3340</v>
      </c>
      <c r="C298" s="116">
        <v>588</v>
      </c>
      <c r="D298" s="87">
        <f t="shared" si="4"/>
        <v>0.00024047692955130195</v>
      </c>
    </row>
    <row r="299" spans="1:4" ht="12.75">
      <c r="A299" s="5" t="s">
        <v>3341</v>
      </c>
      <c r="B299" s="5" t="s">
        <v>3342</v>
      </c>
      <c r="C299" s="116">
        <v>657</v>
      </c>
      <c r="D299" s="87">
        <f t="shared" si="4"/>
        <v>0.00026869616108028124</v>
      </c>
    </row>
    <row r="300" spans="1:4" ht="12.75">
      <c r="A300" s="5" t="s">
        <v>3343</v>
      </c>
      <c r="B300" s="5" t="s">
        <v>3344</v>
      </c>
      <c r="C300" s="116">
        <v>2445</v>
      </c>
      <c r="D300" s="87">
        <f t="shared" si="4"/>
        <v>0.000999942334613832</v>
      </c>
    </row>
    <row r="301" spans="1:4" ht="12.75">
      <c r="A301" s="5" t="s">
        <v>3345</v>
      </c>
      <c r="B301" s="5" t="s">
        <v>3346</v>
      </c>
      <c r="C301" s="116">
        <v>726</v>
      </c>
      <c r="D301" s="87">
        <f t="shared" si="4"/>
        <v>0.00029691539260926056</v>
      </c>
    </row>
    <row r="302" spans="1:4" ht="12.75">
      <c r="A302" s="5" t="s">
        <v>3347</v>
      </c>
      <c r="B302" s="5" t="s">
        <v>3348</v>
      </c>
      <c r="C302" s="116">
        <v>30</v>
      </c>
      <c r="D302" s="87">
        <f t="shared" si="4"/>
        <v>1.2269231099556222E-05</v>
      </c>
    </row>
    <row r="303" spans="1:4" ht="12.75">
      <c r="A303" s="5" t="s">
        <v>3349</v>
      </c>
      <c r="B303" s="5" t="s">
        <v>3350</v>
      </c>
      <c r="C303" s="116">
        <v>840</v>
      </c>
      <c r="D303" s="87">
        <f t="shared" si="4"/>
        <v>0.00034353847078757424</v>
      </c>
    </row>
    <row r="304" spans="1:4" ht="12.75">
      <c r="A304" s="5" t="s">
        <v>3351</v>
      </c>
      <c r="B304" s="5" t="s">
        <v>3352</v>
      </c>
      <c r="C304" s="116">
        <v>54</v>
      </c>
      <c r="D304" s="87">
        <f t="shared" si="4"/>
        <v>2.20846159792012E-05</v>
      </c>
    </row>
    <row r="305" spans="1:4" ht="12.75">
      <c r="A305" s="5" t="s">
        <v>3353</v>
      </c>
      <c r="B305" s="5" t="s">
        <v>3354</v>
      </c>
      <c r="C305" s="116">
        <v>2682</v>
      </c>
      <c r="D305" s="87">
        <f t="shared" si="4"/>
        <v>0.0010968692603003263</v>
      </c>
    </row>
    <row r="306" spans="1:4" ht="12.75">
      <c r="A306" s="5" t="s">
        <v>3355</v>
      </c>
      <c r="B306" s="5" t="s">
        <v>3356</v>
      </c>
      <c r="C306" s="116">
        <v>2181</v>
      </c>
      <c r="D306" s="87">
        <f t="shared" si="4"/>
        <v>0.0008919731009377373</v>
      </c>
    </row>
    <row r="307" spans="1:4" ht="12.75">
      <c r="A307" s="5" t="s">
        <v>3357</v>
      </c>
      <c r="B307" s="5" t="s">
        <v>3358</v>
      </c>
      <c r="C307" s="116">
        <v>96</v>
      </c>
      <c r="D307" s="87">
        <f t="shared" si="4"/>
        <v>3.926153951857991E-05</v>
      </c>
    </row>
    <row r="308" spans="1:4" ht="12.75">
      <c r="A308" s="5" t="s">
        <v>3359</v>
      </c>
      <c r="B308" s="5" t="s">
        <v>3360</v>
      </c>
      <c r="C308" s="116">
        <v>225</v>
      </c>
      <c r="D308" s="87">
        <f t="shared" si="4"/>
        <v>9.201923324667167E-05</v>
      </c>
    </row>
    <row r="309" spans="1:4" ht="12.75">
      <c r="A309" s="5" t="s">
        <v>3361</v>
      </c>
      <c r="B309" s="5" t="s">
        <v>3362</v>
      </c>
      <c r="C309" s="116">
        <v>504</v>
      </c>
      <c r="D309" s="87">
        <f t="shared" si="4"/>
        <v>0.00020612308247254453</v>
      </c>
    </row>
    <row r="310" spans="1:4" ht="12.75">
      <c r="A310" s="5" t="s">
        <v>3363</v>
      </c>
      <c r="B310" s="5" t="s">
        <v>3364</v>
      </c>
      <c r="C310" s="116">
        <v>444</v>
      </c>
      <c r="D310" s="87">
        <f t="shared" si="4"/>
        <v>0.00018158462027343208</v>
      </c>
    </row>
    <row r="311" spans="1:4" ht="12.75">
      <c r="A311" s="5" t="s">
        <v>3365</v>
      </c>
      <c r="B311" s="5" t="s">
        <v>3366</v>
      </c>
      <c r="C311" s="116">
        <v>651</v>
      </c>
      <c r="D311" s="87">
        <f t="shared" si="4"/>
        <v>0.00026624231486037</v>
      </c>
    </row>
    <row r="312" spans="1:4" ht="12.75">
      <c r="A312" s="5" t="s">
        <v>3367</v>
      </c>
      <c r="B312" s="5" t="s">
        <v>3368</v>
      </c>
      <c r="C312" s="116">
        <v>75</v>
      </c>
      <c r="D312" s="87">
        <f t="shared" si="4"/>
        <v>3.067307774889055E-05</v>
      </c>
    </row>
    <row r="313" spans="1:4" ht="12.75">
      <c r="A313" s="5" t="s">
        <v>3369</v>
      </c>
      <c r="B313" s="5" t="s">
        <v>3370</v>
      </c>
      <c r="C313" s="116">
        <v>597</v>
      </c>
      <c r="D313" s="87">
        <f t="shared" si="4"/>
        <v>0.0002441576988811688</v>
      </c>
    </row>
    <row r="314" spans="1:4" ht="12.75">
      <c r="A314" s="5" t="s">
        <v>3371</v>
      </c>
      <c r="B314" s="5" t="s">
        <v>3372</v>
      </c>
      <c r="C314" s="116">
        <v>72</v>
      </c>
      <c r="D314" s="87">
        <f t="shared" si="4"/>
        <v>2.9446154638934933E-05</v>
      </c>
    </row>
    <row r="315" spans="1:4" ht="12.75">
      <c r="A315" s="5" t="s">
        <v>3373</v>
      </c>
      <c r="B315" s="5" t="s">
        <v>3374</v>
      </c>
      <c r="C315" s="116">
        <v>9</v>
      </c>
      <c r="D315" s="87">
        <f t="shared" si="4"/>
        <v>3.6807693298668666E-06</v>
      </c>
    </row>
    <row r="316" spans="1:4" ht="12.75">
      <c r="A316" s="5" t="s">
        <v>3375</v>
      </c>
      <c r="B316" s="5" t="s">
        <v>3376</v>
      </c>
      <c r="C316" s="116">
        <v>1002</v>
      </c>
      <c r="D316" s="87">
        <f t="shared" si="4"/>
        <v>0.00040979231872517784</v>
      </c>
    </row>
    <row r="317" spans="1:4" ht="12.75">
      <c r="A317" s="5" t="s">
        <v>3377</v>
      </c>
      <c r="B317" s="5" t="s">
        <v>3378</v>
      </c>
      <c r="C317" s="116">
        <v>192</v>
      </c>
      <c r="D317" s="87">
        <f t="shared" si="4"/>
        <v>7.852307903715983E-05</v>
      </c>
    </row>
    <row r="318" spans="1:4" ht="12.75">
      <c r="A318" s="5" t="s">
        <v>3379</v>
      </c>
      <c r="B318" s="5" t="s">
        <v>3380</v>
      </c>
      <c r="C318" s="116">
        <v>1863</v>
      </c>
      <c r="D318" s="87">
        <f t="shared" si="4"/>
        <v>0.0007619192512824414</v>
      </c>
    </row>
    <row r="319" spans="1:4" ht="12.75">
      <c r="A319" s="5" t="s">
        <v>3381</v>
      </c>
      <c r="B319" s="5" t="s">
        <v>3382</v>
      </c>
      <c r="C319" s="116">
        <v>2520</v>
      </c>
      <c r="D319" s="87">
        <f t="shared" si="4"/>
        <v>0.0010306154123627227</v>
      </c>
    </row>
    <row r="320" spans="1:4" ht="12.75">
      <c r="A320" s="5" t="s">
        <v>3383</v>
      </c>
      <c r="B320" s="5" t="s">
        <v>3384</v>
      </c>
      <c r="C320" s="116">
        <v>4482</v>
      </c>
      <c r="D320" s="87">
        <f t="shared" si="4"/>
        <v>0.0018330231262736996</v>
      </c>
    </row>
    <row r="321" spans="1:4" ht="12.75">
      <c r="A321" s="5" t="s">
        <v>3385</v>
      </c>
      <c r="B321" s="5" t="s">
        <v>3386</v>
      </c>
      <c r="C321" s="116">
        <v>390</v>
      </c>
      <c r="D321" s="87">
        <f t="shared" si="4"/>
        <v>0.00015950000429423088</v>
      </c>
    </row>
    <row r="322" spans="1:4" ht="12.75">
      <c r="A322" s="5" t="s">
        <v>3387</v>
      </c>
      <c r="B322" s="5" t="s">
        <v>3388</v>
      </c>
      <c r="C322" s="116">
        <v>519</v>
      </c>
      <c r="D322" s="87">
        <f t="shared" si="4"/>
        <v>0.00021225769802232265</v>
      </c>
    </row>
    <row r="323" spans="1:4" ht="12.75">
      <c r="A323" s="5" t="s">
        <v>3389</v>
      </c>
      <c r="B323" s="5" t="s">
        <v>3390</v>
      </c>
      <c r="C323" s="116">
        <v>942</v>
      </c>
      <c r="D323" s="87">
        <f t="shared" si="4"/>
        <v>0.00038525385652606536</v>
      </c>
    </row>
    <row r="324" spans="1:4" ht="12.75">
      <c r="A324" s="5" t="s">
        <v>3391</v>
      </c>
      <c r="B324" s="5" t="s">
        <v>3392</v>
      </c>
      <c r="C324" s="116">
        <v>5616</v>
      </c>
      <c r="D324" s="87">
        <f t="shared" si="4"/>
        <v>0.002296800061836925</v>
      </c>
    </row>
    <row r="325" spans="1:4" ht="12.75">
      <c r="A325" s="5" t="s">
        <v>3393</v>
      </c>
      <c r="B325" s="5" t="s">
        <v>3394</v>
      </c>
      <c r="C325" s="116">
        <v>6744</v>
      </c>
      <c r="D325" s="87">
        <f t="shared" si="4"/>
        <v>0.002758123151180239</v>
      </c>
    </row>
    <row r="326" spans="1:4" ht="12.75">
      <c r="A326" s="5" t="s">
        <v>3395</v>
      </c>
      <c r="B326" s="5" t="s">
        <v>3396</v>
      </c>
      <c r="C326" s="116">
        <v>561</v>
      </c>
      <c r="D326" s="87">
        <f t="shared" si="4"/>
        <v>0.00022943462156170135</v>
      </c>
    </row>
    <row r="327" spans="1:4" ht="12.75">
      <c r="A327" s="5" t="s">
        <v>3397</v>
      </c>
      <c r="B327" s="5" t="s">
        <v>3398</v>
      </c>
      <c r="C327" s="116">
        <v>684</v>
      </c>
      <c r="D327" s="87">
        <f t="shared" si="4"/>
        <v>0.00027973846906988187</v>
      </c>
    </row>
    <row r="328" spans="1:4" ht="12.75">
      <c r="A328" s="5" t="s">
        <v>3399</v>
      </c>
      <c r="B328" s="5" t="s">
        <v>3400</v>
      </c>
      <c r="C328" s="116">
        <v>72</v>
      </c>
      <c r="D328" s="87">
        <f t="shared" si="4"/>
        <v>2.9446154638934933E-05</v>
      </c>
    </row>
    <row r="329" spans="1:4" ht="12.75">
      <c r="A329" s="5" t="s">
        <v>3401</v>
      </c>
      <c r="B329" s="5" t="s">
        <v>3402</v>
      </c>
      <c r="C329" s="116">
        <v>27</v>
      </c>
      <c r="D329" s="87">
        <f aca="true" t="shared" si="5" ref="D329:D392">C329/C$1031</f>
        <v>1.10423079896006E-05</v>
      </c>
    </row>
    <row r="330" spans="1:4" ht="12.75">
      <c r="A330" s="5" t="s">
        <v>3403</v>
      </c>
      <c r="B330" s="5" t="s">
        <v>3404</v>
      </c>
      <c r="C330" s="116">
        <v>57</v>
      </c>
      <c r="D330" s="87">
        <f t="shared" si="5"/>
        <v>2.3311539089156823E-05</v>
      </c>
    </row>
    <row r="331" spans="1:4" ht="12.75">
      <c r="A331" s="5" t="s">
        <v>3405</v>
      </c>
      <c r="B331" s="5" t="s">
        <v>3406</v>
      </c>
      <c r="C331" s="116">
        <v>9</v>
      </c>
      <c r="D331" s="87">
        <f t="shared" si="5"/>
        <v>3.6807693298668666E-06</v>
      </c>
    </row>
    <row r="332" spans="1:4" ht="12.75">
      <c r="A332" s="5" t="s">
        <v>3407</v>
      </c>
      <c r="B332" s="5" t="s">
        <v>3408</v>
      </c>
      <c r="C332" s="116">
        <v>21</v>
      </c>
      <c r="D332" s="87">
        <f t="shared" si="5"/>
        <v>8.588461769689355E-06</v>
      </c>
    </row>
    <row r="333" spans="1:4" ht="12.75">
      <c r="A333" s="5" t="s">
        <v>3409</v>
      </c>
      <c r="B333" s="5" t="s">
        <v>3410</v>
      </c>
      <c r="C333" s="116">
        <v>36</v>
      </c>
      <c r="D333" s="87">
        <f t="shared" si="5"/>
        <v>1.4723077319467467E-05</v>
      </c>
    </row>
    <row r="334" spans="1:4" ht="12.75">
      <c r="A334" s="5" t="s">
        <v>3411</v>
      </c>
      <c r="B334" s="5" t="s">
        <v>3412</v>
      </c>
      <c r="C334" s="116">
        <v>39</v>
      </c>
      <c r="D334" s="87">
        <f t="shared" si="5"/>
        <v>1.595000042942309E-05</v>
      </c>
    </row>
    <row r="335" spans="1:4" ht="12.75">
      <c r="A335" s="5" t="s">
        <v>3413</v>
      </c>
      <c r="B335" s="5" t="s">
        <v>3414</v>
      </c>
      <c r="C335" s="116">
        <v>195</v>
      </c>
      <c r="D335" s="87">
        <f t="shared" si="5"/>
        <v>7.975000214711544E-05</v>
      </c>
    </row>
    <row r="336" spans="1:4" ht="12.75">
      <c r="A336" s="5" t="s">
        <v>3415</v>
      </c>
      <c r="B336" s="5" t="s">
        <v>3416</v>
      </c>
      <c r="C336" s="116">
        <v>12</v>
      </c>
      <c r="D336" s="87">
        <f t="shared" si="5"/>
        <v>4.907692439822489E-06</v>
      </c>
    </row>
    <row r="337" spans="1:4" ht="12.75">
      <c r="A337" s="5" t="s">
        <v>3417</v>
      </c>
      <c r="B337" s="5" t="s">
        <v>3418</v>
      </c>
      <c r="C337" s="116">
        <v>12</v>
      </c>
      <c r="D337" s="87">
        <f t="shared" si="5"/>
        <v>4.907692439822489E-06</v>
      </c>
    </row>
    <row r="338" spans="1:4" ht="12.75">
      <c r="A338" s="5" t="s">
        <v>3419</v>
      </c>
      <c r="B338" s="5" t="s">
        <v>3420</v>
      </c>
      <c r="C338" s="116">
        <v>6</v>
      </c>
      <c r="D338" s="87">
        <f t="shared" si="5"/>
        <v>2.4538462199112446E-06</v>
      </c>
    </row>
    <row r="339" spans="1:4" ht="12.75">
      <c r="A339" s="5" t="s">
        <v>3421</v>
      </c>
      <c r="B339" s="5" t="s">
        <v>3422</v>
      </c>
      <c r="C339" s="116">
        <v>90</v>
      </c>
      <c r="D339" s="87">
        <f t="shared" si="5"/>
        <v>3.6807693298668666E-05</v>
      </c>
    </row>
    <row r="340" spans="1:4" ht="12.75">
      <c r="A340" s="5" t="s">
        <v>3423</v>
      </c>
      <c r="B340" s="5" t="s">
        <v>3424</v>
      </c>
      <c r="C340" s="116">
        <v>444</v>
      </c>
      <c r="D340" s="87">
        <f t="shared" si="5"/>
        <v>0.00018158462027343208</v>
      </c>
    </row>
    <row r="341" spans="1:4" ht="12.75">
      <c r="A341" s="5" t="s">
        <v>3425</v>
      </c>
      <c r="B341" s="5" t="s">
        <v>3426</v>
      </c>
      <c r="C341" s="116">
        <v>453</v>
      </c>
      <c r="D341" s="87">
        <f t="shared" si="5"/>
        <v>0.00018526538960329895</v>
      </c>
    </row>
    <row r="342" spans="1:4" ht="12.75">
      <c r="A342" s="5" t="s">
        <v>3427</v>
      </c>
      <c r="B342" s="5" t="s">
        <v>3428</v>
      </c>
      <c r="C342" s="116">
        <v>21</v>
      </c>
      <c r="D342" s="87">
        <f t="shared" si="5"/>
        <v>8.588461769689355E-06</v>
      </c>
    </row>
    <row r="343" spans="1:4" ht="12.75">
      <c r="A343" s="5" t="s">
        <v>3429</v>
      </c>
      <c r="B343" s="5" t="s">
        <v>3430</v>
      </c>
      <c r="C343" s="116">
        <v>24</v>
      </c>
      <c r="D343" s="87">
        <f t="shared" si="5"/>
        <v>9.815384879644978E-06</v>
      </c>
    </row>
    <row r="344" spans="1:4" ht="12.75">
      <c r="A344" s="5" t="s">
        <v>3431</v>
      </c>
      <c r="B344" s="5" t="s">
        <v>3432</v>
      </c>
      <c r="C344" s="116">
        <v>252</v>
      </c>
      <c r="D344" s="87">
        <f t="shared" si="5"/>
        <v>0.00010306154123627227</v>
      </c>
    </row>
    <row r="345" spans="1:4" ht="12.75">
      <c r="A345" s="5" t="s">
        <v>3433</v>
      </c>
      <c r="B345" s="5" t="s">
        <v>3434</v>
      </c>
      <c r="C345" s="116">
        <v>39</v>
      </c>
      <c r="D345" s="87">
        <f t="shared" si="5"/>
        <v>1.595000042942309E-05</v>
      </c>
    </row>
    <row r="346" spans="1:4" ht="12.75">
      <c r="A346" s="5" t="s">
        <v>3435</v>
      </c>
      <c r="B346" s="5" t="s">
        <v>3436</v>
      </c>
      <c r="C346" s="116">
        <v>15</v>
      </c>
      <c r="D346" s="87">
        <f t="shared" si="5"/>
        <v>6.134615549778111E-06</v>
      </c>
    </row>
    <row r="347" spans="1:4" ht="12.75">
      <c r="A347" s="5" t="s">
        <v>3437</v>
      </c>
      <c r="B347" s="5" t="s">
        <v>3438</v>
      </c>
      <c r="C347" s="116">
        <v>51</v>
      </c>
      <c r="D347" s="87">
        <f t="shared" si="5"/>
        <v>2.0857692869245577E-05</v>
      </c>
    </row>
    <row r="348" spans="1:4" ht="12.75">
      <c r="A348" s="5" t="s">
        <v>3439</v>
      </c>
      <c r="B348" s="5" t="s">
        <v>3440</v>
      </c>
      <c r="C348" s="116">
        <v>33</v>
      </c>
      <c r="D348" s="87">
        <f t="shared" si="5"/>
        <v>1.3496154209511845E-05</v>
      </c>
    </row>
    <row r="349" spans="1:4" ht="12.75">
      <c r="A349" s="5" t="s">
        <v>3441</v>
      </c>
      <c r="B349" s="5" t="s">
        <v>3442</v>
      </c>
      <c r="C349" s="116">
        <v>15</v>
      </c>
      <c r="D349" s="87">
        <f t="shared" si="5"/>
        <v>6.134615549778111E-06</v>
      </c>
    </row>
    <row r="350" spans="1:4" ht="12.75">
      <c r="A350" s="5" t="s">
        <v>3443</v>
      </c>
      <c r="B350" s="5" t="s">
        <v>3444</v>
      </c>
      <c r="C350" s="116">
        <v>63</v>
      </c>
      <c r="D350" s="87">
        <f t="shared" si="5"/>
        <v>2.5765385309068067E-05</v>
      </c>
    </row>
    <row r="351" spans="1:4" ht="12.75">
      <c r="A351" s="5" t="s">
        <v>3445</v>
      </c>
      <c r="B351" s="5" t="s">
        <v>3446</v>
      </c>
      <c r="C351" s="116">
        <v>129</v>
      </c>
      <c r="D351" s="87">
        <f t="shared" si="5"/>
        <v>5.275769372809175E-05</v>
      </c>
    </row>
    <row r="352" spans="1:4" ht="12.75">
      <c r="A352" s="5" t="s">
        <v>3447</v>
      </c>
      <c r="B352" s="5" t="s">
        <v>3448</v>
      </c>
      <c r="C352" s="116">
        <v>138</v>
      </c>
      <c r="D352" s="87">
        <f t="shared" si="5"/>
        <v>5.643846305795862E-05</v>
      </c>
    </row>
    <row r="353" spans="1:4" ht="12.75">
      <c r="A353" s="5" t="s">
        <v>3449</v>
      </c>
      <c r="B353" s="5" t="s">
        <v>3450</v>
      </c>
      <c r="C353" s="116">
        <v>123</v>
      </c>
      <c r="D353" s="87">
        <f t="shared" si="5"/>
        <v>5.030384750818051E-05</v>
      </c>
    </row>
    <row r="354" spans="1:4" ht="12.75">
      <c r="A354" s="5" t="s">
        <v>3451</v>
      </c>
      <c r="B354" s="5" t="s">
        <v>3452</v>
      </c>
      <c r="C354" s="116">
        <v>327</v>
      </c>
      <c r="D354" s="87">
        <f t="shared" si="5"/>
        <v>0.0001337346189851628</v>
      </c>
    </row>
    <row r="355" spans="1:4" ht="12.75">
      <c r="A355" s="5" t="s">
        <v>3453</v>
      </c>
      <c r="B355" s="5" t="s">
        <v>3454</v>
      </c>
      <c r="C355" s="116">
        <v>435</v>
      </c>
      <c r="D355" s="87">
        <f t="shared" si="5"/>
        <v>0.0001779038509435652</v>
      </c>
    </row>
    <row r="356" spans="1:4" ht="12.75">
      <c r="A356" s="5" t="s">
        <v>3455</v>
      </c>
      <c r="B356" s="5" t="s">
        <v>3456</v>
      </c>
      <c r="C356" s="116">
        <v>27</v>
      </c>
      <c r="D356" s="87">
        <f t="shared" si="5"/>
        <v>1.10423079896006E-05</v>
      </c>
    </row>
    <row r="357" spans="1:4" ht="12.75">
      <c r="A357" s="5" t="s">
        <v>3457</v>
      </c>
      <c r="B357" s="5" t="s">
        <v>3458</v>
      </c>
      <c r="C357" s="116">
        <v>27</v>
      </c>
      <c r="D357" s="87">
        <f t="shared" si="5"/>
        <v>1.10423079896006E-05</v>
      </c>
    </row>
    <row r="358" spans="1:4" ht="12.75">
      <c r="A358" s="5" t="s">
        <v>3459</v>
      </c>
      <c r="B358" s="5" t="s">
        <v>3460</v>
      </c>
      <c r="C358" s="116">
        <v>2742</v>
      </c>
      <c r="D358" s="87">
        <f t="shared" si="5"/>
        <v>0.0011214077224994386</v>
      </c>
    </row>
    <row r="359" spans="1:4" ht="12.75">
      <c r="A359" s="5" t="s">
        <v>3461</v>
      </c>
      <c r="B359" s="5" t="s">
        <v>3462</v>
      </c>
      <c r="C359" s="116">
        <v>972</v>
      </c>
      <c r="D359" s="87">
        <f t="shared" si="5"/>
        <v>0.0003975230876256216</v>
      </c>
    </row>
    <row r="360" spans="1:4" ht="12.75">
      <c r="A360" s="5" t="s">
        <v>3463</v>
      </c>
      <c r="B360" s="5" t="s">
        <v>3464</v>
      </c>
      <c r="C360" s="116">
        <v>96</v>
      </c>
      <c r="D360" s="87">
        <f t="shared" si="5"/>
        <v>3.926153951857991E-05</v>
      </c>
    </row>
    <row r="361" spans="1:4" ht="12.75">
      <c r="A361" s="5" t="s">
        <v>3465</v>
      </c>
      <c r="B361" s="5" t="s">
        <v>3466</v>
      </c>
      <c r="C361" s="116">
        <v>11490</v>
      </c>
      <c r="D361" s="87">
        <f t="shared" si="5"/>
        <v>0.004699115511130033</v>
      </c>
    </row>
    <row r="362" spans="1:4" ht="12.75">
      <c r="A362" s="5" t="s">
        <v>3467</v>
      </c>
      <c r="B362" s="5" t="s">
        <v>3468</v>
      </c>
      <c r="C362" s="116">
        <v>273</v>
      </c>
      <c r="D362" s="87">
        <f t="shared" si="5"/>
        <v>0.00011165000300596163</v>
      </c>
    </row>
    <row r="363" spans="1:4" ht="12.75">
      <c r="A363" s="5" t="s">
        <v>3469</v>
      </c>
      <c r="B363" s="5" t="s">
        <v>3470</v>
      </c>
      <c r="C363" s="116">
        <v>3477</v>
      </c>
      <c r="D363" s="87">
        <f t="shared" si="5"/>
        <v>0.001422003884438566</v>
      </c>
    </row>
    <row r="364" spans="1:4" ht="12.75">
      <c r="A364" s="5" t="s">
        <v>3471</v>
      </c>
      <c r="B364" s="5" t="s">
        <v>3472</v>
      </c>
      <c r="C364" s="116">
        <v>1884</v>
      </c>
      <c r="D364" s="87">
        <f t="shared" si="5"/>
        <v>0.0007705077130521307</v>
      </c>
    </row>
    <row r="365" spans="1:4" ht="12.75">
      <c r="A365" s="5" t="s">
        <v>3473</v>
      </c>
      <c r="B365" s="5" t="s">
        <v>3474</v>
      </c>
      <c r="C365" s="116">
        <v>3312</v>
      </c>
      <c r="D365" s="87">
        <f t="shared" si="5"/>
        <v>0.001354523113391007</v>
      </c>
    </row>
    <row r="366" spans="1:4" ht="12.75">
      <c r="A366" s="5" t="s">
        <v>3475</v>
      </c>
      <c r="B366" s="5" t="s">
        <v>3476</v>
      </c>
      <c r="C366" s="116">
        <v>2946</v>
      </c>
      <c r="D366" s="87">
        <f t="shared" si="5"/>
        <v>0.001204838493976421</v>
      </c>
    </row>
    <row r="367" spans="1:4" ht="12.75">
      <c r="A367" s="5" t="s">
        <v>3477</v>
      </c>
      <c r="B367" s="5" t="s">
        <v>3478</v>
      </c>
      <c r="C367" s="116">
        <v>24</v>
      </c>
      <c r="D367" s="87">
        <f t="shared" si="5"/>
        <v>9.815384879644978E-06</v>
      </c>
    </row>
    <row r="368" spans="1:4" ht="12.75">
      <c r="A368" s="5" t="s">
        <v>3479</v>
      </c>
      <c r="B368" s="5" t="s">
        <v>3480</v>
      </c>
      <c r="C368" s="116">
        <v>522</v>
      </c>
      <c r="D368" s="87">
        <f t="shared" si="5"/>
        <v>0.00021348462113227827</v>
      </c>
    </row>
    <row r="369" spans="1:4" ht="12.75">
      <c r="A369" s="5" t="s">
        <v>3481</v>
      </c>
      <c r="B369" s="5" t="s">
        <v>3482</v>
      </c>
      <c r="C369" s="116">
        <v>4110</v>
      </c>
      <c r="D369" s="87">
        <f t="shared" si="5"/>
        <v>0.0016808846606392023</v>
      </c>
    </row>
    <row r="370" spans="1:4" ht="12.75">
      <c r="A370" s="5" t="s">
        <v>3483</v>
      </c>
      <c r="B370" s="5" t="s">
        <v>3484</v>
      </c>
      <c r="C370" s="116">
        <v>4983</v>
      </c>
      <c r="D370" s="87">
        <f t="shared" si="5"/>
        <v>0.0020379192856362885</v>
      </c>
    </row>
    <row r="371" spans="1:4" ht="12.75">
      <c r="A371" s="5" t="s">
        <v>3485</v>
      </c>
      <c r="B371" s="5" t="s">
        <v>3486</v>
      </c>
      <c r="C371" s="116">
        <v>2844</v>
      </c>
      <c r="D371" s="87">
        <f t="shared" si="5"/>
        <v>0.0011631231082379298</v>
      </c>
    </row>
    <row r="372" spans="1:4" ht="12.75">
      <c r="A372" s="5" t="s">
        <v>3487</v>
      </c>
      <c r="B372" s="5" t="s">
        <v>3488</v>
      </c>
      <c r="C372" s="116">
        <v>3207</v>
      </c>
      <c r="D372" s="87">
        <f t="shared" si="5"/>
        <v>0.00131158080454256</v>
      </c>
    </row>
    <row r="373" spans="1:4" ht="12.75">
      <c r="A373" s="5" t="s">
        <v>3489</v>
      </c>
      <c r="B373" s="5" t="s">
        <v>3490</v>
      </c>
      <c r="C373" s="116">
        <v>807</v>
      </c>
      <c r="D373" s="87">
        <f t="shared" si="5"/>
        <v>0.0003300423165780624</v>
      </c>
    </row>
    <row r="374" spans="1:4" ht="12.75">
      <c r="A374" s="5" t="s">
        <v>3491</v>
      </c>
      <c r="B374" s="5" t="s">
        <v>3492</v>
      </c>
      <c r="C374" s="116">
        <v>141</v>
      </c>
      <c r="D374" s="87">
        <f t="shared" si="5"/>
        <v>5.766538616791424E-05</v>
      </c>
    </row>
    <row r="375" spans="1:4" ht="12.75">
      <c r="A375" s="5" t="s">
        <v>3493</v>
      </c>
      <c r="B375" s="5" t="s">
        <v>3494</v>
      </c>
      <c r="C375" s="116">
        <v>7761</v>
      </c>
      <c r="D375" s="87">
        <f t="shared" si="5"/>
        <v>0.0031740500854551944</v>
      </c>
    </row>
    <row r="376" spans="1:4" ht="12.75">
      <c r="A376" s="5" t="s">
        <v>3495</v>
      </c>
      <c r="B376" s="5" t="s">
        <v>3496</v>
      </c>
      <c r="C376" s="116">
        <v>501</v>
      </c>
      <c r="D376" s="87">
        <f t="shared" si="5"/>
        <v>0.00020489615936258892</v>
      </c>
    </row>
    <row r="377" spans="1:4" ht="12.75">
      <c r="A377" s="5" t="s">
        <v>3497</v>
      </c>
      <c r="B377" s="5" t="s">
        <v>3498</v>
      </c>
      <c r="C377" s="116">
        <v>14787</v>
      </c>
      <c r="D377" s="87">
        <f t="shared" si="5"/>
        <v>0.006047504008971262</v>
      </c>
    </row>
    <row r="378" spans="1:4" ht="12.75">
      <c r="A378" s="5" t="s">
        <v>3499</v>
      </c>
      <c r="B378" s="5" t="s">
        <v>3500</v>
      </c>
      <c r="C378" s="116">
        <v>540</v>
      </c>
      <c r="D378" s="87">
        <f t="shared" si="5"/>
        <v>0.000220846159792012</v>
      </c>
    </row>
    <row r="379" spans="1:4" ht="12.75">
      <c r="A379" s="5" t="s">
        <v>3501</v>
      </c>
      <c r="B379" s="5" t="s">
        <v>3502</v>
      </c>
      <c r="C379" s="116">
        <v>2718</v>
      </c>
      <c r="D379" s="87">
        <f t="shared" si="5"/>
        <v>0.0011115923376197937</v>
      </c>
    </row>
    <row r="380" spans="1:4" ht="12.75">
      <c r="A380" s="5" t="s">
        <v>3503</v>
      </c>
      <c r="B380" s="5" t="s">
        <v>3504</v>
      </c>
      <c r="C380" s="116">
        <v>579</v>
      </c>
      <c r="D380" s="87">
        <f t="shared" si="5"/>
        <v>0.00023679616022143508</v>
      </c>
    </row>
    <row r="381" spans="1:4" ht="12.75">
      <c r="A381" s="5" t="s">
        <v>3505</v>
      </c>
      <c r="B381" s="5" t="s">
        <v>3506</v>
      </c>
      <c r="C381" s="116">
        <v>12081</v>
      </c>
      <c r="D381" s="87">
        <f t="shared" si="5"/>
        <v>0.0049408193637912904</v>
      </c>
    </row>
    <row r="382" spans="1:4" ht="12.75">
      <c r="A382" s="5" t="s">
        <v>3507</v>
      </c>
      <c r="B382" s="5" t="s">
        <v>3508</v>
      </c>
      <c r="C382" s="116">
        <v>14298</v>
      </c>
      <c r="D382" s="87">
        <f t="shared" si="5"/>
        <v>0.005847515542048496</v>
      </c>
    </row>
    <row r="383" spans="1:4" ht="12.75">
      <c r="A383" s="5" t="s">
        <v>3509</v>
      </c>
      <c r="B383" s="5" t="s">
        <v>3510</v>
      </c>
      <c r="C383" s="116">
        <v>858</v>
      </c>
      <c r="D383" s="87">
        <f t="shared" si="5"/>
        <v>0.00035090000944730797</v>
      </c>
    </row>
    <row r="384" spans="1:4" ht="12.75">
      <c r="A384" s="5" t="s">
        <v>3511</v>
      </c>
      <c r="B384" s="5" t="s">
        <v>3512</v>
      </c>
      <c r="C384" s="116">
        <v>18</v>
      </c>
      <c r="D384" s="87">
        <f t="shared" si="5"/>
        <v>7.361538659733733E-06</v>
      </c>
    </row>
    <row r="385" spans="1:4" ht="12.75">
      <c r="A385" s="5" t="s">
        <v>3513</v>
      </c>
      <c r="B385" s="5" t="s">
        <v>3514</v>
      </c>
      <c r="C385" s="116">
        <v>1833</v>
      </c>
      <c r="D385" s="87">
        <f t="shared" si="5"/>
        <v>0.0007496500201828851</v>
      </c>
    </row>
    <row r="386" spans="1:4" ht="12.75">
      <c r="A386" s="5" t="s">
        <v>3515</v>
      </c>
      <c r="B386" s="5" t="s">
        <v>3516</v>
      </c>
      <c r="C386" s="116">
        <v>468</v>
      </c>
      <c r="D386" s="87">
        <f t="shared" si="5"/>
        <v>0.00019140000515307707</v>
      </c>
    </row>
    <row r="387" spans="1:4" ht="12.75">
      <c r="A387" s="5" t="s">
        <v>3517</v>
      </c>
      <c r="B387" s="5" t="s">
        <v>3518</v>
      </c>
      <c r="C387" s="116">
        <v>2868</v>
      </c>
      <c r="D387" s="87">
        <f t="shared" si="5"/>
        <v>0.0011729384931175749</v>
      </c>
    </row>
    <row r="388" spans="1:4" ht="12.75">
      <c r="A388" s="5" t="s">
        <v>3519</v>
      </c>
      <c r="B388" s="5" t="s">
        <v>3520</v>
      </c>
      <c r="C388" s="116">
        <v>1584</v>
      </c>
      <c r="D388" s="87">
        <f t="shared" si="5"/>
        <v>0.0006478154020565685</v>
      </c>
    </row>
    <row r="389" spans="1:4" ht="12.75">
      <c r="A389" s="5" t="s">
        <v>3521</v>
      </c>
      <c r="B389" s="5" t="s">
        <v>3522</v>
      </c>
      <c r="C389" s="116">
        <v>747</v>
      </c>
      <c r="D389" s="87">
        <f t="shared" si="5"/>
        <v>0.0003055038543789499</v>
      </c>
    </row>
    <row r="390" spans="1:4" ht="12.75">
      <c r="A390" s="5" t="s">
        <v>3523</v>
      </c>
      <c r="B390" s="5" t="s">
        <v>3524</v>
      </c>
      <c r="C390" s="116">
        <v>339</v>
      </c>
      <c r="D390" s="87">
        <f t="shared" si="5"/>
        <v>0.00013864231142498532</v>
      </c>
    </row>
    <row r="391" spans="1:4" ht="12.75">
      <c r="A391" s="5" t="s">
        <v>3525</v>
      </c>
      <c r="B391" s="5" t="s">
        <v>3526</v>
      </c>
      <c r="C391" s="116">
        <v>354</v>
      </c>
      <c r="D391" s="87">
        <f t="shared" si="5"/>
        <v>0.0001447769269747634</v>
      </c>
    </row>
    <row r="392" spans="1:4" ht="12.75">
      <c r="A392" s="5" t="s">
        <v>3527</v>
      </c>
      <c r="B392" s="5" t="s">
        <v>3528</v>
      </c>
      <c r="C392" s="116">
        <v>1131</v>
      </c>
      <c r="D392" s="87">
        <f t="shared" si="5"/>
        <v>0.0004625500124532696</v>
      </c>
    </row>
    <row r="393" spans="1:4" ht="12.75">
      <c r="A393" s="5" t="s">
        <v>3529</v>
      </c>
      <c r="B393" s="5" t="s">
        <v>3530</v>
      </c>
      <c r="C393" s="116">
        <v>666</v>
      </c>
      <c r="D393" s="87">
        <f aca="true" t="shared" si="6" ref="D393:D456">C393/C$1031</f>
        <v>0.00027237693041014813</v>
      </c>
    </row>
    <row r="394" spans="1:4" ht="12.75">
      <c r="A394" s="5" t="s">
        <v>3531</v>
      </c>
      <c r="B394" s="5" t="s">
        <v>3532</v>
      </c>
      <c r="C394" s="116">
        <v>132</v>
      </c>
      <c r="D394" s="87">
        <f t="shared" si="6"/>
        <v>5.398461683804738E-05</v>
      </c>
    </row>
    <row r="395" spans="1:4" ht="12.75">
      <c r="A395" s="5" t="s">
        <v>3533</v>
      </c>
      <c r="B395" s="5" t="s">
        <v>3534</v>
      </c>
      <c r="C395" s="116">
        <v>798</v>
      </c>
      <c r="D395" s="87">
        <f t="shared" si="6"/>
        <v>0.0003263615472481955</v>
      </c>
    </row>
    <row r="396" spans="1:4" ht="12.75">
      <c r="A396" s="5" t="s">
        <v>3535</v>
      </c>
      <c r="B396" s="5" t="s">
        <v>3536</v>
      </c>
      <c r="C396" s="116">
        <v>1287</v>
      </c>
      <c r="D396" s="87">
        <f t="shared" si="6"/>
        <v>0.0005263500141709619</v>
      </c>
    </row>
    <row r="397" spans="1:4" ht="12.75">
      <c r="A397" s="5" t="s">
        <v>3537</v>
      </c>
      <c r="B397" s="5" t="s">
        <v>3538</v>
      </c>
      <c r="C397" s="116">
        <v>1116</v>
      </c>
      <c r="D397" s="87">
        <f t="shared" si="6"/>
        <v>0.00045641539690349146</v>
      </c>
    </row>
    <row r="398" spans="1:4" ht="12.75">
      <c r="A398" s="5" t="s">
        <v>3539</v>
      </c>
      <c r="B398" s="5" t="s">
        <v>3540</v>
      </c>
      <c r="C398" s="116">
        <v>357</v>
      </c>
      <c r="D398" s="87">
        <f t="shared" si="6"/>
        <v>0.00014600385008471905</v>
      </c>
    </row>
    <row r="399" spans="1:4" ht="12.75">
      <c r="A399" s="5" t="s">
        <v>3541</v>
      </c>
      <c r="B399" s="5" t="s">
        <v>3542</v>
      </c>
      <c r="C399" s="116">
        <v>12</v>
      </c>
      <c r="D399" s="87">
        <f t="shared" si="6"/>
        <v>4.907692439822489E-06</v>
      </c>
    </row>
    <row r="400" spans="1:4" ht="12.75">
      <c r="A400" s="5" t="s">
        <v>3543</v>
      </c>
      <c r="B400" s="5" t="s">
        <v>3544</v>
      </c>
      <c r="C400" s="116">
        <v>30</v>
      </c>
      <c r="D400" s="87">
        <f t="shared" si="6"/>
        <v>1.2269231099556222E-05</v>
      </c>
    </row>
    <row r="401" spans="1:4" ht="12.75">
      <c r="A401" s="5" t="s">
        <v>3545</v>
      </c>
      <c r="B401" s="5" t="s">
        <v>3546</v>
      </c>
      <c r="C401" s="116">
        <v>282</v>
      </c>
      <c r="D401" s="87">
        <f t="shared" si="6"/>
        <v>0.00011533077233582848</v>
      </c>
    </row>
    <row r="402" spans="1:4" ht="12.75">
      <c r="A402" s="5" t="s">
        <v>3547</v>
      </c>
      <c r="B402" s="5" t="s">
        <v>3548</v>
      </c>
      <c r="C402" s="116">
        <v>2925</v>
      </c>
      <c r="D402" s="87">
        <f t="shared" si="6"/>
        <v>0.0011962500322067317</v>
      </c>
    </row>
    <row r="403" spans="1:4" ht="12.75">
      <c r="A403" s="5" t="s">
        <v>3549</v>
      </c>
      <c r="B403" s="5" t="s">
        <v>3550</v>
      </c>
      <c r="C403" s="116">
        <v>11865</v>
      </c>
      <c r="D403" s="87">
        <f t="shared" si="6"/>
        <v>0.004852480899874486</v>
      </c>
    </row>
    <row r="404" spans="1:4" ht="12.75">
      <c r="A404" s="5" t="s">
        <v>3551</v>
      </c>
      <c r="B404" s="5" t="s">
        <v>3552</v>
      </c>
      <c r="C404" s="116">
        <v>585</v>
      </c>
      <c r="D404" s="87">
        <f t="shared" si="6"/>
        <v>0.00023925000644134633</v>
      </c>
    </row>
    <row r="405" spans="1:4" ht="12.75">
      <c r="A405" s="5" t="s">
        <v>3553</v>
      </c>
      <c r="B405" s="5" t="s">
        <v>3554</v>
      </c>
      <c r="C405" s="116">
        <v>597</v>
      </c>
      <c r="D405" s="87">
        <f t="shared" si="6"/>
        <v>0.0002441576988811688</v>
      </c>
    </row>
    <row r="406" spans="1:4" ht="12.75">
      <c r="A406" s="5" t="s">
        <v>3555</v>
      </c>
      <c r="B406" s="5" t="s">
        <v>3556</v>
      </c>
      <c r="C406" s="116">
        <v>525</v>
      </c>
      <c r="D406" s="87">
        <f t="shared" si="6"/>
        <v>0.00021471154424223388</v>
      </c>
    </row>
    <row r="407" spans="1:4" ht="12.75">
      <c r="A407" s="5" t="s">
        <v>3557</v>
      </c>
      <c r="B407" s="5" t="s">
        <v>3558</v>
      </c>
      <c r="C407" s="116">
        <v>168</v>
      </c>
      <c r="D407" s="87">
        <f t="shared" si="6"/>
        <v>6.870769415751484E-05</v>
      </c>
    </row>
    <row r="408" spans="1:4" ht="12.75">
      <c r="A408" s="5" t="s">
        <v>3559</v>
      </c>
      <c r="B408" s="5" t="s">
        <v>3560</v>
      </c>
      <c r="C408" s="116">
        <v>966</v>
      </c>
      <c r="D408" s="87">
        <f t="shared" si="6"/>
        <v>0.00039506924140571037</v>
      </c>
    </row>
    <row r="409" spans="1:4" ht="12.75">
      <c r="A409" s="5" t="s">
        <v>3561</v>
      </c>
      <c r="B409" s="5" t="s">
        <v>3562</v>
      </c>
      <c r="C409" s="116">
        <v>2382</v>
      </c>
      <c r="D409" s="87">
        <f t="shared" si="6"/>
        <v>0.000974176949304764</v>
      </c>
    </row>
    <row r="410" spans="1:4" ht="12.75">
      <c r="A410" s="5" t="s">
        <v>3563</v>
      </c>
      <c r="B410" s="5" t="s">
        <v>3564</v>
      </c>
      <c r="C410" s="116">
        <v>5025</v>
      </c>
      <c r="D410" s="87">
        <f t="shared" si="6"/>
        <v>0.002055096209175667</v>
      </c>
    </row>
    <row r="411" spans="1:4" ht="12.75">
      <c r="A411" s="5" t="s">
        <v>3565</v>
      </c>
      <c r="B411" s="5" t="s">
        <v>3566</v>
      </c>
      <c r="C411" s="116">
        <v>2514</v>
      </c>
      <c r="D411" s="87">
        <f t="shared" si="6"/>
        <v>0.0010281615661428113</v>
      </c>
    </row>
    <row r="412" spans="1:4" ht="12.75">
      <c r="A412" s="5" t="s">
        <v>3567</v>
      </c>
      <c r="B412" s="5" t="s">
        <v>3568</v>
      </c>
      <c r="C412" s="116">
        <v>201</v>
      </c>
      <c r="D412" s="87">
        <f t="shared" si="6"/>
        <v>8.220384836702669E-05</v>
      </c>
    </row>
    <row r="413" spans="1:4" ht="12.75">
      <c r="A413" s="5" t="s">
        <v>3569</v>
      </c>
      <c r="B413" s="5" t="s">
        <v>3570</v>
      </c>
      <c r="C413" s="116">
        <v>54</v>
      </c>
      <c r="D413" s="87">
        <f t="shared" si="6"/>
        <v>2.20846159792012E-05</v>
      </c>
    </row>
    <row r="414" spans="1:4" ht="12.75">
      <c r="A414" s="5" t="s">
        <v>3571</v>
      </c>
      <c r="B414" s="5" t="s">
        <v>3572</v>
      </c>
      <c r="C414" s="116">
        <v>600</v>
      </c>
      <c r="D414" s="87">
        <f t="shared" si="6"/>
        <v>0.0002453846219911244</v>
      </c>
    </row>
    <row r="415" spans="1:4" ht="12.75">
      <c r="A415" s="5" t="s">
        <v>3573</v>
      </c>
      <c r="B415" s="5" t="s">
        <v>3574</v>
      </c>
      <c r="C415" s="116">
        <v>63</v>
      </c>
      <c r="D415" s="87">
        <f t="shared" si="6"/>
        <v>2.5765385309068067E-05</v>
      </c>
    </row>
    <row r="416" spans="1:4" ht="12.75">
      <c r="A416" s="5" t="s">
        <v>3575</v>
      </c>
      <c r="B416" s="5" t="s">
        <v>3576</v>
      </c>
      <c r="C416" s="116">
        <v>147</v>
      </c>
      <c r="D416" s="87">
        <f t="shared" si="6"/>
        <v>6.0119232387825486E-05</v>
      </c>
    </row>
    <row r="417" spans="1:4" ht="12.75">
      <c r="A417" s="5" t="s">
        <v>3577</v>
      </c>
      <c r="B417" s="5" t="s">
        <v>3578</v>
      </c>
      <c r="C417" s="116">
        <v>528</v>
      </c>
      <c r="D417" s="87">
        <f t="shared" si="6"/>
        <v>0.00021593846735218952</v>
      </c>
    </row>
    <row r="418" spans="1:4" ht="12.75">
      <c r="A418" s="5" t="s">
        <v>3579</v>
      </c>
      <c r="B418" s="5" t="s">
        <v>3580</v>
      </c>
      <c r="C418" s="116">
        <v>441</v>
      </c>
      <c r="D418" s="87">
        <f t="shared" si="6"/>
        <v>0.00018035769716347647</v>
      </c>
    </row>
    <row r="419" spans="1:4" ht="12.75">
      <c r="A419" s="5" t="s">
        <v>3581</v>
      </c>
      <c r="B419" s="5" t="s">
        <v>3582</v>
      </c>
      <c r="C419" s="116">
        <v>144</v>
      </c>
      <c r="D419" s="87">
        <f t="shared" si="6"/>
        <v>5.8892309277869866E-05</v>
      </c>
    </row>
    <row r="420" spans="1:4" ht="12.75">
      <c r="A420" s="5" t="s">
        <v>3583</v>
      </c>
      <c r="B420" s="5" t="s">
        <v>3584</v>
      </c>
      <c r="C420" s="116">
        <v>5568</v>
      </c>
      <c r="D420" s="87">
        <f t="shared" si="6"/>
        <v>0.002277169292077635</v>
      </c>
    </row>
    <row r="421" spans="1:4" ht="12.75">
      <c r="A421" s="5" t="s">
        <v>3585</v>
      </c>
      <c r="B421" s="5" t="s">
        <v>3586</v>
      </c>
      <c r="C421" s="116">
        <v>8019</v>
      </c>
      <c r="D421" s="87">
        <f t="shared" si="6"/>
        <v>0.003279565472911378</v>
      </c>
    </row>
    <row r="422" spans="1:4" ht="12.75">
      <c r="A422" s="5" t="s">
        <v>3587</v>
      </c>
      <c r="B422" s="5" t="s">
        <v>3588</v>
      </c>
      <c r="C422" s="116">
        <v>33</v>
      </c>
      <c r="D422" s="87">
        <f t="shared" si="6"/>
        <v>1.3496154209511845E-05</v>
      </c>
    </row>
    <row r="423" spans="1:4" ht="12.75">
      <c r="A423" s="5" t="s">
        <v>3589</v>
      </c>
      <c r="B423" s="5" t="s">
        <v>3590</v>
      </c>
      <c r="C423" s="116">
        <v>330</v>
      </c>
      <c r="D423" s="87">
        <f t="shared" si="6"/>
        <v>0.00013496154209511845</v>
      </c>
    </row>
    <row r="424" spans="1:4" ht="12.75">
      <c r="A424" s="5" t="s">
        <v>3591</v>
      </c>
      <c r="B424" s="5" t="s">
        <v>3592</v>
      </c>
      <c r="C424" s="116">
        <v>6198</v>
      </c>
      <c r="D424" s="87">
        <f t="shared" si="6"/>
        <v>0.0025348231451683156</v>
      </c>
    </row>
    <row r="425" spans="1:4" ht="12.75">
      <c r="A425" s="5" t="s">
        <v>3593</v>
      </c>
      <c r="B425" s="5" t="s">
        <v>3594</v>
      </c>
      <c r="C425" s="116">
        <v>1518</v>
      </c>
      <c r="D425" s="87">
        <f t="shared" si="6"/>
        <v>0.0006208230936375448</v>
      </c>
    </row>
    <row r="426" spans="1:4" ht="12.75">
      <c r="A426" s="5" t="s">
        <v>3595</v>
      </c>
      <c r="B426" s="5" t="s">
        <v>3596</v>
      </c>
      <c r="C426" s="116">
        <v>783</v>
      </c>
      <c r="D426" s="87">
        <f t="shared" si="6"/>
        <v>0.00032022693169841737</v>
      </c>
    </row>
    <row r="427" spans="1:4" ht="12.75">
      <c r="A427" s="5" t="s">
        <v>3597</v>
      </c>
      <c r="B427" s="5" t="s">
        <v>3598</v>
      </c>
      <c r="C427" s="116">
        <v>135</v>
      </c>
      <c r="D427" s="87">
        <f t="shared" si="6"/>
        <v>5.5211539948003E-05</v>
      </c>
    </row>
    <row r="428" spans="1:4" ht="12.75">
      <c r="A428" s="5" t="s">
        <v>3599</v>
      </c>
      <c r="B428" s="5" t="s">
        <v>3600</v>
      </c>
      <c r="C428" s="116">
        <v>1491</v>
      </c>
      <c r="D428" s="87">
        <f t="shared" si="6"/>
        <v>0.0006097807856479442</v>
      </c>
    </row>
    <row r="429" spans="1:4" ht="12.75">
      <c r="A429" s="5" t="s">
        <v>3601</v>
      </c>
      <c r="B429" s="5" t="s">
        <v>3602</v>
      </c>
      <c r="C429" s="116">
        <v>90</v>
      </c>
      <c r="D429" s="87">
        <f t="shared" si="6"/>
        <v>3.6807693298668666E-05</v>
      </c>
    </row>
    <row r="430" spans="1:4" ht="12.75">
      <c r="A430" s="5" t="s">
        <v>3603</v>
      </c>
      <c r="B430" s="5" t="s">
        <v>3604</v>
      </c>
      <c r="C430" s="116">
        <v>2418</v>
      </c>
      <c r="D430" s="87">
        <f t="shared" si="6"/>
        <v>0.0009889000266242315</v>
      </c>
    </row>
    <row r="431" spans="1:4" ht="12.75">
      <c r="A431" s="5" t="s">
        <v>3605</v>
      </c>
      <c r="B431" s="5" t="s">
        <v>3606</v>
      </c>
      <c r="C431" s="116">
        <v>900</v>
      </c>
      <c r="D431" s="87">
        <f t="shared" si="6"/>
        <v>0.00036807693298668666</v>
      </c>
    </row>
    <row r="432" spans="1:4" ht="12.75">
      <c r="A432" s="5" t="s">
        <v>3607</v>
      </c>
      <c r="B432" s="5" t="s">
        <v>3608</v>
      </c>
      <c r="C432" s="116">
        <v>966</v>
      </c>
      <c r="D432" s="87">
        <f t="shared" si="6"/>
        <v>0.00039506924140571037</v>
      </c>
    </row>
    <row r="433" spans="1:4" ht="12.75">
      <c r="A433" s="5" t="s">
        <v>3609</v>
      </c>
      <c r="B433" s="5" t="s">
        <v>3610</v>
      </c>
      <c r="C433" s="116">
        <v>150</v>
      </c>
      <c r="D433" s="87">
        <f t="shared" si="6"/>
        <v>6.13461554977811E-05</v>
      </c>
    </row>
    <row r="434" spans="1:4" ht="12.75">
      <c r="A434" s="5" t="s">
        <v>3611</v>
      </c>
      <c r="B434" s="5" t="s">
        <v>3612</v>
      </c>
      <c r="C434" s="116">
        <v>699</v>
      </c>
      <c r="D434" s="87">
        <f t="shared" si="6"/>
        <v>0.00028587308461966</v>
      </c>
    </row>
    <row r="435" spans="1:4" ht="12.75">
      <c r="A435" s="5" t="s">
        <v>3613</v>
      </c>
      <c r="B435" s="5" t="s">
        <v>3614</v>
      </c>
      <c r="C435" s="116">
        <v>759</v>
      </c>
      <c r="D435" s="87">
        <f t="shared" si="6"/>
        <v>0.0003104115468187724</v>
      </c>
    </row>
    <row r="436" spans="1:4" ht="12.75">
      <c r="A436" s="5" t="s">
        <v>3615</v>
      </c>
      <c r="B436" s="5" t="s">
        <v>3616</v>
      </c>
      <c r="C436" s="116">
        <v>138</v>
      </c>
      <c r="D436" s="87">
        <f t="shared" si="6"/>
        <v>5.643846305795862E-05</v>
      </c>
    </row>
    <row r="437" spans="1:4" ht="12.75">
      <c r="A437" s="5" t="s">
        <v>3617</v>
      </c>
      <c r="B437" s="5" t="s">
        <v>3618</v>
      </c>
      <c r="C437" s="116">
        <v>1020</v>
      </c>
      <c r="D437" s="87">
        <f t="shared" si="6"/>
        <v>0.00041715385738491157</v>
      </c>
    </row>
    <row r="438" spans="1:4" ht="12.75">
      <c r="A438" s="5" t="s">
        <v>3619</v>
      </c>
      <c r="B438" s="5" t="s">
        <v>3620</v>
      </c>
      <c r="C438" s="116">
        <v>657</v>
      </c>
      <c r="D438" s="87">
        <f t="shared" si="6"/>
        <v>0.00026869616108028124</v>
      </c>
    </row>
    <row r="439" spans="1:4" ht="12.75">
      <c r="A439" s="5" t="s">
        <v>3621</v>
      </c>
      <c r="B439" s="5" t="s">
        <v>3622</v>
      </c>
      <c r="C439" s="116">
        <v>1581</v>
      </c>
      <c r="D439" s="87">
        <f t="shared" si="6"/>
        <v>0.0006465884789466129</v>
      </c>
    </row>
    <row r="440" spans="1:4" ht="12.75">
      <c r="A440" s="5" t="s">
        <v>3623</v>
      </c>
      <c r="B440" s="5" t="s">
        <v>3624</v>
      </c>
      <c r="C440" s="116">
        <v>81</v>
      </c>
      <c r="D440" s="87">
        <f t="shared" si="6"/>
        <v>3.31269239688018E-05</v>
      </c>
    </row>
    <row r="441" spans="1:4" ht="12.75">
      <c r="A441" s="5" t="s">
        <v>3625</v>
      </c>
      <c r="B441" s="5" t="s">
        <v>3626</v>
      </c>
      <c r="C441" s="116">
        <v>30</v>
      </c>
      <c r="D441" s="87">
        <f t="shared" si="6"/>
        <v>1.2269231099556222E-05</v>
      </c>
    </row>
    <row r="442" spans="1:4" ht="12.75">
      <c r="A442" s="5" t="s">
        <v>3627</v>
      </c>
      <c r="B442" s="5" t="s">
        <v>3628</v>
      </c>
      <c r="C442" s="116">
        <v>1185</v>
      </c>
      <c r="D442" s="87">
        <f t="shared" si="6"/>
        <v>0.0004846346284324708</v>
      </c>
    </row>
    <row r="443" spans="1:4" ht="12.75">
      <c r="A443" s="5" t="s">
        <v>3629</v>
      </c>
      <c r="B443" s="5" t="s">
        <v>3630</v>
      </c>
      <c r="C443" s="116">
        <v>2082</v>
      </c>
      <c r="D443" s="87">
        <f t="shared" si="6"/>
        <v>0.0008514846383092018</v>
      </c>
    </row>
    <row r="444" spans="1:4" ht="12.75">
      <c r="A444" s="5" t="s">
        <v>3631</v>
      </c>
      <c r="B444" s="5" t="s">
        <v>3632</v>
      </c>
      <c r="C444" s="116">
        <v>3138</v>
      </c>
      <c r="D444" s="87">
        <f t="shared" si="6"/>
        <v>0.0012833615730135808</v>
      </c>
    </row>
    <row r="445" spans="1:4" ht="12.75">
      <c r="A445" s="5" t="s">
        <v>3633</v>
      </c>
      <c r="B445" s="5" t="s">
        <v>3634</v>
      </c>
      <c r="C445" s="116">
        <v>1002</v>
      </c>
      <c r="D445" s="87">
        <f t="shared" si="6"/>
        <v>0.00040979231872517784</v>
      </c>
    </row>
    <row r="446" spans="1:4" ht="12.75">
      <c r="A446" s="5" t="s">
        <v>3635</v>
      </c>
      <c r="B446" s="5" t="s">
        <v>3636</v>
      </c>
      <c r="C446" s="116">
        <v>1173</v>
      </c>
      <c r="D446" s="87">
        <f t="shared" si="6"/>
        <v>0.0004797269359926483</v>
      </c>
    </row>
    <row r="447" spans="1:4" ht="12.75">
      <c r="A447" s="5" t="s">
        <v>3637</v>
      </c>
      <c r="B447" s="5" t="s">
        <v>3638</v>
      </c>
      <c r="C447" s="116">
        <v>42</v>
      </c>
      <c r="D447" s="87">
        <f t="shared" si="6"/>
        <v>1.717692353937871E-05</v>
      </c>
    </row>
    <row r="448" spans="1:4" ht="12.75">
      <c r="A448" s="5" t="s">
        <v>3639</v>
      </c>
      <c r="B448" s="5" t="s">
        <v>3640</v>
      </c>
      <c r="C448" s="116">
        <v>408</v>
      </c>
      <c r="D448" s="87">
        <f t="shared" si="6"/>
        <v>0.0001668615429539646</v>
      </c>
    </row>
    <row r="449" spans="1:4" ht="12.75">
      <c r="A449" s="5" t="s">
        <v>3641</v>
      </c>
      <c r="B449" s="5" t="s">
        <v>3642</v>
      </c>
      <c r="C449" s="116">
        <v>423</v>
      </c>
      <c r="D449" s="87">
        <f t="shared" si="6"/>
        <v>0.00017299615850374273</v>
      </c>
    </row>
    <row r="450" spans="1:4" ht="12.75">
      <c r="A450" s="5" t="s">
        <v>3643</v>
      </c>
      <c r="B450" s="5" t="s">
        <v>3644</v>
      </c>
      <c r="C450" s="116">
        <v>264</v>
      </c>
      <c r="D450" s="87">
        <f t="shared" si="6"/>
        <v>0.00010796923367609476</v>
      </c>
    </row>
    <row r="451" spans="1:4" ht="12.75">
      <c r="A451" s="5" t="s">
        <v>3645</v>
      </c>
      <c r="B451" s="5" t="s">
        <v>3646</v>
      </c>
      <c r="C451" s="116">
        <v>969</v>
      </c>
      <c r="D451" s="87">
        <f t="shared" si="6"/>
        <v>0.000396296164515666</v>
      </c>
    </row>
    <row r="452" spans="1:4" ht="12.75">
      <c r="A452" s="5" t="s">
        <v>3647</v>
      </c>
      <c r="B452" s="5" t="s">
        <v>3648</v>
      </c>
      <c r="C452" s="116">
        <v>81</v>
      </c>
      <c r="D452" s="87">
        <f t="shared" si="6"/>
        <v>3.31269239688018E-05</v>
      </c>
    </row>
    <row r="453" spans="1:4" ht="12.75">
      <c r="A453" s="5" t="s">
        <v>3649</v>
      </c>
      <c r="B453" s="5" t="s">
        <v>3650</v>
      </c>
      <c r="C453" s="116">
        <v>2475</v>
      </c>
      <c r="D453" s="87">
        <f t="shared" si="6"/>
        <v>0.0010122115657133883</v>
      </c>
    </row>
    <row r="454" spans="1:4" ht="12.75">
      <c r="A454" s="5" t="s">
        <v>3651</v>
      </c>
      <c r="B454" s="5" t="s">
        <v>3652</v>
      </c>
      <c r="C454" s="116">
        <v>3</v>
      </c>
      <c r="D454" s="87">
        <f t="shared" si="6"/>
        <v>1.2269231099556223E-06</v>
      </c>
    </row>
    <row r="455" spans="1:4" ht="12.75">
      <c r="A455" s="5" t="s">
        <v>3653</v>
      </c>
      <c r="B455" s="5" t="s">
        <v>3654</v>
      </c>
      <c r="C455" s="116">
        <v>2436</v>
      </c>
      <c r="D455" s="87">
        <f t="shared" si="6"/>
        <v>0.0009962615652839653</v>
      </c>
    </row>
    <row r="456" spans="1:4" ht="12.75">
      <c r="A456" s="5" t="s">
        <v>3655</v>
      </c>
      <c r="B456" s="5" t="s">
        <v>3656</v>
      </c>
      <c r="C456" s="116">
        <v>258</v>
      </c>
      <c r="D456" s="87">
        <f t="shared" si="6"/>
        <v>0.0001055153874561835</v>
      </c>
    </row>
    <row r="457" spans="1:4" ht="12.75">
      <c r="A457" s="5" t="s">
        <v>3657</v>
      </c>
      <c r="B457" s="5" t="s">
        <v>3658</v>
      </c>
      <c r="C457" s="116">
        <v>1821</v>
      </c>
      <c r="D457" s="87">
        <f aca="true" t="shared" si="7" ref="D457:D520">C457/C$1031</f>
        <v>0.0007447423277430627</v>
      </c>
    </row>
    <row r="458" spans="1:4" ht="12.75">
      <c r="A458" s="5" t="s">
        <v>3659</v>
      </c>
      <c r="B458" s="5" t="s">
        <v>3660</v>
      </c>
      <c r="C458" s="116">
        <v>1227</v>
      </c>
      <c r="D458" s="87">
        <f t="shared" si="7"/>
        <v>0.0005018115519718494</v>
      </c>
    </row>
    <row r="459" spans="1:4" ht="12.75">
      <c r="A459" s="5" t="s">
        <v>3661</v>
      </c>
      <c r="B459" s="5" t="s">
        <v>3662</v>
      </c>
      <c r="C459" s="116">
        <v>900</v>
      </c>
      <c r="D459" s="87">
        <f t="shared" si="7"/>
        <v>0.00036807693298668666</v>
      </c>
    </row>
    <row r="460" spans="1:4" ht="12.75">
      <c r="A460" s="5" t="s">
        <v>3663</v>
      </c>
      <c r="B460" s="5" t="s">
        <v>3664</v>
      </c>
      <c r="C460" s="116">
        <v>159</v>
      </c>
      <c r="D460" s="87">
        <f t="shared" si="7"/>
        <v>6.502692482764797E-05</v>
      </c>
    </row>
    <row r="461" spans="1:4" ht="12.75">
      <c r="A461" s="5" t="s">
        <v>3665</v>
      </c>
      <c r="B461" s="5" t="s">
        <v>3666</v>
      </c>
      <c r="C461" s="116">
        <v>30</v>
      </c>
      <c r="D461" s="87">
        <f t="shared" si="7"/>
        <v>1.2269231099556222E-05</v>
      </c>
    </row>
    <row r="462" spans="1:4" ht="12.75">
      <c r="A462" s="5" t="s">
        <v>3667</v>
      </c>
      <c r="B462" s="5" t="s">
        <v>3668</v>
      </c>
      <c r="C462" s="116">
        <v>3663</v>
      </c>
      <c r="D462" s="87">
        <f t="shared" si="7"/>
        <v>0.0014980731172558146</v>
      </c>
    </row>
    <row r="463" spans="1:4" ht="12.75">
      <c r="A463" s="5" t="s">
        <v>3669</v>
      </c>
      <c r="B463" s="5" t="s">
        <v>3670</v>
      </c>
      <c r="C463" s="116">
        <v>141</v>
      </c>
      <c r="D463" s="87">
        <f t="shared" si="7"/>
        <v>5.766538616791424E-05</v>
      </c>
    </row>
    <row r="464" spans="1:4" ht="12.75">
      <c r="A464" s="5" t="s">
        <v>3671</v>
      </c>
      <c r="B464" s="5" t="s">
        <v>3672</v>
      </c>
      <c r="C464" s="116">
        <v>4680</v>
      </c>
      <c r="D464" s="87">
        <f t="shared" si="7"/>
        <v>0.0019140000515307707</v>
      </c>
    </row>
    <row r="465" spans="1:4" ht="12.75">
      <c r="A465" s="5" t="s">
        <v>3673</v>
      </c>
      <c r="B465" s="5" t="s">
        <v>3674</v>
      </c>
      <c r="C465" s="116">
        <v>438</v>
      </c>
      <c r="D465" s="87">
        <f t="shared" si="7"/>
        <v>0.00017913077405352085</v>
      </c>
    </row>
    <row r="466" spans="1:4" ht="12.75">
      <c r="A466" s="5" t="s">
        <v>3675</v>
      </c>
      <c r="B466" s="5" t="s">
        <v>3676</v>
      </c>
      <c r="C466" s="116">
        <v>744</v>
      </c>
      <c r="D466" s="87">
        <f t="shared" si="7"/>
        <v>0.0003042769312689943</v>
      </c>
    </row>
    <row r="467" spans="1:4" ht="12.75">
      <c r="A467" s="5" t="s">
        <v>3677</v>
      </c>
      <c r="B467" s="5" t="s">
        <v>3678</v>
      </c>
      <c r="C467" s="116">
        <v>12</v>
      </c>
      <c r="D467" s="87">
        <f t="shared" si="7"/>
        <v>4.907692439822489E-06</v>
      </c>
    </row>
    <row r="468" spans="1:4" ht="12.75">
      <c r="A468" s="5" t="s">
        <v>3679</v>
      </c>
      <c r="B468" s="5" t="s">
        <v>3680</v>
      </c>
      <c r="C468" s="116">
        <v>123</v>
      </c>
      <c r="D468" s="87">
        <f t="shared" si="7"/>
        <v>5.030384750818051E-05</v>
      </c>
    </row>
    <row r="469" spans="1:4" ht="12.75">
      <c r="A469" s="5" t="s">
        <v>3681</v>
      </c>
      <c r="B469" s="5" t="s">
        <v>3682</v>
      </c>
      <c r="C469" s="116">
        <v>63</v>
      </c>
      <c r="D469" s="87">
        <f t="shared" si="7"/>
        <v>2.5765385309068067E-05</v>
      </c>
    </row>
    <row r="470" spans="1:4" ht="12.75">
      <c r="A470" s="5" t="s">
        <v>3683</v>
      </c>
      <c r="B470" s="5" t="s">
        <v>3684</v>
      </c>
      <c r="C470" s="116">
        <v>84</v>
      </c>
      <c r="D470" s="87">
        <f t="shared" si="7"/>
        <v>3.435384707875742E-05</v>
      </c>
    </row>
    <row r="471" spans="1:4" ht="12.75">
      <c r="A471" s="5" t="s">
        <v>3685</v>
      </c>
      <c r="B471" s="5" t="s">
        <v>3686</v>
      </c>
      <c r="C471" s="116">
        <v>1557</v>
      </c>
      <c r="D471" s="87">
        <f t="shared" si="7"/>
        <v>0.000636773094066968</v>
      </c>
    </row>
    <row r="472" spans="1:4" ht="12.75">
      <c r="A472" s="5" t="s">
        <v>3687</v>
      </c>
      <c r="B472" s="5" t="s">
        <v>3688</v>
      </c>
      <c r="C472" s="116">
        <v>14955</v>
      </c>
      <c r="D472" s="87">
        <f t="shared" si="7"/>
        <v>0.006116211703128776</v>
      </c>
    </row>
    <row r="473" spans="1:4" ht="12.75">
      <c r="A473" s="5" t="s">
        <v>3689</v>
      </c>
      <c r="B473" s="5" t="s">
        <v>3690</v>
      </c>
      <c r="C473" s="116">
        <v>5619</v>
      </c>
      <c r="D473" s="87">
        <f t="shared" si="7"/>
        <v>0.0022980269849468805</v>
      </c>
    </row>
    <row r="474" spans="1:4" ht="12.75">
      <c r="A474" s="5" t="s">
        <v>3691</v>
      </c>
      <c r="B474" s="5" t="s">
        <v>3692</v>
      </c>
      <c r="C474" s="116">
        <v>708</v>
      </c>
      <c r="D474" s="87">
        <f t="shared" si="7"/>
        <v>0.0002895538539495268</v>
      </c>
    </row>
    <row r="475" spans="1:4" ht="12.75">
      <c r="A475" s="5" t="s">
        <v>3693</v>
      </c>
      <c r="B475" s="5" t="s">
        <v>3694</v>
      </c>
      <c r="C475" s="116">
        <v>489</v>
      </c>
      <c r="D475" s="87">
        <f t="shared" si="7"/>
        <v>0.0001999884669227664</v>
      </c>
    </row>
    <row r="476" spans="1:4" ht="12.75">
      <c r="A476" s="5" t="s">
        <v>3695</v>
      </c>
      <c r="B476" s="5" t="s">
        <v>3696</v>
      </c>
      <c r="C476" s="116">
        <v>180</v>
      </c>
      <c r="D476" s="87">
        <f t="shared" si="7"/>
        <v>7.361538659733733E-05</v>
      </c>
    </row>
    <row r="477" spans="1:4" ht="12.75">
      <c r="A477" s="5" t="s">
        <v>3697</v>
      </c>
      <c r="B477" s="5" t="s">
        <v>3698</v>
      </c>
      <c r="C477" s="116">
        <v>174</v>
      </c>
      <c r="D477" s="87">
        <f t="shared" si="7"/>
        <v>7.116154037742609E-05</v>
      </c>
    </row>
    <row r="478" spans="1:4" ht="12.75">
      <c r="A478" s="5" t="s">
        <v>3699</v>
      </c>
      <c r="B478" s="5" t="s">
        <v>3700</v>
      </c>
      <c r="C478" s="116">
        <v>264</v>
      </c>
      <c r="D478" s="87">
        <f t="shared" si="7"/>
        <v>0.00010796923367609476</v>
      </c>
    </row>
    <row r="479" spans="1:4" ht="12.75">
      <c r="A479" s="5" t="s">
        <v>3701</v>
      </c>
      <c r="B479" s="5" t="s">
        <v>3702</v>
      </c>
      <c r="C479" s="116">
        <v>171</v>
      </c>
      <c r="D479" s="87">
        <f t="shared" si="7"/>
        <v>6.993461726747047E-05</v>
      </c>
    </row>
    <row r="480" spans="1:4" ht="12.75">
      <c r="A480" s="5" t="s">
        <v>3703</v>
      </c>
      <c r="B480" s="5" t="s">
        <v>3704</v>
      </c>
      <c r="C480" s="116">
        <v>192</v>
      </c>
      <c r="D480" s="87">
        <f t="shared" si="7"/>
        <v>7.852307903715983E-05</v>
      </c>
    </row>
    <row r="481" spans="1:4" ht="12.75">
      <c r="A481" s="5" t="s">
        <v>3705</v>
      </c>
      <c r="B481" s="5" t="s">
        <v>3706</v>
      </c>
      <c r="C481" s="116">
        <v>4332</v>
      </c>
      <c r="D481" s="87">
        <f t="shared" si="7"/>
        <v>0.0017716769707759184</v>
      </c>
    </row>
    <row r="482" spans="1:4" ht="12.75">
      <c r="A482" s="5" t="s">
        <v>3707</v>
      </c>
      <c r="B482" s="5" t="s">
        <v>3708</v>
      </c>
      <c r="C482" s="116">
        <v>4206</v>
      </c>
      <c r="D482" s="87">
        <f t="shared" si="7"/>
        <v>0.0017201462001577824</v>
      </c>
    </row>
    <row r="483" spans="1:4" ht="12.75">
      <c r="A483" s="5" t="s">
        <v>3709</v>
      </c>
      <c r="B483" s="5" t="s">
        <v>3710</v>
      </c>
      <c r="C483" s="116">
        <v>12</v>
      </c>
      <c r="D483" s="87">
        <f t="shared" si="7"/>
        <v>4.907692439822489E-06</v>
      </c>
    </row>
    <row r="484" spans="1:4" ht="12.75">
      <c r="A484" s="5" t="s">
        <v>3711</v>
      </c>
      <c r="B484" s="5" t="s">
        <v>3712</v>
      </c>
      <c r="C484" s="116">
        <v>3048</v>
      </c>
      <c r="D484" s="87">
        <f t="shared" si="7"/>
        <v>0.001246553879714912</v>
      </c>
    </row>
    <row r="485" spans="1:4" ht="12.75">
      <c r="A485" s="5" t="s">
        <v>3713</v>
      </c>
      <c r="B485" s="5" t="s">
        <v>3714</v>
      </c>
      <c r="C485" s="116">
        <v>618</v>
      </c>
      <c r="D485" s="87">
        <f t="shared" si="7"/>
        <v>0.00025274616065085816</v>
      </c>
    </row>
    <row r="486" spans="1:4" ht="12.75">
      <c r="A486" s="5" t="s">
        <v>3715</v>
      </c>
      <c r="B486" s="5" t="s">
        <v>3716</v>
      </c>
      <c r="C486" s="116">
        <v>2430</v>
      </c>
      <c r="D486" s="87">
        <f t="shared" si="7"/>
        <v>0.000993807719064054</v>
      </c>
    </row>
    <row r="487" spans="1:4" ht="12.75">
      <c r="A487" s="5" t="s">
        <v>3717</v>
      </c>
      <c r="B487" s="5" t="s">
        <v>3718</v>
      </c>
      <c r="C487" s="116">
        <v>144</v>
      </c>
      <c r="D487" s="87">
        <f t="shared" si="7"/>
        <v>5.8892309277869866E-05</v>
      </c>
    </row>
    <row r="488" spans="1:4" ht="12.75">
      <c r="A488" s="5" t="s">
        <v>3719</v>
      </c>
      <c r="B488" s="5" t="s">
        <v>3720</v>
      </c>
      <c r="C488" s="116">
        <v>5832</v>
      </c>
      <c r="D488" s="87">
        <f t="shared" si="7"/>
        <v>0.0023851385257537294</v>
      </c>
    </row>
    <row r="489" spans="1:4" ht="12.75">
      <c r="A489" s="5" t="s">
        <v>3721</v>
      </c>
      <c r="B489" s="5" t="s">
        <v>3722</v>
      </c>
      <c r="C489" s="116">
        <v>1470</v>
      </c>
      <c r="D489" s="87">
        <f t="shared" si="7"/>
        <v>0.0006011923238782549</v>
      </c>
    </row>
    <row r="490" spans="1:4" ht="12.75">
      <c r="A490" s="5" t="s">
        <v>3723</v>
      </c>
      <c r="B490" s="5" t="s">
        <v>3724</v>
      </c>
      <c r="C490" s="116">
        <v>2802</v>
      </c>
      <c r="D490" s="87">
        <f t="shared" si="7"/>
        <v>0.001145946184698551</v>
      </c>
    </row>
    <row r="491" spans="1:4" ht="12.75">
      <c r="A491" s="5" t="s">
        <v>3725</v>
      </c>
      <c r="B491" s="5" t="s">
        <v>3726</v>
      </c>
      <c r="C491" s="116">
        <v>474</v>
      </c>
      <c r="D491" s="87">
        <f t="shared" si="7"/>
        <v>0.00019385385137298832</v>
      </c>
    </row>
    <row r="492" spans="1:4" ht="12.75">
      <c r="A492" s="5" t="s">
        <v>3727</v>
      </c>
      <c r="B492" s="5" t="s">
        <v>3728</v>
      </c>
      <c r="C492" s="116">
        <v>63</v>
      </c>
      <c r="D492" s="87">
        <f t="shared" si="7"/>
        <v>2.5765385309068067E-05</v>
      </c>
    </row>
    <row r="493" spans="1:4" ht="12.75">
      <c r="A493" s="5" t="s">
        <v>3729</v>
      </c>
      <c r="B493" s="5" t="s">
        <v>3730</v>
      </c>
      <c r="C493" s="116">
        <v>33</v>
      </c>
      <c r="D493" s="87">
        <f t="shared" si="7"/>
        <v>1.3496154209511845E-05</v>
      </c>
    </row>
    <row r="494" spans="1:4" ht="12.75">
      <c r="A494" s="5" t="s">
        <v>3731</v>
      </c>
      <c r="B494" s="5" t="s">
        <v>3732</v>
      </c>
      <c r="C494" s="116">
        <v>177</v>
      </c>
      <c r="D494" s="87">
        <f t="shared" si="7"/>
        <v>7.23884634873817E-05</v>
      </c>
    </row>
    <row r="495" spans="1:4" ht="12.75">
      <c r="A495" s="5" t="s">
        <v>3733</v>
      </c>
      <c r="B495" s="5" t="s">
        <v>3734</v>
      </c>
      <c r="C495" s="116">
        <v>105</v>
      </c>
      <c r="D495" s="87">
        <f t="shared" si="7"/>
        <v>4.294230884844678E-05</v>
      </c>
    </row>
    <row r="496" spans="1:4" ht="12.75">
      <c r="A496" s="5" t="s">
        <v>3735</v>
      </c>
      <c r="B496" s="5" t="s">
        <v>3736</v>
      </c>
      <c r="C496" s="116">
        <v>534</v>
      </c>
      <c r="D496" s="87">
        <f t="shared" si="7"/>
        <v>0.00021839231357210075</v>
      </c>
    </row>
    <row r="497" spans="1:4" ht="12.75">
      <c r="A497" s="5" t="s">
        <v>3737</v>
      </c>
      <c r="B497" s="5" t="s">
        <v>3738</v>
      </c>
      <c r="C497" s="116">
        <v>120</v>
      </c>
      <c r="D497" s="87">
        <f t="shared" si="7"/>
        <v>4.9076924398224886E-05</v>
      </c>
    </row>
    <row r="498" spans="1:4" ht="12.75">
      <c r="A498" s="5" t="s">
        <v>3739</v>
      </c>
      <c r="B498" s="5" t="s">
        <v>3740</v>
      </c>
      <c r="C498" s="116">
        <v>270</v>
      </c>
      <c r="D498" s="87">
        <f t="shared" si="7"/>
        <v>0.000110423079896006</v>
      </c>
    </row>
    <row r="499" spans="1:4" ht="12.75">
      <c r="A499" s="5" t="s">
        <v>3741</v>
      </c>
      <c r="B499" s="5" t="s">
        <v>3742</v>
      </c>
      <c r="C499" s="116">
        <v>138</v>
      </c>
      <c r="D499" s="87">
        <f t="shared" si="7"/>
        <v>5.643846305795862E-05</v>
      </c>
    </row>
    <row r="500" spans="1:4" ht="12.75">
      <c r="A500" s="5" t="s">
        <v>3743</v>
      </c>
      <c r="B500" s="5" t="s">
        <v>3744</v>
      </c>
      <c r="C500" s="116">
        <v>120</v>
      </c>
      <c r="D500" s="87">
        <f t="shared" si="7"/>
        <v>4.9076924398224886E-05</v>
      </c>
    </row>
    <row r="501" spans="1:4" ht="12.75">
      <c r="A501" s="5" t="s">
        <v>3745</v>
      </c>
      <c r="B501" s="5" t="s">
        <v>3746</v>
      </c>
      <c r="C501" s="116">
        <v>651</v>
      </c>
      <c r="D501" s="87">
        <f t="shared" si="7"/>
        <v>0.00026624231486037</v>
      </c>
    </row>
    <row r="502" spans="1:4" ht="12.75">
      <c r="A502" s="5" t="s">
        <v>3747</v>
      </c>
      <c r="B502" s="5" t="s">
        <v>3748</v>
      </c>
      <c r="C502" s="116">
        <v>3111</v>
      </c>
      <c r="D502" s="87">
        <f t="shared" si="7"/>
        <v>0.0012723192650239802</v>
      </c>
    </row>
    <row r="503" spans="1:4" ht="12.75">
      <c r="A503" s="5" t="s">
        <v>3749</v>
      </c>
      <c r="B503" s="5" t="s">
        <v>3750</v>
      </c>
      <c r="C503" s="116">
        <v>486</v>
      </c>
      <c r="D503" s="87">
        <f t="shared" si="7"/>
        <v>0.0001987615438128108</v>
      </c>
    </row>
    <row r="504" spans="1:4" ht="12.75">
      <c r="A504" s="5" t="s">
        <v>3751</v>
      </c>
      <c r="B504" s="5" t="s">
        <v>3752</v>
      </c>
      <c r="C504" s="116">
        <v>246</v>
      </c>
      <c r="D504" s="87">
        <f t="shared" si="7"/>
        <v>0.00010060769501636103</v>
      </c>
    </row>
    <row r="505" spans="1:4" ht="12.75">
      <c r="A505" s="5" t="s">
        <v>3753</v>
      </c>
      <c r="B505" s="5" t="s">
        <v>3754</v>
      </c>
      <c r="C505" s="116">
        <v>1842</v>
      </c>
      <c r="D505" s="87">
        <f t="shared" si="7"/>
        <v>0.000753330789512752</v>
      </c>
    </row>
    <row r="506" spans="1:4" ht="12.75">
      <c r="A506" s="5" t="s">
        <v>3755</v>
      </c>
      <c r="B506" s="5" t="s">
        <v>3756</v>
      </c>
      <c r="C506" s="116">
        <v>1791</v>
      </c>
      <c r="D506" s="87">
        <f t="shared" si="7"/>
        <v>0.0007324730966435064</v>
      </c>
    </row>
    <row r="507" spans="1:4" ht="12.75">
      <c r="A507" s="5" t="s">
        <v>3757</v>
      </c>
      <c r="B507" s="5" t="s">
        <v>3758</v>
      </c>
      <c r="C507" s="116">
        <v>744</v>
      </c>
      <c r="D507" s="87">
        <f t="shared" si="7"/>
        <v>0.0003042769312689943</v>
      </c>
    </row>
    <row r="508" spans="1:4" ht="12.75">
      <c r="A508" s="5" t="s">
        <v>3759</v>
      </c>
      <c r="B508" s="5" t="s">
        <v>3760</v>
      </c>
      <c r="C508" s="116">
        <v>396</v>
      </c>
      <c r="D508" s="87">
        <f t="shared" si="7"/>
        <v>0.00016195385051414213</v>
      </c>
    </row>
    <row r="509" spans="1:4" ht="12.75">
      <c r="A509" s="5" t="s">
        <v>3761</v>
      </c>
      <c r="B509" s="5" t="s">
        <v>3762</v>
      </c>
      <c r="C509" s="116">
        <v>14565</v>
      </c>
      <c r="D509" s="87">
        <f t="shared" si="7"/>
        <v>0.005956711698834546</v>
      </c>
    </row>
    <row r="510" spans="1:4" ht="12.75">
      <c r="A510" s="5" t="s">
        <v>3763</v>
      </c>
      <c r="B510" s="5" t="s">
        <v>3764</v>
      </c>
      <c r="C510" s="116">
        <v>3273</v>
      </c>
      <c r="D510" s="87">
        <f t="shared" si="7"/>
        <v>0.001338573112961584</v>
      </c>
    </row>
    <row r="511" spans="1:4" ht="12.75">
      <c r="A511" s="5" t="s">
        <v>3765</v>
      </c>
      <c r="B511" s="5" t="s">
        <v>3766</v>
      </c>
      <c r="C511" s="116">
        <v>2982</v>
      </c>
      <c r="D511" s="87">
        <f t="shared" si="7"/>
        <v>0.0012195615712958885</v>
      </c>
    </row>
    <row r="512" spans="1:4" ht="12.75">
      <c r="A512" s="5" t="s">
        <v>3767</v>
      </c>
      <c r="B512" s="5" t="s">
        <v>3768</v>
      </c>
      <c r="C512" s="116">
        <v>12297</v>
      </c>
      <c r="D512" s="87">
        <f t="shared" si="7"/>
        <v>0.005029157827708095</v>
      </c>
    </row>
    <row r="513" spans="1:4" ht="12.75">
      <c r="A513" s="5" t="s">
        <v>3769</v>
      </c>
      <c r="B513" s="5" t="s">
        <v>3770</v>
      </c>
      <c r="C513" s="116">
        <v>2022</v>
      </c>
      <c r="D513" s="87">
        <f t="shared" si="7"/>
        <v>0.0008269461761100894</v>
      </c>
    </row>
    <row r="514" spans="1:4" ht="12.75">
      <c r="A514" s="5" t="s">
        <v>3771</v>
      </c>
      <c r="B514" s="5" t="s">
        <v>3772</v>
      </c>
      <c r="C514" s="116">
        <v>2205</v>
      </c>
      <c r="D514" s="87">
        <f t="shared" si="7"/>
        <v>0.0009017884858173824</v>
      </c>
    </row>
    <row r="515" spans="1:4" ht="12.75">
      <c r="A515" s="5" t="s">
        <v>3773</v>
      </c>
      <c r="B515" s="5" t="s">
        <v>3774</v>
      </c>
      <c r="C515" s="116">
        <v>2400</v>
      </c>
      <c r="D515" s="87">
        <f t="shared" si="7"/>
        <v>0.0009815384879644977</v>
      </c>
    </row>
    <row r="516" spans="1:4" ht="12.75">
      <c r="A516" s="5" t="s">
        <v>3775</v>
      </c>
      <c r="B516" s="5" t="s">
        <v>3776</v>
      </c>
      <c r="C516" s="116">
        <v>3696</v>
      </c>
      <c r="D516" s="87">
        <f t="shared" si="7"/>
        <v>0.0015115692714653265</v>
      </c>
    </row>
    <row r="517" spans="1:4" ht="12.75">
      <c r="A517" s="5" t="s">
        <v>3777</v>
      </c>
      <c r="B517" s="5" t="s">
        <v>3778</v>
      </c>
      <c r="C517" s="116">
        <v>1806</v>
      </c>
      <c r="D517" s="87">
        <f t="shared" si="7"/>
        <v>0.0007386077121932846</v>
      </c>
    </row>
    <row r="518" spans="1:4" ht="12.75">
      <c r="A518" s="5" t="s">
        <v>3779</v>
      </c>
      <c r="B518" s="5" t="s">
        <v>3780</v>
      </c>
      <c r="C518" s="116">
        <v>9012</v>
      </c>
      <c r="D518" s="87">
        <f t="shared" si="7"/>
        <v>0.003685677022306689</v>
      </c>
    </row>
    <row r="519" spans="1:4" ht="12.75">
      <c r="A519" s="5" t="s">
        <v>3781</v>
      </c>
      <c r="B519" s="5" t="s">
        <v>3782</v>
      </c>
      <c r="C519" s="116">
        <v>21</v>
      </c>
      <c r="D519" s="87">
        <f t="shared" si="7"/>
        <v>8.588461769689355E-06</v>
      </c>
    </row>
    <row r="520" spans="1:4" ht="12.75">
      <c r="A520" s="5" t="s">
        <v>3783</v>
      </c>
      <c r="B520" s="5" t="s">
        <v>3784</v>
      </c>
      <c r="C520" s="116">
        <v>2919</v>
      </c>
      <c r="D520" s="87">
        <f t="shared" si="7"/>
        <v>0.0011937961859868204</v>
      </c>
    </row>
    <row r="521" spans="1:4" ht="12.75">
      <c r="A521" s="5" t="s">
        <v>3785</v>
      </c>
      <c r="B521" s="5" t="s">
        <v>3786</v>
      </c>
      <c r="C521" s="116">
        <v>456</v>
      </c>
      <c r="D521" s="87">
        <f aca="true" t="shared" si="8" ref="D521:D584">C521/C$1031</f>
        <v>0.00018649231271325459</v>
      </c>
    </row>
    <row r="522" spans="1:4" ht="12.75">
      <c r="A522" s="5" t="s">
        <v>3787</v>
      </c>
      <c r="B522" s="5" t="s">
        <v>3788</v>
      </c>
      <c r="C522" s="116">
        <v>36</v>
      </c>
      <c r="D522" s="87">
        <f t="shared" si="8"/>
        <v>1.4723077319467467E-05</v>
      </c>
    </row>
    <row r="523" spans="1:4" ht="12.75">
      <c r="A523" s="5" t="s">
        <v>3789</v>
      </c>
      <c r="B523" s="5" t="s">
        <v>3790</v>
      </c>
      <c r="C523" s="116">
        <v>20016</v>
      </c>
      <c r="D523" s="87">
        <f t="shared" si="8"/>
        <v>0.008186030989623911</v>
      </c>
    </row>
    <row r="524" spans="1:4" ht="12.75">
      <c r="A524" s="5" t="s">
        <v>3791</v>
      </c>
      <c r="B524" s="5" t="s">
        <v>3792</v>
      </c>
      <c r="C524" s="116">
        <v>3</v>
      </c>
      <c r="D524" s="87">
        <f t="shared" si="8"/>
        <v>1.2269231099556223E-06</v>
      </c>
    </row>
    <row r="525" spans="1:4" ht="12.75">
      <c r="A525" s="5" t="s">
        <v>3793</v>
      </c>
      <c r="B525" s="5" t="s">
        <v>3794</v>
      </c>
      <c r="C525" s="116">
        <v>240</v>
      </c>
      <c r="D525" s="87">
        <f t="shared" si="8"/>
        <v>9.815384879644977E-05</v>
      </c>
    </row>
    <row r="526" spans="1:4" ht="12.75">
      <c r="A526" s="5" t="s">
        <v>3795</v>
      </c>
      <c r="B526" s="5" t="s">
        <v>3796</v>
      </c>
      <c r="C526" s="116">
        <v>1488</v>
      </c>
      <c r="D526" s="87">
        <f t="shared" si="8"/>
        <v>0.0006085538625379886</v>
      </c>
    </row>
    <row r="527" spans="1:4" ht="12.75">
      <c r="A527" s="5" t="s">
        <v>3797</v>
      </c>
      <c r="B527" s="5" t="s">
        <v>3798</v>
      </c>
      <c r="C527" s="116">
        <v>2508</v>
      </c>
      <c r="D527" s="87">
        <f t="shared" si="8"/>
        <v>0.0010257077199229002</v>
      </c>
    </row>
    <row r="528" spans="1:4" ht="12.75">
      <c r="A528" s="5" t="s">
        <v>3799</v>
      </c>
      <c r="B528" s="5" t="s">
        <v>3800</v>
      </c>
      <c r="C528" s="116">
        <v>270</v>
      </c>
      <c r="D528" s="87">
        <f t="shared" si="8"/>
        <v>0.000110423079896006</v>
      </c>
    </row>
    <row r="529" spans="1:4" ht="12.75">
      <c r="A529" s="5" t="s">
        <v>3801</v>
      </c>
      <c r="B529" s="5" t="s">
        <v>3802</v>
      </c>
      <c r="C529" s="116">
        <v>156</v>
      </c>
      <c r="D529" s="87">
        <f t="shared" si="8"/>
        <v>6.380000171769236E-05</v>
      </c>
    </row>
    <row r="530" spans="1:4" ht="12.75">
      <c r="A530" s="5" t="s">
        <v>3803</v>
      </c>
      <c r="B530" s="5" t="s">
        <v>3804</v>
      </c>
      <c r="C530" s="116">
        <v>294</v>
      </c>
      <c r="D530" s="87">
        <f t="shared" si="8"/>
        <v>0.00012023846477565097</v>
      </c>
    </row>
    <row r="531" spans="1:4" ht="12.75">
      <c r="A531" s="5" t="s">
        <v>3805</v>
      </c>
      <c r="B531" s="5" t="s">
        <v>3806</v>
      </c>
      <c r="C531" s="116">
        <v>2268</v>
      </c>
      <c r="D531" s="87">
        <f t="shared" si="8"/>
        <v>0.0009275538711264504</v>
      </c>
    </row>
    <row r="532" spans="1:4" ht="12.75">
      <c r="A532" s="5" t="s">
        <v>3807</v>
      </c>
      <c r="B532" s="5" t="s">
        <v>3808</v>
      </c>
      <c r="C532" s="116">
        <v>15</v>
      </c>
      <c r="D532" s="87">
        <f t="shared" si="8"/>
        <v>6.134615549778111E-06</v>
      </c>
    </row>
    <row r="533" spans="1:4" ht="12.75">
      <c r="A533" s="5" t="s">
        <v>3809</v>
      </c>
      <c r="B533" s="5" t="s">
        <v>3810</v>
      </c>
      <c r="C533" s="116">
        <v>12</v>
      </c>
      <c r="D533" s="87">
        <f t="shared" si="8"/>
        <v>4.907692439822489E-06</v>
      </c>
    </row>
    <row r="534" spans="1:4" ht="12.75">
      <c r="A534" s="5" t="s">
        <v>3811</v>
      </c>
      <c r="B534" s="5" t="s">
        <v>3812</v>
      </c>
      <c r="C534" s="116">
        <v>210</v>
      </c>
      <c r="D534" s="87">
        <f t="shared" si="8"/>
        <v>8.588461769689356E-05</v>
      </c>
    </row>
    <row r="535" spans="1:4" ht="12.75">
      <c r="A535" s="5" t="s">
        <v>3813</v>
      </c>
      <c r="B535" s="5" t="s">
        <v>3814</v>
      </c>
      <c r="C535" s="116">
        <v>159</v>
      </c>
      <c r="D535" s="87">
        <f t="shared" si="8"/>
        <v>6.502692482764797E-05</v>
      </c>
    </row>
    <row r="536" spans="1:4" ht="12.75">
      <c r="A536" s="5" t="s">
        <v>3815</v>
      </c>
      <c r="B536" s="5" t="s">
        <v>3816</v>
      </c>
      <c r="C536" s="116">
        <v>42</v>
      </c>
      <c r="D536" s="87">
        <f t="shared" si="8"/>
        <v>1.717692353937871E-05</v>
      </c>
    </row>
    <row r="537" spans="1:4" ht="12.75">
      <c r="A537" s="5" t="s">
        <v>3817</v>
      </c>
      <c r="B537" s="5" t="s">
        <v>3818</v>
      </c>
      <c r="C537" s="116">
        <v>3096</v>
      </c>
      <c r="D537" s="87">
        <f t="shared" si="8"/>
        <v>0.0012661846494742021</v>
      </c>
    </row>
    <row r="538" spans="1:4" ht="12.75">
      <c r="A538" s="5" t="s">
        <v>3819</v>
      </c>
      <c r="B538" s="5" t="s">
        <v>3820</v>
      </c>
      <c r="C538" s="116">
        <v>5454</v>
      </c>
      <c r="D538" s="87">
        <f t="shared" si="8"/>
        <v>0.0022305462138993213</v>
      </c>
    </row>
    <row r="539" spans="1:4" ht="12.75">
      <c r="A539" s="5" t="s">
        <v>3821</v>
      </c>
      <c r="B539" s="5" t="s">
        <v>3822</v>
      </c>
      <c r="C539" s="116">
        <v>366</v>
      </c>
      <c r="D539" s="87">
        <f t="shared" si="8"/>
        <v>0.00014968461941458592</v>
      </c>
    </row>
    <row r="540" spans="1:4" ht="12.75">
      <c r="A540" s="5" t="s">
        <v>3823</v>
      </c>
      <c r="B540" s="5" t="s">
        <v>3824</v>
      </c>
      <c r="C540" s="116">
        <v>4152</v>
      </c>
      <c r="D540" s="87">
        <f t="shared" si="8"/>
        <v>0.0016980615841785812</v>
      </c>
    </row>
    <row r="541" spans="1:4" ht="12.75">
      <c r="A541" s="5" t="s">
        <v>3825</v>
      </c>
      <c r="B541" s="5" t="s">
        <v>3826</v>
      </c>
      <c r="C541" s="116">
        <v>25386</v>
      </c>
      <c r="D541" s="87">
        <f t="shared" si="8"/>
        <v>0.010382223356444476</v>
      </c>
    </row>
    <row r="542" spans="1:4" ht="12.75">
      <c r="A542" s="5" t="s">
        <v>3827</v>
      </c>
      <c r="B542" s="5" t="s">
        <v>3828</v>
      </c>
      <c r="C542" s="116">
        <v>6639</v>
      </c>
      <c r="D542" s="87">
        <f t="shared" si="8"/>
        <v>0.0027151808423317918</v>
      </c>
    </row>
    <row r="543" spans="1:4" ht="12.75">
      <c r="A543" s="5" t="s">
        <v>3829</v>
      </c>
      <c r="B543" s="5" t="s">
        <v>3830</v>
      </c>
      <c r="C543" s="116">
        <v>342</v>
      </c>
      <c r="D543" s="87">
        <f t="shared" si="8"/>
        <v>0.00013986923453494093</v>
      </c>
    </row>
    <row r="544" spans="1:4" ht="12.75">
      <c r="A544" s="5" t="s">
        <v>3831</v>
      </c>
      <c r="B544" s="5" t="s">
        <v>3832</v>
      </c>
      <c r="C544" s="116">
        <v>792</v>
      </c>
      <c r="D544" s="87">
        <f t="shared" si="8"/>
        <v>0.00032390770102828426</v>
      </c>
    </row>
    <row r="545" spans="1:4" ht="12.75">
      <c r="A545" s="5" t="s">
        <v>3833</v>
      </c>
      <c r="B545" s="5" t="s">
        <v>3834</v>
      </c>
      <c r="C545" s="116">
        <v>714</v>
      </c>
      <c r="D545" s="87">
        <f t="shared" si="8"/>
        <v>0.0002920077001694381</v>
      </c>
    </row>
    <row r="546" spans="1:4" ht="12.75">
      <c r="A546" s="5" t="s">
        <v>3835</v>
      </c>
      <c r="B546" s="5" t="s">
        <v>3836</v>
      </c>
      <c r="C546" s="116">
        <v>258</v>
      </c>
      <c r="D546" s="87">
        <f t="shared" si="8"/>
        <v>0.0001055153874561835</v>
      </c>
    </row>
    <row r="547" spans="1:4" ht="12.75">
      <c r="A547" s="5" t="s">
        <v>3837</v>
      </c>
      <c r="B547" s="5" t="s">
        <v>3838</v>
      </c>
      <c r="C547" s="116">
        <v>375</v>
      </c>
      <c r="D547" s="87">
        <f t="shared" si="8"/>
        <v>0.00015336538874445279</v>
      </c>
    </row>
    <row r="548" spans="1:4" ht="12.75">
      <c r="A548" s="5" t="s">
        <v>3839</v>
      </c>
      <c r="B548" s="5" t="s">
        <v>3840</v>
      </c>
      <c r="C548" s="116">
        <v>804</v>
      </c>
      <c r="D548" s="87">
        <f t="shared" si="8"/>
        <v>0.00032881539346810677</v>
      </c>
    </row>
    <row r="549" spans="1:4" ht="12.75">
      <c r="A549" s="5" t="s">
        <v>3841</v>
      </c>
      <c r="B549" s="5" t="s">
        <v>3842</v>
      </c>
      <c r="C549" s="116">
        <v>1719</v>
      </c>
      <c r="D549" s="87">
        <f t="shared" si="8"/>
        <v>0.0007030269420045715</v>
      </c>
    </row>
    <row r="550" spans="1:4" ht="12.75">
      <c r="A550" s="5" t="s">
        <v>3843</v>
      </c>
      <c r="B550" s="5" t="s">
        <v>3844</v>
      </c>
      <c r="C550" s="116">
        <v>2145</v>
      </c>
      <c r="D550" s="87">
        <f t="shared" si="8"/>
        <v>0.0008772500236182699</v>
      </c>
    </row>
    <row r="551" spans="1:4" ht="12.75">
      <c r="A551" s="5" t="s">
        <v>3845</v>
      </c>
      <c r="B551" s="5" t="s">
        <v>3846</v>
      </c>
      <c r="C551" s="116">
        <v>1410</v>
      </c>
      <c r="D551" s="87">
        <f t="shared" si="8"/>
        <v>0.0005766538616791424</v>
      </c>
    </row>
    <row r="552" spans="1:4" ht="12.75">
      <c r="A552" s="5" t="s">
        <v>3847</v>
      </c>
      <c r="B552" s="5" t="s">
        <v>3848</v>
      </c>
      <c r="C552" s="116">
        <v>6054</v>
      </c>
      <c r="D552" s="87">
        <f t="shared" si="8"/>
        <v>0.0024759308358904457</v>
      </c>
    </row>
    <row r="553" spans="1:4" ht="12.75">
      <c r="A553" s="5" t="s">
        <v>3849</v>
      </c>
      <c r="B553" s="5" t="s">
        <v>3850</v>
      </c>
      <c r="C553" s="116">
        <v>1614</v>
      </c>
      <c r="D553" s="87">
        <f t="shared" si="8"/>
        <v>0.0006600846331561248</v>
      </c>
    </row>
    <row r="554" spans="1:4" ht="12.75">
      <c r="A554" s="5" t="s">
        <v>3851</v>
      </c>
      <c r="B554" s="5" t="s">
        <v>3852</v>
      </c>
      <c r="C554" s="116">
        <v>4881</v>
      </c>
      <c r="D554" s="87">
        <f t="shared" si="8"/>
        <v>0.001996203899897797</v>
      </c>
    </row>
    <row r="555" spans="1:4" ht="12.75">
      <c r="A555" s="5" t="s">
        <v>3853</v>
      </c>
      <c r="B555" s="5" t="s">
        <v>3854</v>
      </c>
      <c r="C555" s="116">
        <v>3354</v>
      </c>
      <c r="D555" s="87">
        <f t="shared" si="8"/>
        <v>0.0013717000369303856</v>
      </c>
    </row>
    <row r="556" spans="1:4" ht="12.75">
      <c r="A556" s="5" t="s">
        <v>3855</v>
      </c>
      <c r="B556" s="5" t="s">
        <v>3856</v>
      </c>
      <c r="C556" s="116">
        <v>2364</v>
      </c>
      <c r="D556" s="87">
        <f t="shared" si="8"/>
        <v>0.0009668154106450302</v>
      </c>
    </row>
    <row r="557" spans="1:4" ht="12.75">
      <c r="A557" s="5" t="s">
        <v>3857</v>
      </c>
      <c r="B557" s="5" t="s">
        <v>3858</v>
      </c>
      <c r="C557" s="116">
        <v>10488</v>
      </c>
      <c r="D557" s="87">
        <f t="shared" si="8"/>
        <v>0.004289323192404855</v>
      </c>
    </row>
    <row r="558" spans="1:4" ht="12.75">
      <c r="A558" s="5" t="s">
        <v>3859</v>
      </c>
      <c r="B558" s="5" t="s">
        <v>3860</v>
      </c>
      <c r="C558" s="116">
        <v>669</v>
      </c>
      <c r="D558" s="87">
        <f t="shared" si="8"/>
        <v>0.00027360385352010374</v>
      </c>
    </row>
    <row r="559" spans="1:4" ht="12.75">
      <c r="A559" s="5" t="s">
        <v>3861</v>
      </c>
      <c r="B559" s="5" t="s">
        <v>3862</v>
      </c>
      <c r="C559" s="116">
        <v>450</v>
      </c>
      <c r="D559" s="87">
        <f t="shared" si="8"/>
        <v>0.00018403846649334333</v>
      </c>
    </row>
    <row r="560" spans="1:4" ht="12.75">
      <c r="A560" s="5" t="s">
        <v>3863</v>
      </c>
      <c r="B560" s="5" t="s">
        <v>3864</v>
      </c>
      <c r="C560" s="116">
        <v>420</v>
      </c>
      <c r="D560" s="87">
        <f t="shared" si="8"/>
        <v>0.00017176923539378712</v>
      </c>
    </row>
    <row r="561" spans="1:4" ht="12.75">
      <c r="A561" s="5" t="s">
        <v>3865</v>
      </c>
      <c r="B561" s="5" t="s">
        <v>3866</v>
      </c>
      <c r="C561" s="116">
        <v>2154</v>
      </c>
      <c r="D561" s="87">
        <f t="shared" si="8"/>
        <v>0.0008809307929481368</v>
      </c>
    </row>
    <row r="562" spans="1:4" ht="12.75">
      <c r="A562" s="5" t="s">
        <v>3867</v>
      </c>
      <c r="B562" s="5" t="s">
        <v>3868</v>
      </c>
      <c r="C562" s="116">
        <v>729</v>
      </c>
      <c r="D562" s="87">
        <f t="shared" si="8"/>
        <v>0.00029814231571921617</v>
      </c>
    </row>
    <row r="563" spans="1:4" ht="12.75">
      <c r="A563" s="5" t="s">
        <v>3869</v>
      </c>
      <c r="B563" s="5" t="s">
        <v>3870</v>
      </c>
      <c r="C563" s="116">
        <v>309</v>
      </c>
      <c r="D563" s="87">
        <f t="shared" si="8"/>
        <v>0.00012637308032542908</v>
      </c>
    </row>
    <row r="564" spans="1:4" ht="12.75">
      <c r="A564" s="5" t="s">
        <v>3871</v>
      </c>
      <c r="B564" s="5" t="s">
        <v>3872</v>
      </c>
      <c r="C564" s="116">
        <v>174</v>
      </c>
      <c r="D564" s="87">
        <f t="shared" si="8"/>
        <v>7.116154037742609E-05</v>
      </c>
    </row>
    <row r="565" spans="1:4" ht="12.75">
      <c r="A565" s="5" t="s">
        <v>3873</v>
      </c>
      <c r="B565" s="5" t="s">
        <v>3874</v>
      </c>
      <c r="C565" s="116">
        <v>120</v>
      </c>
      <c r="D565" s="87">
        <f t="shared" si="8"/>
        <v>4.9076924398224886E-05</v>
      </c>
    </row>
    <row r="566" spans="1:4" ht="12.75">
      <c r="A566" s="5" t="s">
        <v>3875</v>
      </c>
      <c r="B566" s="5" t="s">
        <v>3876</v>
      </c>
      <c r="C566" s="116">
        <v>153</v>
      </c>
      <c r="D566" s="87">
        <f t="shared" si="8"/>
        <v>6.257307860773673E-05</v>
      </c>
    </row>
    <row r="567" spans="1:4" ht="12.75">
      <c r="A567" s="5" t="s">
        <v>3877</v>
      </c>
      <c r="B567" s="5" t="s">
        <v>3878</v>
      </c>
      <c r="C567" s="116">
        <v>231</v>
      </c>
      <c r="D567" s="87">
        <f t="shared" si="8"/>
        <v>9.44730794665829E-05</v>
      </c>
    </row>
    <row r="568" spans="1:4" ht="12.75">
      <c r="A568" s="5" t="s">
        <v>3879</v>
      </c>
      <c r="B568" s="5" t="s">
        <v>3880</v>
      </c>
      <c r="C568" s="116">
        <v>78</v>
      </c>
      <c r="D568" s="87">
        <f t="shared" si="8"/>
        <v>3.190000085884618E-05</v>
      </c>
    </row>
    <row r="569" spans="1:4" ht="12.75">
      <c r="A569" s="5" t="s">
        <v>3881</v>
      </c>
      <c r="B569" s="5" t="s">
        <v>3882</v>
      </c>
      <c r="C569" s="116">
        <v>684</v>
      </c>
      <c r="D569" s="87">
        <f t="shared" si="8"/>
        <v>0.00027973846906988187</v>
      </c>
    </row>
    <row r="570" spans="1:4" ht="12.75">
      <c r="A570" s="5" t="s">
        <v>3883</v>
      </c>
      <c r="B570" s="5" t="s">
        <v>3884</v>
      </c>
      <c r="C570" s="116">
        <v>51</v>
      </c>
      <c r="D570" s="87">
        <f t="shared" si="8"/>
        <v>2.0857692869245577E-05</v>
      </c>
    </row>
    <row r="571" spans="1:4" ht="12.75">
      <c r="A571" s="5" t="s">
        <v>3885</v>
      </c>
      <c r="B571" s="5" t="s">
        <v>3886</v>
      </c>
      <c r="C571" s="116">
        <v>915</v>
      </c>
      <c r="D571" s="87">
        <f t="shared" si="8"/>
        <v>0.0003742115485364648</v>
      </c>
    </row>
    <row r="572" spans="1:4" ht="12.75">
      <c r="A572" s="5" t="s">
        <v>3887</v>
      </c>
      <c r="B572" s="5" t="s">
        <v>3888</v>
      </c>
      <c r="C572" s="116">
        <v>2502</v>
      </c>
      <c r="D572" s="87">
        <f t="shared" si="8"/>
        <v>0.0010232538737029889</v>
      </c>
    </row>
    <row r="573" spans="1:4" ht="12.75">
      <c r="A573" s="5" t="s">
        <v>3889</v>
      </c>
      <c r="B573" s="5" t="s">
        <v>3890</v>
      </c>
      <c r="C573" s="116">
        <v>363</v>
      </c>
      <c r="D573" s="87">
        <f t="shared" si="8"/>
        <v>0.00014845769630463028</v>
      </c>
    </row>
    <row r="574" spans="1:4" ht="12.75">
      <c r="A574" s="5" t="s">
        <v>3891</v>
      </c>
      <c r="B574" s="5" t="s">
        <v>3892</v>
      </c>
      <c r="C574" s="116">
        <v>417</v>
      </c>
      <c r="D574" s="87">
        <f t="shared" si="8"/>
        <v>0.00017054231228383148</v>
      </c>
    </row>
    <row r="575" spans="1:4" ht="12.75">
      <c r="A575" s="5" t="s">
        <v>3893</v>
      </c>
      <c r="B575" s="5" t="s">
        <v>3894</v>
      </c>
      <c r="C575" s="116">
        <v>480</v>
      </c>
      <c r="D575" s="87">
        <f t="shared" si="8"/>
        <v>0.00019630769759289955</v>
      </c>
    </row>
    <row r="576" spans="1:4" ht="12.75">
      <c r="A576" s="5" t="s">
        <v>3895</v>
      </c>
      <c r="B576" s="5" t="s">
        <v>3896</v>
      </c>
      <c r="C576" s="116">
        <v>45</v>
      </c>
      <c r="D576" s="87">
        <f t="shared" si="8"/>
        <v>1.8403846649334333E-05</v>
      </c>
    </row>
    <row r="577" spans="1:4" ht="12.75">
      <c r="A577" s="5" t="s">
        <v>3897</v>
      </c>
      <c r="B577" s="5" t="s">
        <v>3898</v>
      </c>
      <c r="C577" s="116">
        <v>45</v>
      </c>
      <c r="D577" s="87">
        <f t="shared" si="8"/>
        <v>1.8403846649334333E-05</v>
      </c>
    </row>
    <row r="578" spans="1:4" ht="12.75">
      <c r="A578" s="5" t="s">
        <v>3899</v>
      </c>
      <c r="B578" s="5" t="s">
        <v>3900</v>
      </c>
      <c r="C578" s="116">
        <v>1377</v>
      </c>
      <c r="D578" s="87">
        <f t="shared" si="8"/>
        <v>0.0005631577074696306</v>
      </c>
    </row>
    <row r="579" spans="1:4" ht="12.75">
      <c r="A579" s="5" t="s">
        <v>3901</v>
      </c>
      <c r="B579" s="5" t="s">
        <v>3902</v>
      </c>
      <c r="C579" s="116">
        <v>30</v>
      </c>
      <c r="D579" s="87">
        <f t="shared" si="8"/>
        <v>1.2269231099556222E-05</v>
      </c>
    </row>
    <row r="580" spans="1:4" ht="12.75">
      <c r="A580" s="5" t="s">
        <v>3903</v>
      </c>
      <c r="B580" s="5" t="s">
        <v>3904</v>
      </c>
      <c r="C580" s="116">
        <v>591</v>
      </c>
      <c r="D580" s="87">
        <f t="shared" si="8"/>
        <v>0.00024170385266125756</v>
      </c>
    </row>
    <row r="581" spans="1:4" ht="12.75">
      <c r="A581" s="5" t="s">
        <v>3905</v>
      </c>
      <c r="B581" s="5" t="s">
        <v>3906</v>
      </c>
      <c r="C581" s="116">
        <v>324</v>
      </c>
      <c r="D581" s="87">
        <f t="shared" si="8"/>
        <v>0.0001325076958752072</v>
      </c>
    </row>
    <row r="582" spans="1:4" ht="12.75">
      <c r="A582" s="5" t="s">
        <v>3907</v>
      </c>
      <c r="B582" s="5" t="s">
        <v>3908</v>
      </c>
      <c r="C582" s="116">
        <v>411</v>
      </c>
      <c r="D582" s="87">
        <f t="shared" si="8"/>
        <v>0.00016808846606392025</v>
      </c>
    </row>
    <row r="583" spans="1:4" ht="12.75">
      <c r="A583" s="5" t="s">
        <v>3909</v>
      </c>
      <c r="B583" s="5" t="s">
        <v>3910</v>
      </c>
      <c r="C583" s="116">
        <v>189</v>
      </c>
      <c r="D583" s="87">
        <f t="shared" si="8"/>
        <v>7.72961559272042E-05</v>
      </c>
    </row>
    <row r="584" spans="1:4" ht="12.75">
      <c r="A584" s="5" t="s">
        <v>3911</v>
      </c>
      <c r="B584" s="5" t="s">
        <v>3912</v>
      </c>
      <c r="C584" s="116">
        <v>18</v>
      </c>
      <c r="D584" s="87">
        <f t="shared" si="8"/>
        <v>7.361538659733733E-06</v>
      </c>
    </row>
    <row r="585" spans="1:4" ht="12.75">
      <c r="A585" s="5" t="s">
        <v>3913</v>
      </c>
      <c r="B585" s="5" t="s">
        <v>3914</v>
      </c>
      <c r="C585" s="116">
        <v>819</v>
      </c>
      <c r="D585" s="87">
        <f aca="true" t="shared" si="9" ref="D585:D648">C585/C$1031</f>
        <v>0.00033495000901788484</v>
      </c>
    </row>
    <row r="586" spans="1:4" ht="12.75">
      <c r="A586" s="5" t="s">
        <v>3915</v>
      </c>
      <c r="B586" s="5" t="s">
        <v>3916</v>
      </c>
      <c r="C586" s="116">
        <v>93</v>
      </c>
      <c r="D586" s="87">
        <f t="shared" si="9"/>
        <v>3.8034616408624286E-05</v>
      </c>
    </row>
    <row r="587" spans="1:4" ht="12.75">
      <c r="A587" s="5" t="s">
        <v>3917</v>
      </c>
      <c r="B587" s="5" t="s">
        <v>3918</v>
      </c>
      <c r="C587" s="116">
        <v>756</v>
      </c>
      <c r="D587" s="87">
        <f t="shared" si="9"/>
        <v>0.0003091846237088168</v>
      </c>
    </row>
    <row r="588" spans="1:4" ht="12.75">
      <c r="A588" s="5" t="s">
        <v>3919</v>
      </c>
      <c r="B588" s="5" t="s">
        <v>3920</v>
      </c>
      <c r="C588" s="116">
        <v>279</v>
      </c>
      <c r="D588" s="87">
        <f t="shared" si="9"/>
        <v>0.00011410384922587287</v>
      </c>
    </row>
    <row r="589" spans="1:4" ht="12.75">
      <c r="A589" s="5" t="s">
        <v>3921</v>
      </c>
      <c r="B589" s="5" t="s">
        <v>3922</v>
      </c>
      <c r="C589" s="116">
        <v>540</v>
      </c>
      <c r="D589" s="87">
        <f t="shared" si="9"/>
        <v>0.000220846159792012</v>
      </c>
    </row>
    <row r="590" spans="1:4" ht="12.75">
      <c r="A590" s="5" t="s">
        <v>3923</v>
      </c>
      <c r="B590" s="5" t="s">
        <v>3924</v>
      </c>
      <c r="C590" s="116">
        <v>129</v>
      </c>
      <c r="D590" s="87">
        <f t="shared" si="9"/>
        <v>5.275769372809175E-05</v>
      </c>
    </row>
    <row r="591" spans="1:4" ht="12.75">
      <c r="A591" s="5" t="s">
        <v>3925</v>
      </c>
      <c r="B591" s="5" t="s">
        <v>3926</v>
      </c>
      <c r="C591" s="116">
        <v>546</v>
      </c>
      <c r="D591" s="87">
        <f t="shared" si="9"/>
        <v>0.00022330000601192325</v>
      </c>
    </row>
    <row r="592" spans="1:4" ht="12.75">
      <c r="A592" s="5" t="s">
        <v>3927</v>
      </c>
      <c r="B592" s="5" t="s">
        <v>3928</v>
      </c>
      <c r="C592" s="116">
        <v>108</v>
      </c>
      <c r="D592" s="87">
        <f t="shared" si="9"/>
        <v>4.41692319584024E-05</v>
      </c>
    </row>
    <row r="593" spans="1:4" ht="12.75">
      <c r="A593" s="5" t="s">
        <v>3929</v>
      </c>
      <c r="B593" s="5" t="s">
        <v>3930</v>
      </c>
      <c r="C593" s="116">
        <v>483</v>
      </c>
      <c r="D593" s="87">
        <f t="shared" si="9"/>
        <v>0.00019753462070285519</v>
      </c>
    </row>
    <row r="594" spans="1:4" ht="12.75">
      <c r="A594" s="5" t="s">
        <v>3931</v>
      </c>
      <c r="B594" s="5" t="s">
        <v>3932</v>
      </c>
      <c r="C594" s="116">
        <v>1524</v>
      </c>
      <c r="D594" s="87">
        <f t="shared" si="9"/>
        <v>0.000623276939857456</v>
      </c>
    </row>
    <row r="595" spans="1:4" ht="12.75">
      <c r="A595" s="5" t="s">
        <v>3933</v>
      </c>
      <c r="B595" s="5" t="s">
        <v>3934</v>
      </c>
      <c r="C595" s="116">
        <v>198</v>
      </c>
      <c r="D595" s="87">
        <f t="shared" si="9"/>
        <v>8.097692525707107E-05</v>
      </c>
    </row>
    <row r="596" spans="1:4" ht="12.75">
      <c r="A596" s="5" t="s">
        <v>3935</v>
      </c>
      <c r="B596" s="5" t="s">
        <v>3936</v>
      </c>
      <c r="C596" s="116">
        <v>315</v>
      </c>
      <c r="D596" s="87">
        <f t="shared" si="9"/>
        <v>0.00012882692654534033</v>
      </c>
    </row>
    <row r="597" spans="1:4" ht="12.75">
      <c r="A597" s="5" t="s">
        <v>3937</v>
      </c>
      <c r="B597" s="5" t="s">
        <v>3938</v>
      </c>
      <c r="C597" s="116">
        <v>933</v>
      </c>
      <c r="D597" s="87">
        <f t="shared" si="9"/>
        <v>0.0003815730871961985</v>
      </c>
    </row>
    <row r="598" spans="1:4" ht="12.75">
      <c r="A598" s="5" t="s">
        <v>3939</v>
      </c>
      <c r="B598" s="5" t="s">
        <v>3940</v>
      </c>
      <c r="C598" s="116">
        <v>114</v>
      </c>
      <c r="D598" s="87">
        <f t="shared" si="9"/>
        <v>4.6623078178313646E-05</v>
      </c>
    </row>
    <row r="599" spans="1:4" ht="12.75">
      <c r="A599" s="5" t="s">
        <v>3941</v>
      </c>
      <c r="B599" s="5" t="s">
        <v>3942</v>
      </c>
      <c r="C599" s="116">
        <v>15</v>
      </c>
      <c r="D599" s="87">
        <f t="shared" si="9"/>
        <v>6.134615549778111E-06</v>
      </c>
    </row>
    <row r="600" spans="1:4" ht="12.75">
      <c r="A600" s="5" t="s">
        <v>3943</v>
      </c>
      <c r="B600" s="5" t="s">
        <v>3944</v>
      </c>
      <c r="C600" s="116">
        <v>303</v>
      </c>
      <c r="D600" s="87">
        <f t="shared" si="9"/>
        <v>0.00012391923410551785</v>
      </c>
    </row>
    <row r="601" spans="1:4" ht="12.75">
      <c r="A601" s="5" t="s">
        <v>3945</v>
      </c>
      <c r="B601" s="5" t="s">
        <v>3946</v>
      </c>
      <c r="C601" s="116">
        <v>138</v>
      </c>
      <c r="D601" s="87">
        <f t="shared" si="9"/>
        <v>5.643846305795862E-05</v>
      </c>
    </row>
    <row r="602" spans="1:4" ht="12.75">
      <c r="A602" s="5" t="s">
        <v>3947</v>
      </c>
      <c r="B602" s="5" t="s">
        <v>3948</v>
      </c>
      <c r="C602" s="116">
        <v>285</v>
      </c>
      <c r="D602" s="87">
        <f t="shared" si="9"/>
        <v>0.0001165576954457841</v>
      </c>
    </row>
    <row r="603" spans="1:4" ht="12.75">
      <c r="A603" s="5" t="s">
        <v>3949</v>
      </c>
      <c r="B603" s="5" t="s">
        <v>3950</v>
      </c>
      <c r="C603" s="116">
        <v>1656</v>
      </c>
      <c r="D603" s="87">
        <f t="shared" si="9"/>
        <v>0.0006772615566955035</v>
      </c>
    </row>
    <row r="604" spans="1:4" ht="12.75">
      <c r="A604" s="5" t="s">
        <v>3951</v>
      </c>
      <c r="B604" s="5" t="s">
        <v>3952</v>
      </c>
      <c r="C604" s="116">
        <v>624</v>
      </c>
      <c r="D604" s="87">
        <f t="shared" si="9"/>
        <v>0.00025520000687076944</v>
      </c>
    </row>
    <row r="605" spans="1:4" ht="12.75">
      <c r="A605" s="5" t="s">
        <v>3953</v>
      </c>
      <c r="B605" s="5" t="s">
        <v>3954</v>
      </c>
      <c r="C605" s="116">
        <v>1263</v>
      </c>
      <c r="D605" s="87">
        <f t="shared" si="9"/>
        <v>0.0005165346292913169</v>
      </c>
    </row>
    <row r="606" spans="1:4" ht="12.75">
      <c r="A606" s="5" t="s">
        <v>3955</v>
      </c>
      <c r="B606" s="5" t="s">
        <v>3956</v>
      </c>
      <c r="C606" s="116">
        <v>381</v>
      </c>
      <c r="D606" s="87">
        <f t="shared" si="9"/>
        <v>0.000155819234964364</v>
      </c>
    </row>
    <row r="607" spans="1:4" ht="12.75">
      <c r="A607" s="5" t="s">
        <v>3957</v>
      </c>
      <c r="B607" s="5" t="s">
        <v>3958</v>
      </c>
      <c r="C607" s="116">
        <v>153</v>
      </c>
      <c r="D607" s="87">
        <f t="shared" si="9"/>
        <v>6.257307860773673E-05</v>
      </c>
    </row>
    <row r="608" spans="1:4" ht="12.75">
      <c r="A608" s="5" t="s">
        <v>3959</v>
      </c>
      <c r="B608" s="5" t="s">
        <v>3960</v>
      </c>
      <c r="C608" s="116">
        <v>405</v>
      </c>
      <c r="D608" s="87">
        <f t="shared" si="9"/>
        <v>0.000165634619844009</v>
      </c>
    </row>
    <row r="609" spans="1:4" ht="12.75">
      <c r="A609" s="5" t="s">
        <v>3961</v>
      </c>
      <c r="B609" s="5" t="s">
        <v>3962</v>
      </c>
      <c r="C609" s="116">
        <v>735</v>
      </c>
      <c r="D609" s="87">
        <f t="shared" si="9"/>
        <v>0.00030059616193912745</v>
      </c>
    </row>
    <row r="610" spans="1:4" ht="12.75">
      <c r="A610" s="5" t="s">
        <v>3963</v>
      </c>
      <c r="B610" s="5" t="s">
        <v>3964</v>
      </c>
      <c r="C610" s="116">
        <v>1608</v>
      </c>
      <c r="D610" s="87">
        <f t="shared" si="9"/>
        <v>0.0006576307869362135</v>
      </c>
    </row>
    <row r="611" spans="1:4" ht="12.75">
      <c r="A611" s="5" t="s">
        <v>3965</v>
      </c>
      <c r="B611" s="5" t="s">
        <v>3966</v>
      </c>
      <c r="C611" s="116">
        <v>2580</v>
      </c>
      <c r="D611" s="87">
        <f t="shared" si="9"/>
        <v>0.0010551538745618351</v>
      </c>
    </row>
    <row r="612" spans="1:4" ht="12.75">
      <c r="A612" s="5" t="s">
        <v>3967</v>
      </c>
      <c r="B612" s="5" t="s">
        <v>3968</v>
      </c>
      <c r="C612" s="116">
        <v>63</v>
      </c>
      <c r="D612" s="87">
        <f t="shared" si="9"/>
        <v>2.5765385309068067E-05</v>
      </c>
    </row>
    <row r="613" spans="1:4" ht="12.75">
      <c r="A613" s="5" t="s">
        <v>3969</v>
      </c>
      <c r="B613" s="5" t="s">
        <v>3970</v>
      </c>
      <c r="C613" s="116">
        <v>0</v>
      </c>
      <c r="D613" s="87">
        <f t="shared" si="9"/>
        <v>0</v>
      </c>
    </row>
    <row r="614" spans="1:4" ht="12.75">
      <c r="A614" s="5" t="s">
        <v>3971</v>
      </c>
      <c r="B614" s="5" t="s">
        <v>3972</v>
      </c>
      <c r="C614" s="116">
        <v>135</v>
      </c>
      <c r="D614" s="87">
        <f t="shared" si="9"/>
        <v>5.5211539948003E-05</v>
      </c>
    </row>
    <row r="615" spans="1:4" ht="12.75">
      <c r="A615" s="5" t="s">
        <v>3973</v>
      </c>
      <c r="B615" s="5" t="s">
        <v>3974</v>
      </c>
      <c r="C615" s="116">
        <v>2349</v>
      </c>
      <c r="D615" s="87">
        <f t="shared" si="9"/>
        <v>0.0009606807950952522</v>
      </c>
    </row>
    <row r="616" spans="1:4" ht="12.75">
      <c r="A616" s="5" t="s">
        <v>3975</v>
      </c>
      <c r="B616" s="5" t="s">
        <v>3976</v>
      </c>
      <c r="C616" s="116">
        <v>14580</v>
      </c>
      <c r="D616" s="87">
        <f t="shared" si="9"/>
        <v>0.005962846314384324</v>
      </c>
    </row>
    <row r="617" spans="1:4" ht="12.75">
      <c r="A617" s="5" t="s">
        <v>3977</v>
      </c>
      <c r="B617" s="5" t="s">
        <v>3978</v>
      </c>
      <c r="C617" s="116">
        <v>177</v>
      </c>
      <c r="D617" s="87">
        <f t="shared" si="9"/>
        <v>7.23884634873817E-05</v>
      </c>
    </row>
    <row r="618" spans="1:4" ht="12.75">
      <c r="A618" s="5" t="s">
        <v>3979</v>
      </c>
      <c r="B618" s="5" t="s">
        <v>3980</v>
      </c>
      <c r="C618" s="116">
        <v>357</v>
      </c>
      <c r="D618" s="87">
        <f t="shared" si="9"/>
        <v>0.00014600385008471905</v>
      </c>
    </row>
    <row r="619" spans="1:4" ht="12.75">
      <c r="A619" s="5" t="s">
        <v>3981</v>
      </c>
      <c r="B619" s="5" t="s">
        <v>3982</v>
      </c>
      <c r="C619" s="116">
        <v>1302</v>
      </c>
      <c r="D619" s="87">
        <f t="shared" si="9"/>
        <v>0.00053248462972074</v>
      </c>
    </row>
    <row r="620" spans="1:4" ht="12.75">
      <c r="A620" s="5" t="s">
        <v>3983</v>
      </c>
      <c r="B620" s="5" t="s">
        <v>3984</v>
      </c>
      <c r="C620" s="116">
        <v>135</v>
      </c>
      <c r="D620" s="87">
        <f t="shared" si="9"/>
        <v>5.5211539948003E-05</v>
      </c>
    </row>
    <row r="621" spans="1:4" ht="12.75">
      <c r="A621" s="5" t="s">
        <v>3985</v>
      </c>
      <c r="B621" s="5" t="s">
        <v>3986</v>
      </c>
      <c r="C621" s="116">
        <v>2379</v>
      </c>
      <c r="D621" s="87">
        <f t="shared" si="9"/>
        <v>0.0009729500261948084</v>
      </c>
    </row>
    <row r="622" spans="1:4" ht="12.75">
      <c r="A622" s="5" t="s">
        <v>3987</v>
      </c>
      <c r="B622" s="5" t="s">
        <v>3988</v>
      </c>
      <c r="C622" s="116">
        <v>5595</v>
      </c>
      <c r="D622" s="87">
        <f t="shared" si="9"/>
        <v>0.0022882116000672355</v>
      </c>
    </row>
    <row r="623" spans="1:4" ht="12.75">
      <c r="A623" s="5" t="s">
        <v>3989</v>
      </c>
      <c r="B623" s="5" t="s">
        <v>3990</v>
      </c>
      <c r="C623" s="116">
        <v>69</v>
      </c>
      <c r="D623" s="87">
        <f t="shared" si="9"/>
        <v>2.821923152897931E-05</v>
      </c>
    </row>
    <row r="624" spans="1:4" ht="12.75">
      <c r="A624" s="5" t="s">
        <v>3991</v>
      </c>
      <c r="B624" s="5" t="s">
        <v>3992</v>
      </c>
      <c r="C624" s="116">
        <v>3186</v>
      </c>
      <c r="D624" s="87">
        <f t="shared" si="9"/>
        <v>0.0013029923427728708</v>
      </c>
    </row>
    <row r="625" spans="1:4" ht="12.75">
      <c r="A625" s="5" t="s">
        <v>3993</v>
      </c>
      <c r="B625" s="5" t="s">
        <v>3994</v>
      </c>
      <c r="C625" s="116">
        <v>1698</v>
      </c>
      <c r="D625" s="87">
        <f t="shared" si="9"/>
        <v>0.0006944384802348822</v>
      </c>
    </row>
    <row r="626" spans="1:4" ht="12.75">
      <c r="A626" s="5" t="s">
        <v>3995</v>
      </c>
      <c r="B626" s="5" t="s">
        <v>3996</v>
      </c>
      <c r="C626" s="116">
        <v>0</v>
      </c>
      <c r="D626" s="87">
        <f t="shared" si="9"/>
        <v>0</v>
      </c>
    </row>
    <row r="627" spans="1:4" ht="12.75">
      <c r="A627" s="5" t="s">
        <v>3997</v>
      </c>
      <c r="B627" s="5" t="s">
        <v>3998</v>
      </c>
      <c r="C627" s="116">
        <v>3</v>
      </c>
      <c r="D627" s="87">
        <f t="shared" si="9"/>
        <v>1.2269231099556223E-06</v>
      </c>
    </row>
    <row r="628" spans="1:4" ht="12.75">
      <c r="A628" s="5" t="s">
        <v>3999</v>
      </c>
      <c r="B628" s="5" t="s">
        <v>4000</v>
      </c>
      <c r="C628" s="116">
        <v>273</v>
      </c>
      <c r="D628" s="87">
        <f t="shared" si="9"/>
        <v>0.00011165000300596163</v>
      </c>
    </row>
    <row r="629" spans="1:4" ht="12.75">
      <c r="A629" s="5" t="s">
        <v>4001</v>
      </c>
      <c r="B629" s="5" t="s">
        <v>4002</v>
      </c>
      <c r="C629" s="116">
        <v>36</v>
      </c>
      <c r="D629" s="87">
        <f t="shared" si="9"/>
        <v>1.4723077319467467E-05</v>
      </c>
    </row>
    <row r="630" spans="1:4" ht="12.75">
      <c r="A630" s="5" t="s">
        <v>4003</v>
      </c>
      <c r="B630" s="5" t="s">
        <v>4004</v>
      </c>
      <c r="C630" s="116">
        <v>444</v>
      </c>
      <c r="D630" s="87">
        <f t="shared" si="9"/>
        <v>0.00018158462027343208</v>
      </c>
    </row>
    <row r="631" spans="1:4" ht="12.75">
      <c r="A631" s="5" t="s">
        <v>4005</v>
      </c>
      <c r="B631" s="5" t="s">
        <v>4006</v>
      </c>
      <c r="C631" s="116">
        <v>17859</v>
      </c>
      <c r="D631" s="87">
        <f t="shared" si="9"/>
        <v>0.007303873273565819</v>
      </c>
    </row>
    <row r="632" spans="1:4" ht="12.75">
      <c r="A632" s="5" t="s">
        <v>4007</v>
      </c>
      <c r="B632" s="5" t="s">
        <v>4008</v>
      </c>
      <c r="C632" s="116">
        <v>9888</v>
      </c>
      <c r="D632" s="87">
        <f t="shared" si="9"/>
        <v>0.0040439385704137305</v>
      </c>
    </row>
    <row r="633" spans="1:4" ht="12.75">
      <c r="A633" s="5" t="s">
        <v>4009</v>
      </c>
      <c r="B633" s="5" t="s">
        <v>4010</v>
      </c>
      <c r="C633" s="116">
        <v>3240</v>
      </c>
      <c r="D633" s="87">
        <f t="shared" si="9"/>
        <v>0.001325076958752072</v>
      </c>
    </row>
    <row r="634" spans="1:4" ht="12.75">
      <c r="A634" s="5" t="s">
        <v>4011</v>
      </c>
      <c r="B634" s="5" t="s">
        <v>4012</v>
      </c>
      <c r="C634" s="116">
        <v>1059</v>
      </c>
      <c r="D634" s="87">
        <f t="shared" si="9"/>
        <v>0.00043310385781433465</v>
      </c>
    </row>
    <row r="635" spans="1:4" ht="12.75">
      <c r="A635" s="5" t="s">
        <v>4013</v>
      </c>
      <c r="B635" s="5" t="s">
        <v>4014</v>
      </c>
      <c r="C635" s="116">
        <v>1281</v>
      </c>
      <c r="D635" s="87">
        <f t="shared" si="9"/>
        <v>0.0005238961679510507</v>
      </c>
    </row>
    <row r="636" spans="1:4" ht="12.75">
      <c r="A636" s="5" t="s">
        <v>4015</v>
      </c>
      <c r="B636" s="5" t="s">
        <v>4016</v>
      </c>
      <c r="C636" s="116">
        <v>32232</v>
      </c>
      <c r="D636" s="87">
        <f t="shared" si="9"/>
        <v>0.013182061893363205</v>
      </c>
    </row>
    <row r="637" spans="1:4" ht="12.75">
      <c r="A637" s="5" t="s">
        <v>4017</v>
      </c>
      <c r="B637" s="5" t="s">
        <v>4018</v>
      </c>
      <c r="C637" s="116">
        <v>543</v>
      </c>
      <c r="D637" s="87">
        <f t="shared" si="9"/>
        <v>0.0002220730829019676</v>
      </c>
    </row>
    <row r="638" spans="1:4" ht="12.75">
      <c r="A638" s="5" t="s">
        <v>4019</v>
      </c>
      <c r="B638" s="5" t="s">
        <v>4020</v>
      </c>
      <c r="C638" s="116">
        <v>312</v>
      </c>
      <c r="D638" s="87">
        <f t="shared" si="9"/>
        <v>0.00012760000343538472</v>
      </c>
    </row>
    <row r="639" spans="1:4" ht="12.75">
      <c r="A639" s="5" t="s">
        <v>4021</v>
      </c>
      <c r="B639" s="5" t="s">
        <v>4022</v>
      </c>
      <c r="C639" s="116">
        <v>72</v>
      </c>
      <c r="D639" s="87">
        <f t="shared" si="9"/>
        <v>2.9446154638934933E-05</v>
      </c>
    </row>
    <row r="640" spans="1:4" ht="12.75">
      <c r="A640" s="5" t="s">
        <v>4023</v>
      </c>
      <c r="B640" s="5" t="s">
        <v>4024</v>
      </c>
      <c r="C640" s="116">
        <v>36</v>
      </c>
      <c r="D640" s="87">
        <f t="shared" si="9"/>
        <v>1.4723077319467467E-05</v>
      </c>
    </row>
    <row r="641" spans="1:4" ht="12.75">
      <c r="A641" s="5" t="s">
        <v>4025</v>
      </c>
      <c r="B641" s="5" t="s">
        <v>4026</v>
      </c>
      <c r="C641" s="116">
        <v>4947</v>
      </c>
      <c r="D641" s="87">
        <f t="shared" si="9"/>
        <v>0.002023196208316821</v>
      </c>
    </row>
    <row r="642" spans="1:4" ht="12.75">
      <c r="A642" s="5" t="s">
        <v>4027</v>
      </c>
      <c r="B642" s="5" t="s">
        <v>4028</v>
      </c>
      <c r="C642" s="116">
        <v>8580</v>
      </c>
      <c r="D642" s="87">
        <f t="shared" si="9"/>
        <v>0.0035090000944730795</v>
      </c>
    </row>
    <row r="643" spans="1:4" ht="12.75">
      <c r="A643" s="5" t="s">
        <v>4029</v>
      </c>
      <c r="B643" s="5" t="s">
        <v>4030</v>
      </c>
      <c r="C643" s="116">
        <v>9747</v>
      </c>
      <c r="D643" s="87">
        <f t="shared" si="9"/>
        <v>0.003986273184245817</v>
      </c>
    </row>
    <row r="644" spans="1:4" ht="12.75">
      <c r="A644" s="5" t="s">
        <v>4031</v>
      </c>
      <c r="B644" s="5" t="s">
        <v>4032</v>
      </c>
      <c r="C644" s="116">
        <v>867</v>
      </c>
      <c r="D644" s="87">
        <f t="shared" si="9"/>
        <v>0.0003545807787771748</v>
      </c>
    </row>
    <row r="645" spans="1:4" ht="12.75">
      <c r="A645" s="5" t="s">
        <v>4033</v>
      </c>
      <c r="B645" s="5" t="s">
        <v>4034</v>
      </c>
      <c r="C645" s="116">
        <v>7128</v>
      </c>
      <c r="D645" s="87">
        <f t="shared" si="9"/>
        <v>0.002915169309254558</v>
      </c>
    </row>
    <row r="646" spans="1:4" ht="12.75">
      <c r="A646" s="5" t="s">
        <v>4035</v>
      </c>
      <c r="B646" s="5" t="s">
        <v>4036</v>
      </c>
      <c r="C646" s="116">
        <v>21171</v>
      </c>
      <c r="D646" s="87">
        <f t="shared" si="9"/>
        <v>0.008658396386956826</v>
      </c>
    </row>
    <row r="647" spans="1:4" ht="12.75">
      <c r="A647" s="5" t="s">
        <v>4037</v>
      </c>
      <c r="B647" s="5" t="s">
        <v>4038</v>
      </c>
      <c r="C647" s="116">
        <v>75</v>
      </c>
      <c r="D647" s="87">
        <f t="shared" si="9"/>
        <v>3.067307774889055E-05</v>
      </c>
    </row>
    <row r="648" spans="1:4" ht="12.75">
      <c r="A648" s="5" t="s">
        <v>4039</v>
      </c>
      <c r="B648" s="5" t="s">
        <v>4040</v>
      </c>
      <c r="C648" s="116">
        <v>456</v>
      </c>
      <c r="D648" s="87">
        <f t="shared" si="9"/>
        <v>0.00018649231271325459</v>
      </c>
    </row>
    <row r="649" spans="1:4" ht="12.75">
      <c r="A649" s="5" t="s">
        <v>4041</v>
      </c>
      <c r="B649" s="5" t="s">
        <v>4042</v>
      </c>
      <c r="C649" s="116">
        <v>1161</v>
      </c>
      <c r="D649" s="87">
        <f aca="true" t="shared" si="10" ref="D649:D712">C649/C$1031</f>
        <v>0.00047481924355282577</v>
      </c>
    </row>
    <row r="650" spans="1:4" ht="12.75">
      <c r="A650" s="5" t="s">
        <v>4043</v>
      </c>
      <c r="B650" s="5" t="s">
        <v>4044</v>
      </c>
      <c r="C650" s="116">
        <v>5454</v>
      </c>
      <c r="D650" s="87">
        <f t="shared" si="10"/>
        <v>0.0022305462138993213</v>
      </c>
    </row>
    <row r="651" spans="1:4" ht="12.75">
      <c r="A651" s="5" t="s">
        <v>4045</v>
      </c>
      <c r="B651" s="5" t="s">
        <v>4046</v>
      </c>
      <c r="C651" s="116">
        <v>429</v>
      </c>
      <c r="D651" s="87">
        <f t="shared" si="10"/>
        <v>0.00017545000472365399</v>
      </c>
    </row>
    <row r="652" spans="1:4" ht="12.75">
      <c r="A652" s="5" t="s">
        <v>4047</v>
      </c>
      <c r="B652" s="5" t="s">
        <v>4048</v>
      </c>
      <c r="C652" s="116">
        <v>2421</v>
      </c>
      <c r="D652" s="87">
        <f t="shared" si="10"/>
        <v>0.0009901269497341872</v>
      </c>
    </row>
    <row r="653" spans="1:4" ht="12.75">
      <c r="A653" s="5" t="s">
        <v>4049</v>
      </c>
      <c r="B653" s="5" t="s">
        <v>4050</v>
      </c>
      <c r="C653" s="116">
        <v>864</v>
      </c>
      <c r="D653" s="87">
        <f t="shared" si="10"/>
        <v>0.0003533538556672192</v>
      </c>
    </row>
    <row r="654" spans="1:4" ht="12.75">
      <c r="A654" s="5" t="s">
        <v>4051</v>
      </c>
      <c r="B654" s="5" t="s">
        <v>4052</v>
      </c>
      <c r="C654" s="116">
        <v>9831</v>
      </c>
      <c r="D654" s="87">
        <f t="shared" si="10"/>
        <v>0.004020627031324574</v>
      </c>
    </row>
    <row r="655" spans="1:4" ht="12.75">
      <c r="A655" s="5" t="s">
        <v>4053</v>
      </c>
      <c r="B655" s="5" t="s">
        <v>4054</v>
      </c>
      <c r="C655" s="116">
        <v>4218</v>
      </c>
      <c r="D655" s="87">
        <f t="shared" si="10"/>
        <v>0.0017250538925976048</v>
      </c>
    </row>
    <row r="656" spans="1:4" ht="12.75">
      <c r="A656" s="5" t="s">
        <v>4055</v>
      </c>
      <c r="B656" s="5" t="s">
        <v>4056</v>
      </c>
      <c r="C656" s="116">
        <v>360</v>
      </c>
      <c r="D656" s="87">
        <f t="shared" si="10"/>
        <v>0.00014723077319467467</v>
      </c>
    </row>
    <row r="657" spans="1:4" ht="12.75">
      <c r="A657" s="5" t="s">
        <v>4057</v>
      </c>
      <c r="B657" s="5" t="s">
        <v>4058</v>
      </c>
      <c r="C657" s="116">
        <v>12</v>
      </c>
      <c r="D657" s="87">
        <f t="shared" si="10"/>
        <v>4.907692439822489E-06</v>
      </c>
    </row>
    <row r="658" spans="1:4" ht="12.75">
      <c r="A658" s="5" t="s">
        <v>4059</v>
      </c>
      <c r="B658" s="5" t="s">
        <v>4060</v>
      </c>
      <c r="C658" s="116">
        <v>36</v>
      </c>
      <c r="D658" s="87">
        <f t="shared" si="10"/>
        <v>1.4723077319467467E-05</v>
      </c>
    </row>
    <row r="659" spans="1:4" ht="12.75">
      <c r="A659" s="5" t="s">
        <v>4061</v>
      </c>
      <c r="B659" s="5" t="s">
        <v>4062</v>
      </c>
      <c r="C659" s="116">
        <v>213</v>
      </c>
      <c r="D659" s="87">
        <f t="shared" si="10"/>
        <v>8.711154080684917E-05</v>
      </c>
    </row>
    <row r="660" spans="1:4" ht="12.75">
      <c r="A660" s="5" t="s">
        <v>4063</v>
      </c>
      <c r="B660" s="5" t="s">
        <v>4064</v>
      </c>
      <c r="C660" s="116">
        <v>369</v>
      </c>
      <c r="D660" s="87">
        <f t="shared" si="10"/>
        <v>0.00015091154252454153</v>
      </c>
    </row>
    <row r="661" spans="1:4" ht="12.75">
      <c r="A661" s="5" t="s">
        <v>4065</v>
      </c>
      <c r="B661" s="5" t="s">
        <v>4066</v>
      </c>
      <c r="C661" s="116">
        <v>489</v>
      </c>
      <c r="D661" s="87">
        <f t="shared" si="10"/>
        <v>0.0001999884669227664</v>
      </c>
    </row>
    <row r="662" spans="1:4" ht="12.75">
      <c r="A662" s="5" t="s">
        <v>4067</v>
      </c>
      <c r="B662" s="5" t="s">
        <v>4068</v>
      </c>
      <c r="C662" s="116">
        <v>7785</v>
      </c>
      <c r="D662" s="87">
        <f t="shared" si="10"/>
        <v>0.00318386547033484</v>
      </c>
    </row>
    <row r="663" spans="1:4" ht="12.75">
      <c r="A663" s="5" t="s">
        <v>4069</v>
      </c>
      <c r="B663" s="5" t="s">
        <v>4070</v>
      </c>
      <c r="C663" s="116">
        <v>114</v>
      </c>
      <c r="D663" s="87">
        <f t="shared" si="10"/>
        <v>4.6623078178313646E-05</v>
      </c>
    </row>
    <row r="664" spans="1:4" ht="12.75">
      <c r="A664" s="5" t="s">
        <v>4071</v>
      </c>
      <c r="B664" s="5" t="s">
        <v>4072</v>
      </c>
      <c r="C664" s="116">
        <v>5274</v>
      </c>
      <c r="D664" s="87">
        <f t="shared" si="10"/>
        <v>0.002156930827301984</v>
      </c>
    </row>
    <row r="665" spans="1:4" ht="12.75">
      <c r="A665" s="5" t="s">
        <v>4073</v>
      </c>
      <c r="B665" s="5" t="s">
        <v>4074</v>
      </c>
      <c r="C665" s="116">
        <v>705</v>
      </c>
      <c r="D665" s="87">
        <f t="shared" si="10"/>
        <v>0.0002883269308395712</v>
      </c>
    </row>
    <row r="666" spans="1:4" ht="12.75">
      <c r="A666" s="5" t="s">
        <v>4075</v>
      </c>
      <c r="B666" s="5" t="s">
        <v>4076</v>
      </c>
      <c r="C666" s="116">
        <v>612</v>
      </c>
      <c r="D666" s="87">
        <f t="shared" si="10"/>
        <v>0.00025029231443094693</v>
      </c>
    </row>
    <row r="667" spans="1:4" ht="12.75">
      <c r="A667" s="5" t="s">
        <v>4077</v>
      </c>
      <c r="B667" s="5" t="s">
        <v>4078</v>
      </c>
      <c r="C667" s="116">
        <v>156</v>
      </c>
      <c r="D667" s="87">
        <f t="shared" si="10"/>
        <v>6.380000171769236E-05</v>
      </c>
    </row>
    <row r="668" spans="1:4" ht="12.75">
      <c r="A668" s="5" t="s">
        <v>4079</v>
      </c>
      <c r="B668" s="5" t="s">
        <v>4080</v>
      </c>
      <c r="C668" s="116">
        <v>585</v>
      </c>
      <c r="D668" s="87">
        <f t="shared" si="10"/>
        <v>0.00023925000644134633</v>
      </c>
    </row>
    <row r="669" spans="1:4" ht="12.75">
      <c r="A669" s="5" t="s">
        <v>4081</v>
      </c>
      <c r="B669" s="5" t="s">
        <v>4082</v>
      </c>
      <c r="C669" s="116">
        <v>2640</v>
      </c>
      <c r="D669" s="87">
        <f t="shared" si="10"/>
        <v>0.0010796923367609476</v>
      </c>
    </row>
    <row r="670" spans="1:4" ht="12.75">
      <c r="A670" s="5" t="s">
        <v>4083</v>
      </c>
      <c r="B670" s="5" t="s">
        <v>4084</v>
      </c>
      <c r="C670" s="116">
        <v>123</v>
      </c>
      <c r="D670" s="87">
        <f t="shared" si="10"/>
        <v>5.030384750818051E-05</v>
      </c>
    </row>
    <row r="671" spans="1:4" ht="12.75">
      <c r="A671" s="5" t="s">
        <v>4085</v>
      </c>
      <c r="B671" s="5" t="s">
        <v>4086</v>
      </c>
      <c r="C671" s="116">
        <v>96</v>
      </c>
      <c r="D671" s="87">
        <f t="shared" si="10"/>
        <v>3.926153951857991E-05</v>
      </c>
    </row>
    <row r="672" spans="1:4" ht="12.75">
      <c r="A672" s="5" t="s">
        <v>4087</v>
      </c>
      <c r="B672" s="5" t="s">
        <v>4088</v>
      </c>
      <c r="C672" s="116">
        <v>75</v>
      </c>
      <c r="D672" s="87">
        <f t="shared" si="10"/>
        <v>3.067307774889055E-05</v>
      </c>
    </row>
    <row r="673" spans="1:4" ht="12.75">
      <c r="A673" s="5" t="s">
        <v>4089</v>
      </c>
      <c r="B673" s="5" t="s">
        <v>4090</v>
      </c>
      <c r="C673" s="116">
        <v>201</v>
      </c>
      <c r="D673" s="87">
        <f t="shared" si="10"/>
        <v>8.220384836702669E-05</v>
      </c>
    </row>
    <row r="674" spans="1:4" ht="12.75">
      <c r="A674" s="5" t="s">
        <v>4091</v>
      </c>
      <c r="B674" s="5" t="s">
        <v>4092</v>
      </c>
      <c r="C674" s="116">
        <v>4833</v>
      </c>
      <c r="D674" s="87">
        <f t="shared" si="10"/>
        <v>0.0019765731301385073</v>
      </c>
    </row>
    <row r="675" spans="1:4" ht="12.75">
      <c r="A675" s="5" t="s">
        <v>4093</v>
      </c>
      <c r="B675" s="5" t="s">
        <v>4094</v>
      </c>
      <c r="C675" s="116">
        <v>3015</v>
      </c>
      <c r="D675" s="87">
        <f t="shared" si="10"/>
        <v>0.0012330577255054004</v>
      </c>
    </row>
    <row r="676" spans="1:4" ht="12.75">
      <c r="A676" s="5" t="s">
        <v>4095</v>
      </c>
      <c r="B676" s="5" t="s">
        <v>4096</v>
      </c>
      <c r="C676" s="116">
        <v>276</v>
      </c>
      <c r="D676" s="87">
        <f t="shared" si="10"/>
        <v>0.00011287692611591724</v>
      </c>
    </row>
    <row r="677" spans="1:4" ht="12.75">
      <c r="A677" s="5" t="s">
        <v>4097</v>
      </c>
      <c r="B677" s="5" t="s">
        <v>4098</v>
      </c>
      <c r="C677" s="116">
        <v>180</v>
      </c>
      <c r="D677" s="87">
        <f t="shared" si="10"/>
        <v>7.361538659733733E-05</v>
      </c>
    </row>
    <row r="678" spans="1:4" ht="12.75">
      <c r="A678" s="5" t="s">
        <v>4099</v>
      </c>
      <c r="B678" s="5" t="s">
        <v>4100</v>
      </c>
      <c r="C678" s="116">
        <v>435</v>
      </c>
      <c r="D678" s="87">
        <f t="shared" si="10"/>
        <v>0.0001779038509435652</v>
      </c>
    </row>
    <row r="679" spans="1:4" ht="12.75">
      <c r="A679" s="5" t="s">
        <v>4101</v>
      </c>
      <c r="B679" s="5" t="s">
        <v>4102</v>
      </c>
      <c r="C679" s="116">
        <v>81</v>
      </c>
      <c r="D679" s="87">
        <f t="shared" si="10"/>
        <v>3.31269239688018E-05</v>
      </c>
    </row>
    <row r="680" spans="1:4" ht="12.75">
      <c r="A680" s="5" t="s">
        <v>4103</v>
      </c>
      <c r="B680" s="5" t="s">
        <v>4104</v>
      </c>
      <c r="C680" s="116">
        <v>423</v>
      </c>
      <c r="D680" s="87">
        <f t="shared" si="10"/>
        <v>0.00017299615850374273</v>
      </c>
    </row>
    <row r="681" spans="1:4" ht="12.75">
      <c r="A681" s="5" t="s">
        <v>4105</v>
      </c>
      <c r="B681" s="5" t="s">
        <v>4106</v>
      </c>
      <c r="C681" s="116">
        <v>186</v>
      </c>
      <c r="D681" s="87">
        <f t="shared" si="10"/>
        <v>7.606923281724857E-05</v>
      </c>
    </row>
    <row r="682" spans="1:4" ht="12.75">
      <c r="A682" s="5" t="s">
        <v>4107</v>
      </c>
      <c r="B682" s="5" t="s">
        <v>4108</v>
      </c>
      <c r="C682" s="116">
        <v>816</v>
      </c>
      <c r="D682" s="87">
        <f t="shared" si="10"/>
        <v>0.0003337230859079292</v>
      </c>
    </row>
    <row r="683" spans="1:4" ht="12.75">
      <c r="A683" s="5" t="s">
        <v>4109</v>
      </c>
      <c r="B683" s="5" t="s">
        <v>4110</v>
      </c>
      <c r="C683" s="116">
        <v>477</v>
      </c>
      <c r="D683" s="87">
        <f t="shared" si="10"/>
        <v>0.00019508077448294393</v>
      </c>
    </row>
    <row r="684" spans="1:4" ht="12.75">
      <c r="A684" s="5" t="s">
        <v>4111</v>
      </c>
      <c r="B684" s="5" t="s">
        <v>4112</v>
      </c>
      <c r="C684" s="116">
        <v>4146</v>
      </c>
      <c r="D684" s="87">
        <f t="shared" si="10"/>
        <v>0.0016956077379586699</v>
      </c>
    </row>
    <row r="685" spans="1:4" ht="12.75">
      <c r="A685" s="5" t="s">
        <v>4113</v>
      </c>
      <c r="B685" s="5" t="s">
        <v>4114</v>
      </c>
      <c r="C685" s="116">
        <v>60</v>
      </c>
      <c r="D685" s="87">
        <f t="shared" si="10"/>
        <v>2.4538462199112443E-05</v>
      </c>
    </row>
    <row r="686" spans="1:4" ht="12.75">
      <c r="A686" s="5" t="s">
        <v>4115</v>
      </c>
      <c r="B686" s="5" t="s">
        <v>4116</v>
      </c>
      <c r="C686" s="116">
        <v>117</v>
      </c>
      <c r="D686" s="87">
        <f t="shared" si="10"/>
        <v>4.7850001288269266E-05</v>
      </c>
    </row>
    <row r="687" spans="1:4" ht="12.75">
      <c r="A687" s="5" t="s">
        <v>4117</v>
      </c>
      <c r="B687" s="5" t="s">
        <v>4118</v>
      </c>
      <c r="C687" s="116">
        <v>72</v>
      </c>
      <c r="D687" s="87">
        <f t="shared" si="10"/>
        <v>2.9446154638934933E-05</v>
      </c>
    </row>
    <row r="688" spans="1:4" ht="12.75">
      <c r="A688" s="5" t="s">
        <v>4119</v>
      </c>
      <c r="B688" s="5" t="s">
        <v>4120</v>
      </c>
      <c r="C688" s="116">
        <v>114</v>
      </c>
      <c r="D688" s="87">
        <f t="shared" si="10"/>
        <v>4.6623078178313646E-05</v>
      </c>
    </row>
    <row r="689" spans="1:4" ht="12.75">
      <c r="A689" s="5" t="s">
        <v>4121</v>
      </c>
      <c r="B689" s="5" t="s">
        <v>4122</v>
      </c>
      <c r="C689" s="116">
        <v>654</v>
      </c>
      <c r="D689" s="87">
        <f t="shared" si="10"/>
        <v>0.0002674692379703256</v>
      </c>
    </row>
    <row r="690" spans="1:4" ht="12.75">
      <c r="A690" s="5" t="s">
        <v>4123</v>
      </c>
      <c r="B690" s="5" t="s">
        <v>4124</v>
      </c>
      <c r="C690" s="116">
        <v>54</v>
      </c>
      <c r="D690" s="87">
        <f t="shared" si="10"/>
        <v>2.20846159792012E-05</v>
      </c>
    </row>
    <row r="691" spans="1:4" ht="12.75">
      <c r="A691" s="5" t="s">
        <v>4125</v>
      </c>
      <c r="B691" s="5" t="s">
        <v>4126</v>
      </c>
      <c r="C691" s="116">
        <v>129</v>
      </c>
      <c r="D691" s="87">
        <f t="shared" si="10"/>
        <v>5.275769372809175E-05</v>
      </c>
    </row>
    <row r="692" spans="1:4" ht="12.75">
      <c r="A692" s="5" t="s">
        <v>4127</v>
      </c>
      <c r="B692" s="5" t="s">
        <v>4128</v>
      </c>
      <c r="C692" s="116">
        <v>1041</v>
      </c>
      <c r="D692" s="87">
        <f t="shared" si="10"/>
        <v>0.0004257423191546009</v>
      </c>
    </row>
    <row r="693" spans="1:4" ht="12.75">
      <c r="A693" s="5" t="s">
        <v>4129</v>
      </c>
      <c r="B693" s="5" t="s">
        <v>4130</v>
      </c>
      <c r="C693" s="116">
        <v>108</v>
      </c>
      <c r="D693" s="87">
        <f t="shared" si="10"/>
        <v>4.41692319584024E-05</v>
      </c>
    </row>
    <row r="694" spans="1:4" ht="12.75">
      <c r="A694" s="5" t="s">
        <v>4131</v>
      </c>
      <c r="B694" s="5" t="s">
        <v>4132</v>
      </c>
      <c r="C694" s="116">
        <v>633</v>
      </c>
      <c r="D694" s="87">
        <f t="shared" si="10"/>
        <v>0.0002588807762006363</v>
      </c>
    </row>
    <row r="695" spans="1:4" ht="12.75">
      <c r="A695" s="5" t="s">
        <v>4133</v>
      </c>
      <c r="B695" s="5" t="s">
        <v>4134</v>
      </c>
      <c r="C695" s="116">
        <v>243</v>
      </c>
      <c r="D695" s="87">
        <f t="shared" si="10"/>
        <v>9.93807719064054E-05</v>
      </c>
    </row>
    <row r="696" spans="1:4" ht="12.75">
      <c r="A696" s="5" t="s">
        <v>4135</v>
      </c>
      <c r="B696" s="5" t="s">
        <v>4136</v>
      </c>
      <c r="C696" s="116">
        <v>57</v>
      </c>
      <c r="D696" s="87">
        <f t="shared" si="10"/>
        <v>2.3311539089156823E-05</v>
      </c>
    </row>
    <row r="697" spans="1:4" ht="12.75">
      <c r="A697" s="5" t="s">
        <v>4137</v>
      </c>
      <c r="B697" s="5" t="s">
        <v>4138</v>
      </c>
      <c r="C697" s="116">
        <v>2514</v>
      </c>
      <c r="D697" s="87">
        <f t="shared" si="10"/>
        <v>0.0010281615661428113</v>
      </c>
    </row>
    <row r="698" spans="1:4" ht="12.75">
      <c r="A698" s="5" t="s">
        <v>4139</v>
      </c>
      <c r="B698" s="5" t="s">
        <v>4140</v>
      </c>
      <c r="C698" s="116">
        <v>336</v>
      </c>
      <c r="D698" s="87">
        <f t="shared" si="10"/>
        <v>0.00013741538831502968</v>
      </c>
    </row>
    <row r="699" spans="1:4" ht="12.75">
      <c r="A699" s="5" t="s">
        <v>4141</v>
      </c>
      <c r="B699" s="5" t="s">
        <v>4142</v>
      </c>
      <c r="C699" s="116">
        <v>3951</v>
      </c>
      <c r="D699" s="87">
        <f t="shared" si="10"/>
        <v>0.0016158577358115543</v>
      </c>
    </row>
    <row r="700" spans="1:4" ht="12.75">
      <c r="A700" s="5" t="s">
        <v>4143</v>
      </c>
      <c r="B700" s="5" t="s">
        <v>4144</v>
      </c>
      <c r="C700" s="116">
        <v>99</v>
      </c>
      <c r="D700" s="87">
        <f t="shared" si="10"/>
        <v>4.048846262853553E-05</v>
      </c>
    </row>
    <row r="701" spans="1:4" ht="12.75">
      <c r="A701" s="5" t="s">
        <v>4145</v>
      </c>
      <c r="B701" s="5" t="s">
        <v>4146</v>
      </c>
      <c r="C701" s="116">
        <v>168</v>
      </c>
      <c r="D701" s="87">
        <f t="shared" si="10"/>
        <v>6.870769415751484E-05</v>
      </c>
    </row>
    <row r="702" spans="1:4" ht="12.75">
      <c r="A702" s="5" t="s">
        <v>4147</v>
      </c>
      <c r="B702" s="5" t="s">
        <v>4148</v>
      </c>
      <c r="C702" s="116">
        <v>300</v>
      </c>
      <c r="D702" s="87">
        <f t="shared" si="10"/>
        <v>0.0001226923109955622</v>
      </c>
    </row>
    <row r="703" spans="1:4" ht="12.75">
      <c r="A703" s="5" t="s">
        <v>4149</v>
      </c>
      <c r="B703" s="5" t="s">
        <v>4150</v>
      </c>
      <c r="C703" s="116">
        <v>69</v>
      </c>
      <c r="D703" s="87">
        <f t="shared" si="10"/>
        <v>2.821923152897931E-05</v>
      </c>
    </row>
    <row r="704" spans="1:4" ht="12.75">
      <c r="A704" s="5" t="s">
        <v>4151</v>
      </c>
      <c r="B704" s="5" t="s">
        <v>4152</v>
      </c>
      <c r="C704" s="116">
        <v>258</v>
      </c>
      <c r="D704" s="87">
        <f t="shared" si="10"/>
        <v>0.0001055153874561835</v>
      </c>
    </row>
    <row r="705" spans="1:4" ht="12.75">
      <c r="A705" s="5" t="s">
        <v>4153</v>
      </c>
      <c r="B705" s="5" t="s">
        <v>4154</v>
      </c>
      <c r="C705" s="116">
        <v>216</v>
      </c>
      <c r="D705" s="87">
        <f t="shared" si="10"/>
        <v>8.83384639168048E-05</v>
      </c>
    </row>
    <row r="706" spans="1:4" ht="12.75">
      <c r="A706" s="5" t="s">
        <v>4155</v>
      </c>
      <c r="B706" s="5" t="s">
        <v>4156</v>
      </c>
      <c r="C706" s="116">
        <v>105</v>
      </c>
      <c r="D706" s="87">
        <f t="shared" si="10"/>
        <v>4.294230884844678E-05</v>
      </c>
    </row>
    <row r="707" spans="1:4" ht="12.75">
      <c r="A707" s="5" t="s">
        <v>4157</v>
      </c>
      <c r="B707" s="5" t="s">
        <v>4158</v>
      </c>
      <c r="C707" s="116">
        <v>2253</v>
      </c>
      <c r="D707" s="87">
        <f t="shared" si="10"/>
        <v>0.0009214192555766723</v>
      </c>
    </row>
    <row r="708" spans="1:4" ht="12.75">
      <c r="A708" s="5" t="s">
        <v>4159</v>
      </c>
      <c r="B708" s="5" t="s">
        <v>4160</v>
      </c>
      <c r="C708" s="116">
        <v>441</v>
      </c>
      <c r="D708" s="87">
        <f t="shared" si="10"/>
        <v>0.00018035769716347647</v>
      </c>
    </row>
    <row r="709" spans="1:4" ht="12.75">
      <c r="A709" s="5" t="s">
        <v>4161</v>
      </c>
      <c r="B709" s="5" t="s">
        <v>4162</v>
      </c>
      <c r="C709" s="116">
        <v>3030</v>
      </c>
      <c r="D709" s="87">
        <f t="shared" si="10"/>
        <v>0.0012391923410551783</v>
      </c>
    </row>
    <row r="710" spans="1:4" ht="12.75">
      <c r="A710" s="5" t="s">
        <v>4163</v>
      </c>
      <c r="B710" s="5" t="s">
        <v>4164</v>
      </c>
      <c r="C710" s="116">
        <v>16101</v>
      </c>
      <c r="D710" s="87">
        <f t="shared" si="10"/>
        <v>0.006584896331131824</v>
      </c>
    </row>
    <row r="711" spans="1:4" ht="12.75">
      <c r="A711" s="5" t="s">
        <v>4165</v>
      </c>
      <c r="B711" s="5" t="s">
        <v>4166</v>
      </c>
      <c r="C711" s="116">
        <v>65907</v>
      </c>
      <c r="D711" s="87">
        <f t="shared" si="10"/>
        <v>0.026954273802615066</v>
      </c>
    </row>
    <row r="712" spans="1:4" ht="12.75">
      <c r="A712" s="5" t="s">
        <v>4167</v>
      </c>
      <c r="B712" s="5" t="s">
        <v>4168</v>
      </c>
      <c r="C712" s="116">
        <v>1467</v>
      </c>
      <c r="D712" s="87">
        <f t="shared" si="10"/>
        <v>0.0005999654007682992</v>
      </c>
    </row>
    <row r="713" spans="1:4" ht="12.75">
      <c r="A713" s="5" t="s">
        <v>4169</v>
      </c>
      <c r="B713" s="5" t="s">
        <v>4170</v>
      </c>
      <c r="C713" s="116">
        <v>672</v>
      </c>
      <c r="D713" s="87">
        <f aca="true" t="shared" si="11" ref="D713:D776">C713/C$1031</f>
        <v>0.00027483077663005936</v>
      </c>
    </row>
    <row r="714" spans="1:4" ht="12.75">
      <c r="A714" s="5" t="s">
        <v>4171</v>
      </c>
      <c r="B714" s="5" t="s">
        <v>4172</v>
      </c>
      <c r="C714" s="116">
        <v>10086</v>
      </c>
      <c r="D714" s="87">
        <f t="shared" si="11"/>
        <v>0.004124915495670802</v>
      </c>
    </row>
    <row r="715" spans="1:4" ht="12.75">
      <c r="A715" s="5" t="s">
        <v>4173</v>
      </c>
      <c r="B715" s="5" t="s">
        <v>4174</v>
      </c>
      <c r="C715" s="116">
        <v>5514</v>
      </c>
      <c r="D715" s="87">
        <f t="shared" si="11"/>
        <v>0.0022550846760984334</v>
      </c>
    </row>
    <row r="716" spans="1:4" ht="12.75">
      <c r="A716" s="5" t="s">
        <v>4175</v>
      </c>
      <c r="B716" s="5" t="s">
        <v>4176</v>
      </c>
      <c r="C716" s="116">
        <v>2199</v>
      </c>
      <c r="D716" s="87">
        <f t="shared" si="11"/>
        <v>0.000899334639597471</v>
      </c>
    </row>
    <row r="717" spans="1:4" ht="12.75">
      <c r="A717" s="5" t="s">
        <v>4177</v>
      </c>
      <c r="B717" s="5" t="s">
        <v>4178</v>
      </c>
      <c r="C717" s="116">
        <v>36231</v>
      </c>
      <c r="D717" s="87">
        <f t="shared" si="11"/>
        <v>0.01481755039893405</v>
      </c>
    </row>
    <row r="718" spans="1:4" ht="12.75">
      <c r="A718" s="5" t="s">
        <v>4179</v>
      </c>
      <c r="B718" s="5" t="s">
        <v>4180</v>
      </c>
      <c r="C718" s="116">
        <v>2022</v>
      </c>
      <c r="D718" s="87">
        <f t="shared" si="11"/>
        <v>0.0008269461761100894</v>
      </c>
    </row>
    <row r="719" spans="1:4" ht="12.75">
      <c r="A719" s="5" t="s">
        <v>4181</v>
      </c>
      <c r="B719" s="5" t="s">
        <v>4182</v>
      </c>
      <c r="C719" s="116">
        <v>135</v>
      </c>
      <c r="D719" s="87">
        <f t="shared" si="11"/>
        <v>5.5211539948003E-05</v>
      </c>
    </row>
    <row r="720" spans="1:4" ht="12.75">
      <c r="A720" s="5" t="s">
        <v>4183</v>
      </c>
      <c r="B720" s="5" t="s">
        <v>4184</v>
      </c>
      <c r="C720" s="116">
        <v>1314</v>
      </c>
      <c r="D720" s="87">
        <f t="shared" si="11"/>
        <v>0.0005373923221605625</v>
      </c>
    </row>
    <row r="721" spans="1:4" ht="12.75">
      <c r="A721" s="5" t="s">
        <v>4185</v>
      </c>
      <c r="B721" s="5" t="s">
        <v>4186</v>
      </c>
      <c r="C721" s="116">
        <v>1158</v>
      </c>
      <c r="D721" s="87">
        <f t="shared" si="11"/>
        <v>0.00047359232044287016</v>
      </c>
    </row>
    <row r="722" spans="1:4" ht="12.75">
      <c r="A722" s="5" t="s">
        <v>4187</v>
      </c>
      <c r="B722" s="5" t="s">
        <v>4188</v>
      </c>
      <c r="C722" s="116">
        <v>3441</v>
      </c>
      <c r="D722" s="87">
        <f t="shared" si="11"/>
        <v>0.0014072808071190987</v>
      </c>
    </row>
    <row r="723" spans="1:4" ht="12.75">
      <c r="A723" s="5" t="s">
        <v>4189</v>
      </c>
      <c r="B723" s="5" t="s">
        <v>4190</v>
      </c>
      <c r="C723" s="116">
        <v>477</v>
      </c>
      <c r="D723" s="87">
        <f t="shared" si="11"/>
        <v>0.00019508077448294393</v>
      </c>
    </row>
    <row r="724" spans="1:4" ht="12.75">
      <c r="A724" s="5" t="s">
        <v>4191</v>
      </c>
      <c r="B724" s="5" t="s">
        <v>4192</v>
      </c>
      <c r="C724" s="116">
        <v>11964</v>
      </c>
      <c r="D724" s="87">
        <f t="shared" si="11"/>
        <v>0.004892969362503021</v>
      </c>
    </row>
    <row r="725" spans="1:4" ht="12.75">
      <c r="A725" s="5" t="s">
        <v>4193</v>
      </c>
      <c r="B725" s="5" t="s">
        <v>4194</v>
      </c>
      <c r="C725" s="116">
        <v>726</v>
      </c>
      <c r="D725" s="87">
        <f t="shared" si="11"/>
        <v>0.00029691539260926056</v>
      </c>
    </row>
    <row r="726" spans="1:4" ht="12.75">
      <c r="A726" s="5" t="s">
        <v>4195</v>
      </c>
      <c r="B726" s="5" t="s">
        <v>4196</v>
      </c>
      <c r="C726" s="116">
        <v>5472</v>
      </c>
      <c r="D726" s="87">
        <f t="shared" si="11"/>
        <v>0.002237907752559055</v>
      </c>
    </row>
    <row r="727" spans="1:4" ht="12.75">
      <c r="A727" s="5" t="s">
        <v>4197</v>
      </c>
      <c r="B727" s="5" t="s">
        <v>4198</v>
      </c>
      <c r="C727" s="116">
        <v>4758</v>
      </c>
      <c r="D727" s="87">
        <f t="shared" si="11"/>
        <v>0.0019459000523896167</v>
      </c>
    </row>
    <row r="728" spans="1:4" ht="12.75">
      <c r="A728" s="5" t="s">
        <v>4199</v>
      </c>
      <c r="B728" s="5" t="s">
        <v>4200</v>
      </c>
      <c r="C728" s="116">
        <v>19359</v>
      </c>
      <c r="D728" s="87">
        <f t="shared" si="11"/>
        <v>0.00791733482854363</v>
      </c>
    </row>
    <row r="729" spans="1:4" ht="12.75">
      <c r="A729" s="5" t="s">
        <v>4201</v>
      </c>
      <c r="B729" s="5" t="s">
        <v>4202</v>
      </c>
      <c r="C729" s="116">
        <v>1125</v>
      </c>
      <c r="D729" s="87">
        <f t="shared" si="11"/>
        <v>0.0004600961662333583</v>
      </c>
    </row>
    <row r="730" spans="1:4" ht="12.75">
      <c r="A730" s="5" t="s">
        <v>4203</v>
      </c>
      <c r="B730" s="5" t="s">
        <v>4204</v>
      </c>
      <c r="C730" s="116">
        <v>1950</v>
      </c>
      <c r="D730" s="87">
        <f t="shared" si="11"/>
        <v>0.0007975000214711544</v>
      </c>
    </row>
    <row r="731" spans="1:4" ht="12.75">
      <c r="A731" s="5" t="s">
        <v>4205</v>
      </c>
      <c r="B731" s="5" t="s">
        <v>4206</v>
      </c>
      <c r="C731" s="116">
        <v>3513</v>
      </c>
      <c r="D731" s="87">
        <f t="shared" si="11"/>
        <v>0.0014367269617580336</v>
      </c>
    </row>
    <row r="732" spans="1:4" ht="12.75">
      <c r="A732" s="5" t="s">
        <v>4207</v>
      </c>
      <c r="B732" s="5" t="s">
        <v>4208</v>
      </c>
      <c r="C732" s="116">
        <v>9195</v>
      </c>
      <c r="D732" s="87">
        <f t="shared" si="11"/>
        <v>0.003760519332013982</v>
      </c>
    </row>
    <row r="733" spans="1:4" ht="12.75">
      <c r="A733" s="5" t="s">
        <v>4209</v>
      </c>
      <c r="B733" s="5" t="s">
        <v>4210</v>
      </c>
      <c r="C733" s="116">
        <v>2514</v>
      </c>
      <c r="D733" s="87">
        <f t="shared" si="11"/>
        <v>0.0010281615661428113</v>
      </c>
    </row>
    <row r="734" spans="1:4" ht="12.75">
      <c r="A734" s="5" t="s">
        <v>4211</v>
      </c>
      <c r="B734" s="5" t="s">
        <v>4212</v>
      </c>
      <c r="C734" s="116">
        <v>9</v>
      </c>
      <c r="D734" s="87">
        <f t="shared" si="11"/>
        <v>3.6807693298668666E-06</v>
      </c>
    </row>
    <row r="735" spans="1:4" ht="12.75">
      <c r="A735" s="5" t="s">
        <v>4213</v>
      </c>
      <c r="B735" s="5" t="s">
        <v>4214</v>
      </c>
      <c r="C735" s="116">
        <v>2793</v>
      </c>
      <c r="D735" s="87">
        <f t="shared" si="11"/>
        <v>0.0011422654153686843</v>
      </c>
    </row>
    <row r="736" spans="1:4" ht="12.75">
      <c r="A736" s="5" t="s">
        <v>4215</v>
      </c>
      <c r="B736" s="5" t="s">
        <v>4216</v>
      </c>
      <c r="C736" s="116">
        <v>24</v>
      </c>
      <c r="D736" s="87">
        <f t="shared" si="11"/>
        <v>9.815384879644978E-06</v>
      </c>
    </row>
    <row r="737" spans="1:4" ht="12.75">
      <c r="A737" s="5" t="s">
        <v>4217</v>
      </c>
      <c r="B737" s="5" t="s">
        <v>4218</v>
      </c>
      <c r="C737" s="116">
        <v>294</v>
      </c>
      <c r="D737" s="87">
        <f t="shared" si="11"/>
        <v>0.00012023846477565097</v>
      </c>
    </row>
    <row r="738" spans="1:4" ht="12.75">
      <c r="A738" s="5" t="s">
        <v>4219</v>
      </c>
      <c r="B738" s="5" t="s">
        <v>4220</v>
      </c>
      <c r="C738" s="116">
        <v>186</v>
      </c>
      <c r="D738" s="87">
        <f t="shared" si="11"/>
        <v>7.606923281724857E-05</v>
      </c>
    </row>
    <row r="739" spans="1:4" ht="12.75">
      <c r="A739" s="5" t="s">
        <v>4221</v>
      </c>
      <c r="B739" s="5" t="s">
        <v>4222</v>
      </c>
      <c r="C739" s="116">
        <v>0</v>
      </c>
      <c r="D739" s="87">
        <f t="shared" si="11"/>
        <v>0</v>
      </c>
    </row>
    <row r="740" spans="1:4" ht="12.75">
      <c r="A740" s="5" t="s">
        <v>4223</v>
      </c>
      <c r="B740" s="5" t="s">
        <v>4224</v>
      </c>
      <c r="C740" s="116">
        <v>3</v>
      </c>
      <c r="D740" s="87">
        <f t="shared" si="11"/>
        <v>1.2269231099556223E-06</v>
      </c>
    </row>
    <row r="741" spans="1:4" ht="12.75">
      <c r="A741" s="5" t="s">
        <v>4225</v>
      </c>
      <c r="B741" s="5" t="s">
        <v>4226</v>
      </c>
      <c r="C741" s="116">
        <v>249</v>
      </c>
      <c r="D741" s="87">
        <f t="shared" si="11"/>
        <v>0.00010183461812631664</v>
      </c>
    </row>
    <row r="742" spans="1:4" ht="12.75">
      <c r="A742" s="5" t="s">
        <v>4227</v>
      </c>
      <c r="B742" s="5" t="s">
        <v>4228</v>
      </c>
      <c r="C742" s="116">
        <v>4182</v>
      </c>
      <c r="D742" s="87">
        <f t="shared" si="11"/>
        <v>0.0017103308152781372</v>
      </c>
    </row>
    <row r="743" spans="1:4" ht="12.75">
      <c r="A743" s="5" t="s">
        <v>4229</v>
      </c>
      <c r="B743" s="5" t="s">
        <v>4230</v>
      </c>
      <c r="C743" s="116">
        <v>1680</v>
      </c>
      <c r="D743" s="87">
        <f t="shared" si="11"/>
        <v>0.0006870769415751485</v>
      </c>
    </row>
    <row r="744" spans="1:4" ht="12.75">
      <c r="A744" s="5" t="s">
        <v>4231</v>
      </c>
      <c r="B744" s="5" t="s">
        <v>4232</v>
      </c>
      <c r="C744" s="116">
        <v>801</v>
      </c>
      <c r="D744" s="87">
        <f t="shared" si="11"/>
        <v>0.0003275884703581511</v>
      </c>
    </row>
    <row r="745" spans="1:4" ht="12.75">
      <c r="A745" s="5" t="s">
        <v>4233</v>
      </c>
      <c r="B745" s="5" t="s">
        <v>4234</v>
      </c>
      <c r="C745" s="116">
        <v>855</v>
      </c>
      <c r="D745" s="87">
        <f t="shared" si="11"/>
        <v>0.0003496730863373523</v>
      </c>
    </row>
    <row r="746" spans="1:4" ht="12.75">
      <c r="A746" s="5" t="s">
        <v>4235</v>
      </c>
      <c r="B746" s="5" t="s">
        <v>4236</v>
      </c>
      <c r="C746" s="116">
        <v>1116</v>
      </c>
      <c r="D746" s="87">
        <f t="shared" si="11"/>
        <v>0.00045641539690349146</v>
      </c>
    </row>
    <row r="747" spans="1:4" ht="12.75">
      <c r="A747" s="5" t="s">
        <v>4237</v>
      </c>
      <c r="B747" s="5" t="s">
        <v>4238</v>
      </c>
      <c r="C747" s="116">
        <v>1041</v>
      </c>
      <c r="D747" s="87">
        <f t="shared" si="11"/>
        <v>0.0004257423191546009</v>
      </c>
    </row>
    <row r="748" spans="1:4" ht="12.75">
      <c r="A748" s="5" t="s">
        <v>4239</v>
      </c>
      <c r="B748" s="5" t="s">
        <v>4240</v>
      </c>
      <c r="C748" s="116">
        <v>531</v>
      </c>
      <c r="D748" s="87">
        <f t="shared" si="11"/>
        <v>0.00021716539046214513</v>
      </c>
    </row>
    <row r="749" spans="1:4" ht="12.75">
      <c r="A749" s="5" t="s">
        <v>4241</v>
      </c>
      <c r="B749" s="5" t="s">
        <v>4242</v>
      </c>
      <c r="C749" s="116">
        <v>9</v>
      </c>
      <c r="D749" s="87">
        <f t="shared" si="11"/>
        <v>3.6807693298668666E-06</v>
      </c>
    </row>
    <row r="750" spans="1:4" ht="12.75">
      <c r="A750" s="5" t="s">
        <v>4243</v>
      </c>
      <c r="B750" s="5" t="s">
        <v>4244</v>
      </c>
      <c r="C750" s="116">
        <v>420</v>
      </c>
      <c r="D750" s="87">
        <f t="shared" si="11"/>
        <v>0.00017176923539378712</v>
      </c>
    </row>
    <row r="751" spans="1:4" ht="12.75">
      <c r="A751" s="5" t="s">
        <v>4245</v>
      </c>
      <c r="B751" s="5" t="s">
        <v>4246</v>
      </c>
      <c r="C751" s="116">
        <v>333</v>
      </c>
      <c r="D751" s="87">
        <f t="shared" si="11"/>
        <v>0.00013618846520507407</v>
      </c>
    </row>
    <row r="752" spans="1:4" ht="12.75">
      <c r="A752" s="5" t="s">
        <v>4247</v>
      </c>
      <c r="B752" s="5" t="s">
        <v>4248</v>
      </c>
      <c r="C752" s="116">
        <v>270</v>
      </c>
      <c r="D752" s="87">
        <f t="shared" si="11"/>
        <v>0.000110423079896006</v>
      </c>
    </row>
    <row r="753" spans="1:4" ht="12.75">
      <c r="A753" s="5" t="s">
        <v>4249</v>
      </c>
      <c r="B753" s="5" t="s">
        <v>4250</v>
      </c>
      <c r="C753" s="116">
        <v>5358</v>
      </c>
      <c r="D753" s="87">
        <f t="shared" si="11"/>
        <v>0.0021912846743807413</v>
      </c>
    </row>
    <row r="754" spans="1:4" ht="12.75">
      <c r="A754" s="5" t="s">
        <v>4251</v>
      </c>
      <c r="B754" s="5" t="s">
        <v>4252</v>
      </c>
      <c r="C754" s="116">
        <v>1926</v>
      </c>
      <c r="D754" s="87">
        <f t="shared" si="11"/>
        <v>0.0007876846365915094</v>
      </c>
    </row>
    <row r="755" spans="1:4" ht="12.75">
      <c r="A755" s="5" t="s">
        <v>4253</v>
      </c>
      <c r="B755" s="5" t="s">
        <v>4254</v>
      </c>
      <c r="C755" s="116">
        <v>4410</v>
      </c>
      <c r="D755" s="87">
        <f t="shared" si="11"/>
        <v>0.0018035769716347647</v>
      </c>
    </row>
    <row r="756" spans="1:4" ht="12.75">
      <c r="A756" s="5" t="s">
        <v>4255</v>
      </c>
      <c r="B756" s="5" t="s">
        <v>4256</v>
      </c>
      <c r="C756" s="116">
        <v>3528</v>
      </c>
      <c r="D756" s="87">
        <f t="shared" si="11"/>
        <v>0.0014428615773078117</v>
      </c>
    </row>
    <row r="757" spans="1:4" ht="12.75">
      <c r="A757" s="5" t="s">
        <v>4257</v>
      </c>
      <c r="B757" s="5" t="s">
        <v>4258</v>
      </c>
      <c r="C757" s="116">
        <v>225</v>
      </c>
      <c r="D757" s="87">
        <f t="shared" si="11"/>
        <v>9.201923324667167E-05</v>
      </c>
    </row>
    <row r="758" spans="1:4" ht="12.75">
      <c r="A758" s="5" t="s">
        <v>4259</v>
      </c>
      <c r="B758" s="5" t="s">
        <v>4260</v>
      </c>
      <c r="C758" s="116">
        <v>6648</v>
      </c>
      <c r="D758" s="87">
        <f t="shared" si="11"/>
        <v>0.0027188616116616588</v>
      </c>
    </row>
    <row r="759" spans="1:4" ht="12.75">
      <c r="A759" s="5" t="s">
        <v>4261</v>
      </c>
      <c r="B759" s="5" t="s">
        <v>4262</v>
      </c>
      <c r="C759" s="116">
        <v>1524</v>
      </c>
      <c r="D759" s="87">
        <f t="shared" si="11"/>
        <v>0.000623276939857456</v>
      </c>
    </row>
    <row r="760" spans="1:4" ht="12.75">
      <c r="A760" s="5" t="s">
        <v>4263</v>
      </c>
      <c r="B760" s="5" t="s">
        <v>4264</v>
      </c>
      <c r="C760" s="116">
        <v>144</v>
      </c>
      <c r="D760" s="87">
        <f t="shared" si="11"/>
        <v>5.8892309277869866E-05</v>
      </c>
    </row>
    <row r="761" spans="1:4" ht="12.75">
      <c r="A761" s="5" t="s">
        <v>4265</v>
      </c>
      <c r="B761" s="5" t="s">
        <v>4266</v>
      </c>
      <c r="C761" s="116">
        <v>1887</v>
      </c>
      <c r="D761" s="87">
        <f t="shared" si="11"/>
        <v>0.0007717346361620864</v>
      </c>
    </row>
    <row r="762" spans="1:4" ht="12.75">
      <c r="A762" s="5" t="s">
        <v>4267</v>
      </c>
      <c r="B762" s="5" t="s">
        <v>4268</v>
      </c>
      <c r="C762" s="116">
        <v>48</v>
      </c>
      <c r="D762" s="87">
        <f t="shared" si="11"/>
        <v>1.9630769759289957E-05</v>
      </c>
    </row>
    <row r="763" spans="1:4" ht="12.75">
      <c r="A763" s="5" t="s">
        <v>4269</v>
      </c>
      <c r="B763" s="5" t="s">
        <v>4270</v>
      </c>
      <c r="C763" s="116">
        <v>159</v>
      </c>
      <c r="D763" s="87">
        <f t="shared" si="11"/>
        <v>6.502692482764797E-05</v>
      </c>
    </row>
    <row r="764" spans="1:4" ht="12.75">
      <c r="A764" s="5" t="s">
        <v>4271</v>
      </c>
      <c r="B764" s="5" t="s">
        <v>4272</v>
      </c>
      <c r="C764" s="116">
        <v>783</v>
      </c>
      <c r="D764" s="87">
        <f t="shared" si="11"/>
        <v>0.00032022693169841737</v>
      </c>
    </row>
    <row r="765" spans="1:4" ht="12.75">
      <c r="A765" s="5" t="s">
        <v>4273</v>
      </c>
      <c r="B765" s="5" t="s">
        <v>4274</v>
      </c>
      <c r="C765" s="116">
        <v>1560</v>
      </c>
      <c r="D765" s="87">
        <f t="shared" si="11"/>
        <v>0.0006380000171769235</v>
      </c>
    </row>
    <row r="766" spans="1:4" ht="12.75">
      <c r="A766" s="5" t="s">
        <v>4275</v>
      </c>
      <c r="B766" s="5" t="s">
        <v>4276</v>
      </c>
      <c r="C766" s="116">
        <v>330</v>
      </c>
      <c r="D766" s="87">
        <f t="shared" si="11"/>
        <v>0.00013496154209511845</v>
      </c>
    </row>
    <row r="767" spans="1:4" ht="12.75">
      <c r="A767" s="5" t="s">
        <v>4277</v>
      </c>
      <c r="B767" s="5" t="s">
        <v>4278</v>
      </c>
      <c r="C767" s="116">
        <v>1770</v>
      </c>
      <c r="D767" s="87">
        <f t="shared" si="11"/>
        <v>0.0007238846348738171</v>
      </c>
    </row>
    <row r="768" spans="1:4" ht="12.75">
      <c r="A768" s="5" t="s">
        <v>4279</v>
      </c>
      <c r="B768" s="5" t="s">
        <v>4280</v>
      </c>
      <c r="C768" s="116">
        <v>591</v>
      </c>
      <c r="D768" s="87">
        <f t="shared" si="11"/>
        <v>0.00024170385266125756</v>
      </c>
    </row>
    <row r="769" spans="1:4" ht="12.75">
      <c r="A769" s="5" t="s">
        <v>4281</v>
      </c>
      <c r="B769" s="5" t="s">
        <v>4282</v>
      </c>
      <c r="C769" s="116">
        <v>1002</v>
      </c>
      <c r="D769" s="87">
        <f t="shared" si="11"/>
        <v>0.00040979231872517784</v>
      </c>
    </row>
    <row r="770" spans="1:4" ht="12.75">
      <c r="A770" s="5" t="s">
        <v>4283</v>
      </c>
      <c r="B770" s="5" t="s">
        <v>4284</v>
      </c>
      <c r="C770" s="116">
        <v>606</v>
      </c>
      <c r="D770" s="87">
        <f t="shared" si="11"/>
        <v>0.0002478384682110357</v>
      </c>
    </row>
    <row r="771" spans="1:4" ht="12.75">
      <c r="A771" s="5" t="s">
        <v>4285</v>
      </c>
      <c r="B771" s="5" t="s">
        <v>4286</v>
      </c>
      <c r="C771" s="116">
        <v>27</v>
      </c>
      <c r="D771" s="87">
        <f t="shared" si="11"/>
        <v>1.10423079896006E-05</v>
      </c>
    </row>
    <row r="772" spans="1:4" ht="12.75">
      <c r="A772" s="5" t="s">
        <v>4287</v>
      </c>
      <c r="B772" s="5" t="s">
        <v>4288</v>
      </c>
      <c r="C772" s="116">
        <v>225</v>
      </c>
      <c r="D772" s="87">
        <f t="shared" si="11"/>
        <v>9.201923324667167E-05</v>
      </c>
    </row>
    <row r="773" spans="1:4" ht="12.75">
      <c r="A773" s="5" t="s">
        <v>4289</v>
      </c>
      <c r="B773" s="5" t="s">
        <v>4290</v>
      </c>
      <c r="C773" s="116">
        <v>9</v>
      </c>
      <c r="D773" s="87">
        <f t="shared" si="11"/>
        <v>3.6807693298668666E-06</v>
      </c>
    </row>
    <row r="774" spans="1:4" ht="12.75">
      <c r="A774" s="5" t="s">
        <v>4291</v>
      </c>
      <c r="B774" s="5" t="s">
        <v>4292</v>
      </c>
      <c r="C774" s="116">
        <v>561</v>
      </c>
      <c r="D774" s="87">
        <f t="shared" si="11"/>
        <v>0.00022943462156170135</v>
      </c>
    </row>
    <row r="775" spans="1:4" ht="12.75">
      <c r="A775" s="5" t="s">
        <v>4293</v>
      </c>
      <c r="B775" s="5" t="s">
        <v>4294</v>
      </c>
      <c r="C775" s="116">
        <v>30</v>
      </c>
      <c r="D775" s="87">
        <f t="shared" si="11"/>
        <v>1.2269231099556222E-05</v>
      </c>
    </row>
    <row r="776" spans="1:4" ht="12.75">
      <c r="A776" s="5" t="s">
        <v>4295</v>
      </c>
      <c r="B776" s="5" t="s">
        <v>4296</v>
      </c>
      <c r="C776" s="116">
        <v>66</v>
      </c>
      <c r="D776" s="87">
        <f t="shared" si="11"/>
        <v>2.699230841902369E-05</v>
      </c>
    </row>
    <row r="777" spans="1:4" ht="12.75">
      <c r="A777" s="5" t="s">
        <v>4297</v>
      </c>
      <c r="B777" s="5" t="s">
        <v>4298</v>
      </c>
      <c r="C777" s="116">
        <v>96</v>
      </c>
      <c r="D777" s="87">
        <f aca="true" t="shared" si="12" ref="D777:D840">C777/C$1031</f>
        <v>3.926153951857991E-05</v>
      </c>
    </row>
    <row r="778" spans="1:4" ht="12.75">
      <c r="A778" s="5" t="s">
        <v>4299</v>
      </c>
      <c r="B778" s="5" t="s">
        <v>4300</v>
      </c>
      <c r="C778" s="116">
        <v>1725</v>
      </c>
      <c r="D778" s="87">
        <f t="shared" si="12"/>
        <v>0.0007054807882244827</v>
      </c>
    </row>
    <row r="779" spans="1:4" ht="12.75">
      <c r="A779" s="5" t="s">
        <v>4301</v>
      </c>
      <c r="B779" s="5" t="s">
        <v>4302</v>
      </c>
      <c r="C779" s="116">
        <v>90</v>
      </c>
      <c r="D779" s="87">
        <f t="shared" si="12"/>
        <v>3.6807693298668666E-05</v>
      </c>
    </row>
    <row r="780" spans="1:4" ht="12.75">
      <c r="A780" s="5" t="s">
        <v>4303</v>
      </c>
      <c r="B780" s="5" t="s">
        <v>4304</v>
      </c>
      <c r="C780" s="116">
        <v>1455</v>
      </c>
      <c r="D780" s="87">
        <f t="shared" si="12"/>
        <v>0.0005950577083284768</v>
      </c>
    </row>
    <row r="781" spans="1:4" ht="12.75">
      <c r="A781" s="5" t="s">
        <v>4305</v>
      </c>
      <c r="B781" s="5" t="s">
        <v>4306</v>
      </c>
      <c r="C781" s="116">
        <v>36</v>
      </c>
      <c r="D781" s="87">
        <f t="shared" si="12"/>
        <v>1.4723077319467467E-05</v>
      </c>
    </row>
    <row r="782" spans="1:4" ht="12.75">
      <c r="A782" s="5" t="s">
        <v>4307</v>
      </c>
      <c r="B782" s="5" t="s">
        <v>4308</v>
      </c>
      <c r="C782" s="116">
        <v>2037</v>
      </c>
      <c r="D782" s="87">
        <f t="shared" si="12"/>
        <v>0.0008330807916598675</v>
      </c>
    </row>
    <row r="783" spans="1:4" ht="12.75">
      <c r="A783" s="5" t="s">
        <v>4309</v>
      </c>
      <c r="B783" s="5" t="s">
        <v>4310</v>
      </c>
      <c r="C783" s="116">
        <v>270</v>
      </c>
      <c r="D783" s="87">
        <f t="shared" si="12"/>
        <v>0.000110423079896006</v>
      </c>
    </row>
    <row r="784" spans="1:4" ht="12.75">
      <c r="A784" s="5" t="s">
        <v>4311</v>
      </c>
      <c r="B784" s="5" t="s">
        <v>4312</v>
      </c>
      <c r="C784" s="116">
        <v>147</v>
      </c>
      <c r="D784" s="87">
        <f t="shared" si="12"/>
        <v>6.0119232387825486E-05</v>
      </c>
    </row>
    <row r="785" spans="1:4" ht="12.75">
      <c r="A785" s="5" t="s">
        <v>4313</v>
      </c>
      <c r="B785" s="5" t="s">
        <v>4314</v>
      </c>
      <c r="C785" s="116">
        <v>618</v>
      </c>
      <c r="D785" s="87">
        <f t="shared" si="12"/>
        <v>0.00025274616065085816</v>
      </c>
    </row>
    <row r="786" spans="1:4" ht="12.75">
      <c r="A786" s="5" t="s">
        <v>4315</v>
      </c>
      <c r="B786" s="5" t="s">
        <v>4316</v>
      </c>
      <c r="C786" s="116">
        <v>255</v>
      </c>
      <c r="D786" s="87">
        <f t="shared" si="12"/>
        <v>0.00010428846434622789</v>
      </c>
    </row>
    <row r="787" spans="1:4" ht="12.75">
      <c r="A787" s="5" t="s">
        <v>4317</v>
      </c>
      <c r="B787" s="5" t="s">
        <v>4318</v>
      </c>
      <c r="C787" s="116">
        <v>471</v>
      </c>
      <c r="D787" s="87">
        <f t="shared" si="12"/>
        <v>0.00019262692826303268</v>
      </c>
    </row>
    <row r="788" spans="1:4" ht="12.75">
      <c r="A788" s="5" t="s">
        <v>4319</v>
      </c>
      <c r="B788" s="5" t="s">
        <v>4320</v>
      </c>
      <c r="C788" s="116">
        <v>339</v>
      </c>
      <c r="D788" s="87">
        <f t="shared" si="12"/>
        <v>0.00013864231142498532</v>
      </c>
    </row>
    <row r="789" spans="1:4" ht="12.75">
      <c r="A789" s="5" t="s">
        <v>4321</v>
      </c>
      <c r="B789" s="5" t="s">
        <v>4322</v>
      </c>
      <c r="C789" s="116">
        <v>138</v>
      </c>
      <c r="D789" s="87">
        <f t="shared" si="12"/>
        <v>5.643846305795862E-05</v>
      </c>
    </row>
    <row r="790" spans="1:4" ht="12.75">
      <c r="A790" s="5" t="s">
        <v>4323</v>
      </c>
      <c r="B790" s="5" t="s">
        <v>4324</v>
      </c>
      <c r="C790" s="116">
        <v>840</v>
      </c>
      <c r="D790" s="87">
        <f t="shared" si="12"/>
        <v>0.00034353847078757424</v>
      </c>
    </row>
    <row r="791" spans="1:4" ht="12.75">
      <c r="A791" s="5" t="s">
        <v>4325</v>
      </c>
      <c r="B791" s="5" t="s">
        <v>4326</v>
      </c>
      <c r="C791" s="116">
        <v>2136</v>
      </c>
      <c r="D791" s="87">
        <f t="shared" si="12"/>
        <v>0.000873569254288403</v>
      </c>
    </row>
    <row r="792" spans="1:4" ht="12.75">
      <c r="A792" s="5" t="s">
        <v>4327</v>
      </c>
      <c r="B792" s="5" t="s">
        <v>4328</v>
      </c>
      <c r="C792" s="116">
        <v>129</v>
      </c>
      <c r="D792" s="87">
        <f t="shared" si="12"/>
        <v>5.275769372809175E-05</v>
      </c>
    </row>
    <row r="793" spans="1:4" ht="12.75">
      <c r="A793" s="5" t="s">
        <v>4329</v>
      </c>
      <c r="B793" s="5" t="s">
        <v>4330</v>
      </c>
      <c r="C793" s="116">
        <v>342</v>
      </c>
      <c r="D793" s="87">
        <f t="shared" si="12"/>
        <v>0.00013986923453494093</v>
      </c>
    </row>
    <row r="794" spans="1:4" ht="12.75">
      <c r="A794" s="5" t="s">
        <v>4331</v>
      </c>
      <c r="B794" s="5" t="s">
        <v>4332</v>
      </c>
      <c r="C794" s="116">
        <v>108</v>
      </c>
      <c r="D794" s="87">
        <f t="shared" si="12"/>
        <v>4.41692319584024E-05</v>
      </c>
    </row>
    <row r="795" spans="1:4" ht="12.75">
      <c r="A795" s="5" t="s">
        <v>4333</v>
      </c>
      <c r="B795" s="5" t="s">
        <v>4334</v>
      </c>
      <c r="C795" s="116">
        <v>36</v>
      </c>
      <c r="D795" s="87">
        <f t="shared" si="12"/>
        <v>1.4723077319467467E-05</v>
      </c>
    </row>
    <row r="796" spans="1:4" ht="12.75">
      <c r="A796" s="5" t="s">
        <v>4335</v>
      </c>
      <c r="B796" s="5" t="s">
        <v>4336</v>
      </c>
      <c r="C796" s="116">
        <v>51747</v>
      </c>
      <c r="D796" s="87">
        <f t="shared" si="12"/>
        <v>0.021163196723624527</v>
      </c>
    </row>
    <row r="797" spans="1:4" ht="12.75">
      <c r="A797" s="5" t="s">
        <v>4337</v>
      </c>
      <c r="B797" s="5" t="s">
        <v>4338</v>
      </c>
      <c r="C797" s="116">
        <v>276</v>
      </c>
      <c r="D797" s="87">
        <f t="shared" si="12"/>
        <v>0.00011287692611591724</v>
      </c>
    </row>
    <row r="798" spans="1:4" ht="12.75">
      <c r="A798" s="5" t="s">
        <v>4339</v>
      </c>
      <c r="B798" s="5" t="s">
        <v>4340</v>
      </c>
      <c r="C798" s="116">
        <v>7881</v>
      </c>
      <c r="D798" s="87">
        <f t="shared" si="12"/>
        <v>0.0032231270098534194</v>
      </c>
    </row>
    <row r="799" spans="1:4" ht="12.75">
      <c r="A799" s="5" t="s">
        <v>4341</v>
      </c>
      <c r="B799" s="5" t="s">
        <v>4342</v>
      </c>
      <c r="C799" s="116">
        <v>636</v>
      </c>
      <c r="D799" s="87">
        <f t="shared" si="12"/>
        <v>0.0002601076993105919</v>
      </c>
    </row>
    <row r="800" spans="1:4" ht="12.75">
      <c r="A800" s="5" t="s">
        <v>4343</v>
      </c>
      <c r="B800" s="5" t="s">
        <v>4344</v>
      </c>
      <c r="C800" s="116">
        <v>5196</v>
      </c>
      <c r="D800" s="87">
        <f t="shared" si="12"/>
        <v>0.0021250308264431374</v>
      </c>
    </row>
    <row r="801" spans="1:4" ht="12.75">
      <c r="A801" s="5" t="s">
        <v>4345</v>
      </c>
      <c r="B801" s="5" t="s">
        <v>4346</v>
      </c>
      <c r="C801" s="116">
        <v>5025</v>
      </c>
      <c r="D801" s="87">
        <f t="shared" si="12"/>
        <v>0.002055096209175667</v>
      </c>
    </row>
    <row r="802" spans="1:4" ht="12.75">
      <c r="A802" s="5" t="s">
        <v>4347</v>
      </c>
      <c r="B802" s="5" t="s">
        <v>4348</v>
      </c>
      <c r="C802" s="116">
        <v>108702</v>
      </c>
      <c r="D802" s="87">
        <f t="shared" si="12"/>
        <v>0.044456331966132016</v>
      </c>
    </row>
    <row r="803" spans="1:4" ht="12.75">
      <c r="A803" s="5" t="s">
        <v>4349</v>
      </c>
      <c r="B803" s="5" t="s">
        <v>4350</v>
      </c>
      <c r="C803" s="116">
        <v>159</v>
      </c>
      <c r="D803" s="87">
        <f t="shared" si="12"/>
        <v>6.502692482764797E-05</v>
      </c>
    </row>
    <row r="804" spans="1:4" ht="12.75">
      <c r="A804" s="5" t="s">
        <v>4351</v>
      </c>
      <c r="B804" s="5" t="s">
        <v>4352</v>
      </c>
      <c r="C804" s="116">
        <v>1599</v>
      </c>
      <c r="D804" s="87">
        <f t="shared" si="12"/>
        <v>0.0006539500176063466</v>
      </c>
    </row>
    <row r="805" spans="1:4" ht="12.75">
      <c r="A805" s="5" t="s">
        <v>4353</v>
      </c>
      <c r="B805" s="5" t="s">
        <v>4354</v>
      </c>
      <c r="C805" s="116">
        <v>2847</v>
      </c>
      <c r="D805" s="87">
        <f t="shared" si="12"/>
        <v>0.0011643500313478854</v>
      </c>
    </row>
    <row r="806" spans="1:4" ht="12.75">
      <c r="A806" s="5" t="s">
        <v>4355</v>
      </c>
      <c r="B806" s="5" t="s">
        <v>4356</v>
      </c>
      <c r="C806" s="116">
        <v>1464</v>
      </c>
      <c r="D806" s="87">
        <f t="shared" si="12"/>
        <v>0.0005987384776583437</v>
      </c>
    </row>
    <row r="807" spans="1:4" ht="12.75">
      <c r="A807" s="5" t="s">
        <v>4357</v>
      </c>
      <c r="B807" s="5" t="s">
        <v>4358</v>
      </c>
      <c r="C807" s="116">
        <v>5538</v>
      </c>
      <c r="D807" s="87">
        <f t="shared" si="12"/>
        <v>0.0022649000609780787</v>
      </c>
    </row>
    <row r="808" spans="1:4" ht="12.75">
      <c r="A808" s="5" t="s">
        <v>4359</v>
      </c>
      <c r="B808" s="5" t="s">
        <v>4360</v>
      </c>
      <c r="C808" s="116">
        <v>2166</v>
      </c>
      <c r="D808" s="87">
        <f t="shared" si="12"/>
        <v>0.0008858384853879592</v>
      </c>
    </row>
    <row r="809" spans="1:4" ht="12.75">
      <c r="A809" s="5" t="s">
        <v>4361</v>
      </c>
      <c r="B809" s="5" t="s">
        <v>4362</v>
      </c>
      <c r="C809" s="116">
        <v>333</v>
      </c>
      <c r="D809" s="87">
        <f t="shared" si="12"/>
        <v>0.00013618846520507407</v>
      </c>
    </row>
    <row r="810" spans="1:4" ht="12.75">
      <c r="A810" s="5" t="s">
        <v>4363</v>
      </c>
      <c r="B810" s="5" t="s">
        <v>4364</v>
      </c>
      <c r="C810" s="116">
        <v>693</v>
      </c>
      <c r="D810" s="87">
        <f t="shared" si="12"/>
        <v>0.0002834192383997487</v>
      </c>
    </row>
    <row r="811" spans="1:4" ht="12.75">
      <c r="A811" s="5" t="s">
        <v>4365</v>
      </c>
      <c r="B811" s="5" t="s">
        <v>4366</v>
      </c>
      <c r="C811" s="116">
        <v>225</v>
      </c>
      <c r="D811" s="87">
        <f t="shared" si="12"/>
        <v>9.201923324667167E-05</v>
      </c>
    </row>
    <row r="812" spans="1:4" ht="12.75">
      <c r="A812" s="5" t="s">
        <v>4367</v>
      </c>
      <c r="B812" s="5" t="s">
        <v>4368</v>
      </c>
      <c r="C812" s="116">
        <v>816</v>
      </c>
      <c r="D812" s="87">
        <f t="shared" si="12"/>
        <v>0.0003337230859079292</v>
      </c>
    </row>
    <row r="813" spans="1:4" ht="12.75">
      <c r="A813" s="5" t="s">
        <v>4369</v>
      </c>
      <c r="B813" s="5" t="s">
        <v>4370</v>
      </c>
      <c r="C813" s="116">
        <v>498</v>
      </c>
      <c r="D813" s="87">
        <f t="shared" si="12"/>
        <v>0.00020366923625263328</v>
      </c>
    </row>
    <row r="814" spans="1:4" ht="12.75">
      <c r="A814" s="5" t="s">
        <v>4371</v>
      </c>
      <c r="B814" s="5" t="s">
        <v>4372</v>
      </c>
      <c r="C814" s="116">
        <v>273</v>
      </c>
      <c r="D814" s="87">
        <f t="shared" si="12"/>
        <v>0.00011165000300596163</v>
      </c>
    </row>
    <row r="815" spans="1:4" ht="12.75">
      <c r="A815" s="5" t="s">
        <v>4373</v>
      </c>
      <c r="B815" s="5" t="s">
        <v>4374</v>
      </c>
      <c r="C815" s="116">
        <v>11556</v>
      </c>
      <c r="D815" s="87">
        <f t="shared" si="12"/>
        <v>0.0047261078195490564</v>
      </c>
    </row>
    <row r="816" spans="1:4" ht="12.75">
      <c r="A816" s="5" t="s">
        <v>4375</v>
      </c>
      <c r="B816" s="5" t="s">
        <v>4376</v>
      </c>
      <c r="C816" s="116">
        <v>4014</v>
      </c>
      <c r="D816" s="87">
        <f t="shared" si="12"/>
        <v>0.0016416231211206225</v>
      </c>
    </row>
    <row r="817" spans="1:4" ht="12.75">
      <c r="A817" s="5" t="s">
        <v>4377</v>
      </c>
      <c r="B817" s="5" t="s">
        <v>4378</v>
      </c>
      <c r="C817" s="116">
        <v>69</v>
      </c>
      <c r="D817" s="87">
        <f t="shared" si="12"/>
        <v>2.821923152897931E-05</v>
      </c>
    </row>
    <row r="818" spans="1:4" ht="12.75">
      <c r="A818" s="5" t="s">
        <v>4379</v>
      </c>
      <c r="B818" s="5" t="s">
        <v>4380</v>
      </c>
      <c r="C818" s="116">
        <v>4827</v>
      </c>
      <c r="D818" s="87">
        <f t="shared" si="12"/>
        <v>0.001974119283918596</v>
      </c>
    </row>
    <row r="819" spans="1:4" ht="12.75">
      <c r="A819" s="5" t="s">
        <v>4381</v>
      </c>
      <c r="B819" s="5" t="s">
        <v>4382</v>
      </c>
      <c r="C819" s="116">
        <v>1353</v>
      </c>
      <c r="D819" s="87">
        <f t="shared" si="12"/>
        <v>0.0005533423225899856</v>
      </c>
    </row>
    <row r="820" spans="1:4" ht="12.75">
      <c r="A820" s="5" t="s">
        <v>4383</v>
      </c>
      <c r="B820" s="5" t="s">
        <v>4384</v>
      </c>
      <c r="C820" s="116">
        <v>105</v>
      </c>
      <c r="D820" s="87">
        <f t="shared" si="12"/>
        <v>4.294230884844678E-05</v>
      </c>
    </row>
    <row r="821" spans="1:4" ht="12.75">
      <c r="A821" s="5" t="s">
        <v>4385</v>
      </c>
      <c r="B821" s="5" t="s">
        <v>4386</v>
      </c>
      <c r="C821" s="116">
        <v>642</v>
      </c>
      <c r="D821" s="87">
        <f t="shared" si="12"/>
        <v>0.00026256154553050317</v>
      </c>
    </row>
    <row r="822" spans="1:4" ht="12.75">
      <c r="A822" s="5" t="s">
        <v>4387</v>
      </c>
      <c r="B822" s="5" t="s">
        <v>4388</v>
      </c>
      <c r="C822" s="116">
        <v>816</v>
      </c>
      <c r="D822" s="87">
        <f t="shared" si="12"/>
        <v>0.0003337230859079292</v>
      </c>
    </row>
    <row r="823" spans="1:4" ht="12.75">
      <c r="A823" s="5" t="s">
        <v>4389</v>
      </c>
      <c r="B823" s="5" t="s">
        <v>4390</v>
      </c>
      <c r="C823" s="116">
        <v>15</v>
      </c>
      <c r="D823" s="87">
        <f t="shared" si="12"/>
        <v>6.134615549778111E-06</v>
      </c>
    </row>
    <row r="824" spans="1:4" ht="12.75">
      <c r="A824" s="5" t="s">
        <v>4391</v>
      </c>
      <c r="B824" s="5" t="s">
        <v>4392</v>
      </c>
      <c r="C824" s="116">
        <v>507</v>
      </c>
      <c r="D824" s="87">
        <f t="shared" si="12"/>
        <v>0.00020735000558250015</v>
      </c>
    </row>
    <row r="825" spans="1:4" ht="12.75">
      <c r="A825" s="5" t="s">
        <v>4393</v>
      </c>
      <c r="B825" s="5" t="s">
        <v>4394</v>
      </c>
      <c r="C825" s="116">
        <v>672</v>
      </c>
      <c r="D825" s="87">
        <f t="shared" si="12"/>
        <v>0.00027483077663005936</v>
      </c>
    </row>
    <row r="826" spans="1:4" ht="12.75">
      <c r="A826" s="5" t="s">
        <v>4395</v>
      </c>
      <c r="B826" s="5" t="s">
        <v>4396</v>
      </c>
      <c r="C826" s="116">
        <v>27</v>
      </c>
      <c r="D826" s="87">
        <f t="shared" si="12"/>
        <v>1.10423079896006E-05</v>
      </c>
    </row>
    <row r="827" spans="1:4" ht="12.75">
      <c r="A827" s="5" t="s">
        <v>4397</v>
      </c>
      <c r="B827" s="5" t="s">
        <v>4398</v>
      </c>
      <c r="C827" s="116">
        <v>315</v>
      </c>
      <c r="D827" s="87">
        <f t="shared" si="12"/>
        <v>0.00012882692654534033</v>
      </c>
    </row>
    <row r="828" spans="1:4" ht="12.75">
      <c r="A828" s="5" t="s">
        <v>4399</v>
      </c>
      <c r="B828" s="5" t="s">
        <v>4400</v>
      </c>
      <c r="C828" s="116">
        <v>183</v>
      </c>
      <c r="D828" s="87">
        <f t="shared" si="12"/>
        <v>7.484230970729296E-05</v>
      </c>
    </row>
    <row r="829" spans="1:4" ht="12.75">
      <c r="A829" s="5" t="s">
        <v>4401</v>
      </c>
      <c r="B829" s="5" t="s">
        <v>4402</v>
      </c>
      <c r="C829" s="116">
        <v>96</v>
      </c>
      <c r="D829" s="87">
        <f t="shared" si="12"/>
        <v>3.926153951857991E-05</v>
      </c>
    </row>
    <row r="830" spans="1:4" ht="12.75">
      <c r="A830" s="5" t="s">
        <v>4403</v>
      </c>
      <c r="B830" s="5" t="s">
        <v>4404</v>
      </c>
      <c r="C830" s="116">
        <v>69</v>
      </c>
      <c r="D830" s="87">
        <f t="shared" si="12"/>
        <v>2.821923152897931E-05</v>
      </c>
    </row>
    <row r="831" spans="1:4" ht="12.75">
      <c r="A831" s="5" t="s">
        <v>4405</v>
      </c>
      <c r="B831" s="5" t="s">
        <v>4406</v>
      </c>
      <c r="C831" s="116">
        <v>1641</v>
      </c>
      <c r="D831" s="87">
        <f t="shared" si="12"/>
        <v>0.0006711269411457253</v>
      </c>
    </row>
    <row r="832" spans="1:4" ht="12.75">
      <c r="A832" s="5" t="s">
        <v>4407</v>
      </c>
      <c r="B832" s="5" t="s">
        <v>4408</v>
      </c>
      <c r="C832" s="116">
        <v>390</v>
      </c>
      <c r="D832" s="87">
        <f t="shared" si="12"/>
        <v>0.00015950000429423088</v>
      </c>
    </row>
    <row r="833" spans="1:4" ht="12.75">
      <c r="A833" s="5" t="s">
        <v>4409</v>
      </c>
      <c r="B833" s="5" t="s">
        <v>4410</v>
      </c>
      <c r="C833" s="116">
        <v>1452</v>
      </c>
      <c r="D833" s="87">
        <f t="shared" si="12"/>
        <v>0.0005938307852185211</v>
      </c>
    </row>
    <row r="834" spans="1:4" ht="12.75">
      <c r="A834" s="5" t="s">
        <v>4411</v>
      </c>
      <c r="B834" s="5" t="s">
        <v>4412</v>
      </c>
      <c r="C834" s="116">
        <v>690</v>
      </c>
      <c r="D834" s="87">
        <f t="shared" si="12"/>
        <v>0.0002821923152897931</v>
      </c>
    </row>
    <row r="835" spans="1:4" ht="12.75">
      <c r="A835" s="5" t="s">
        <v>4413</v>
      </c>
      <c r="B835" s="5" t="s">
        <v>4414</v>
      </c>
      <c r="C835" s="116">
        <v>210</v>
      </c>
      <c r="D835" s="87">
        <f t="shared" si="12"/>
        <v>8.588461769689356E-05</v>
      </c>
    </row>
    <row r="836" spans="1:4" ht="12.75">
      <c r="A836" s="5" t="s">
        <v>4415</v>
      </c>
      <c r="B836" s="5" t="s">
        <v>4416</v>
      </c>
      <c r="C836" s="116">
        <v>33</v>
      </c>
      <c r="D836" s="87">
        <f t="shared" si="12"/>
        <v>1.3496154209511845E-05</v>
      </c>
    </row>
    <row r="837" spans="1:4" ht="12.75">
      <c r="A837" s="5" t="s">
        <v>4417</v>
      </c>
      <c r="B837" s="5" t="s">
        <v>4418</v>
      </c>
      <c r="C837" s="116">
        <v>126</v>
      </c>
      <c r="D837" s="87">
        <f t="shared" si="12"/>
        <v>5.153077061813613E-05</v>
      </c>
    </row>
    <row r="838" spans="1:4" ht="12.75">
      <c r="A838" s="5" t="s">
        <v>4419</v>
      </c>
      <c r="B838" s="5" t="s">
        <v>4420</v>
      </c>
      <c r="C838" s="116">
        <v>243</v>
      </c>
      <c r="D838" s="87">
        <f t="shared" si="12"/>
        <v>9.93807719064054E-05</v>
      </c>
    </row>
    <row r="839" spans="1:4" ht="12.75">
      <c r="A839" s="5" t="s">
        <v>4421</v>
      </c>
      <c r="B839" s="5" t="s">
        <v>4422</v>
      </c>
      <c r="C839" s="116">
        <v>675</v>
      </c>
      <c r="D839" s="87">
        <f t="shared" si="12"/>
        <v>0.00027605769974001497</v>
      </c>
    </row>
    <row r="840" spans="1:4" ht="12.75">
      <c r="A840" s="5" t="s">
        <v>4423</v>
      </c>
      <c r="B840" s="5" t="s">
        <v>4424</v>
      </c>
      <c r="C840" s="116">
        <v>249</v>
      </c>
      <c r="D840" s="87">
        <f t="shared" si="12"/>
        <v>0.00010183461812631664</v>
      </c>
    </row>
    <row r="841" spans="1:4" ht="12.75">
      <c r="A841" s="5" t="s">
        <v>4425</v>
      </c>
      <c r="B841" s="5" t="s">
        <v>4426</v>
      </c>
      <c r="C841" s="116">
        <v>219</v>
      </c>
      <c r="D841" s="87">
        <f aca="true" t="shared" si="13" ref="D841:D904">C841/C$1031</f>
        <v>8.956538702676043E-05</v>
      </c>
    </row>
    <row r="842" spans="1:4" ht="12.75">
      <c r="A842" s="5" t="s">
        <v>4427</v>
      </c>
      <c r="B842" s="5" t="s">
        <v>4428</v>
      </c>
      <c r="C842" s="116">
        <v>27</v>
      </c>
      <c r="D842" s="87">
        <f t="shared" si="13"/>
        <v>1.10423079896006E-05</v>
      </c>
    </row>
    <row r="843" spans="1:4" ht="12.75">
      <c r="A843" s="5" t="s">
        <v>4429</v>
      </c>
      <c r="B843" s="5" t="s">
        <v>4430</v>
      </c>
      <c r="C843" s="116">
        <v>3513</v>
      </c>
      <c r="D843" s="87">
        <f t="shared" si="13"/>
        <v>0.0014367269617580336</v>
      </c>
    </row>
    <row r="844" spans="1:4" ht="12.75">
      <c r="A844" s="5" t="s">
        <v>4431</v>
      </c>
      <c r="B844" s="5" t="s">
        <v>4432</v>
      </c>
      <c r="C844" s="116">
        <v>12</v>
      </c>
      <c r="D844" s="87">
        <f t="shared" si="13"/>
        <v>4.907692439822489E-06</v>
      </c>
    </row>
    <row r="845" spans="1:4" ht="12.75">
      <c r="A845" s="5" t="s">
        <v>4433</v>
      </c>
      <c r="B845" s="5" t="s">
        <v>4434</v>
      </c>
      <c r="C845" s="116">
        <v>138</v>
      </c>
      <c r="D845" s="87">
        <f t="shared" si="13"/>
        <v>5.643846305795862E-05</v>
      </c>
    </row>
    <row r="846" spans="1:4" ht="12.75">
      <c r="A846" s="5" t="s">
        <v>4435</v>
      </c>
      <c r="B846" s="5" t="s">
        <v>4436</v>
      </c>
      <c r="C846" s="116">
        <v>129</v>
      </c>
      <c r="D846" s="87">
        <f t="shared" si="13"/>
        <v>5.275769372809175E-05</v>
      </c>
    </row>
    <row r="847" spans="1:4" ht="12.75">
      <c r="A847" s="5" t="s">
        <v>4437</v>
      </c>
      <c r="B847" s="5" t="s">
        <v>4438</v>
      </c>
      <c r="C847" s="116">
        <v>525</v>
      </c>
      <c r="D847" s="87">
        <f t="shared" si="13"/>
        <v>0.00021471154424223388</v>
      </c>
    </row>
    <row r="848" spans="1:4" ht="12.75">
      <c r="A848" s="5" t="s">
        <v>4439</v>
      </c>
      <c r="B848" s="5" t="s">
        <v>4440</v>
      </c>
      <c r="C848" s="116">
        <v>132</v>
      </c>
      <c r="D848" s="87">
        <f t="shared" si="13"/>
        <v>5.398461683804738E-05</v>
      </c>
    </row>
    <row r="849" spans="1:4" ht="12.75">
      <c r="A849" s="5" t="s">
        <v>4441</v>
      </c>
      <c r="B849" s="5" t="s">
        <v>4442</v>
      </c>
      <c r="C849" s="116">
        <v>141</v>
      </c>
      <c r="D849" s="87">
        <f t="shared" si="13"/>
        <v>5.766538616791424E-05</v>
      </c>
    </row>
    <row r="850" spans="1:4" ht="12.75">
      <c r="A850" s="5" t="s">
        <v>4443</v>
      </c>
      <c r="B850" s="5" t="s">
        <v>4444</v>
      </c>
      <c r="C850" s="116">
        <v>123</v>
      </c>
      <c r="D850" s="87">
        <f t="shared" si="13"/>
        <v>5.030384750818051E-05</v>
      </c>
    </row>
    <row r="851" spans="1:4" ht="12.75">
      <c r="A851" s="5" t="s">
        <v>4445</v>
      </c>
      <c r="B851" s="5" t="s">
        <v>4446</v>
      </c>
      <c r="C851" s="116">
        <v>588</v>
      </c>
      <c r="D851" s="87">
        <f t="shared" si="13"/>
        <v>0.00024047692955130195</v>
      </c>
    </row>
    <row r="852" spans="1:4" ht="12.75">
      <c r="A852" s="5" t="s">
        <v>4447</v>
      </c>
      <c r="B852" s="5" t="s">
        <v>4448</v>
      </c>
      <c r="C852" s="116">
        <v>75</v>
      </c>
      <c r="D852" s="87">
        <f t="shared" si="13"/>
        <v>3.067307774889055E-05</v>
      </c>
    </row>
    <row r="853" spans="1:4" ht="12.75">
      <c r="A853" s="5" t="s">
        <v>4449</v>
      </c>
      <c r="B853" s="5" t="s">
        <v>4450</v>
      </c>
      <c r="C853" s="116">
        <v>267</v>
      </c>
      <c r="D853" s="87">
        <f t="shared" si="13"/>
        <v>0.00010919615678605037</v>
      </c>
    </row>
    <row r="854" spans="1:4" ht="12.75">
      <c r="A854" s="5" t="s">
        <v>4451</v>
      </c>
      <c r="B854" s="5" t="s">
        <v>4452</v>
      </c>
      <c r="C854" s="116">
        <v>696</v>
      </c>
      <c r="D854" s="87">
        <f t="shared" si="13"/>
        <v>0.00028464616150970437</v>
      </c>
    </row>
    <row r="855" spans="1:4" ht="12.75">
      <c r="A855" s="5" t="s">
        <v>4453</v>
      </c>
      <c r="B855" s="5" t="s">
        <v>4454</v>
      </c>
      <c r="C855" s="116">
        <v>8241</v>
      </c>
      <c r="D855" s="87">
        <f t="shared" si="13"/>
        <v>0.0033703577830480943</v>
      </c>
    </row>
    <row r="856" spans="1:4" ht="12.75">
      <c r="A856" s="5" t="s">
        <v>4455</v>
      </c>
      <c r="B856" s="5" t="s">
        <v>4456</v>
      </c>
      <c r="C856" s="116">
        <v>1542</v>
      </c>
      <c r="D856" s="87">
        <f t="shared" si="13"/>
        <v>0.0006306384785171898</v>
      </c>
    </row>
    <row r="857" spans="1:4" ht="12.75">
      <c r="A857" s="5" t="s">
        <v>4457</v>
      </c>
      <c r="B857" s="5" t="s">
        <v>4458</v>
      </c>
      <c r="C857" s="116">
        <v>873</v>
      </c>
      <c r="D857" s="87">
        <f t="shared" si="13"/>
        <v>0.00035703462499708604</v>
      </c>
    </row>
    <row r="858" spans="1:4" ht="12.75">
      <c r="A858" s="5" t="s">
        <v>4459</v>
      </c>
      <c r="B858" s="5" t="s">
        <v>4460</v>
      </c>
      <c r="C858" s="116">
        <v>576</v>
      </c>
      <c r="D858" s="87">
        <f t="shared" si="13"/>
        <v>0.00023556923711147947</v>
      </c>
    </row>
    <row r="859" spans="1:4" ht="12.75">
      <c r="A859" s="5" t="s">
        <v>4461</v>
      </c>
      <c r="B859" s="5" t="s">
        <v>4462</v>
      </c>
      <c r="C859" s="116">
        <v>42</v>
      </c>
      <c r="D859" s="87">
        <f t="shared" si="13"/>
        <v>1.717692353937871E-05</v>
      </c>
    </row>
    <row r="860" spans="1:4" ht="12.75">
      <c r="A860" s="5" t="s">
        <v>4463</v>
      </c>
      <c r="B860" s="5" t="s">
        <v>4464</v>
      </c>
      <c r="C860" s="116">
        <v>6027</v>
      </c>
      <c r="D860" s="87">
        <f t="shared" si="13"/>
        <v>0.002464888527900845</v>
      </c>
    </row>
    <row r="861" spans="1:4" ht="12.75">
      <c r="A861" s="5" t="s">
        <v>4465</v>
      </c>
      <c r="B861" s="5" t="s">
        <v>4466</v>
      </c>
      <c r="C861" s="116">
        <v>333</v>
      </c>
      <c r="D861" s="87">
        <f t="shared" si="13"/>
        <v>0.00013618846520507407</v>
      </c>
    </row>
    <row r="862" spans="1:4" ht="12.75">
      <c r="A862" s="5" t="s">
        <v>4467</v>
      </c>
      <c r="B862" s="5" t="s">
        <v>4468</v>
      </c>
      <c r="C862" s="116">
        <v>183</v>
      </c>
      <c r="D862" s="87">
        <f t="shared" si="13"/>
        <v>7.484230970729296E-05</v>
      </c>
    </row>
    <row r="863" spans="1:4" ht="12.75">
      <c r="A863" s="5" t="s">
        <v>4469</v>
      </c>
      <c r="B863" s="5" t="s">
        <v>4470</v>
      </c>
      <c r="C863" s="116">
        <v>36</v>
      </c>
      <c r="D863" s="87">
        <f t="shared" si="13"/>
        <v>1.4723077319467467E-05</v>
      </c>
    </row>
    <row r="864" spans="1:4" ht="12.75">
      <c r="A864" s="5" t="s">
        <v>4471</v>
      </c>
      <c r="B864" s="5" t="s">
        <v>4472</v>
      </c>
      <c r="C864" s="116">
        <v>165</v>
      </c>
      <c r="D864" s="87">
        <f t="shared" si="13"/>
        <v>6.748077104755923E-05</v>
      </c>
    </row>
    <row r="865" spans="1:4" ht="12.75">
      <c r="A865" s="5" t="s">
        <v>4473</v>
      </c>
      <c r="B865" s="5" t="s">
        <v>4474</v>
      </c>
      <c r="C865" s="116">
        <v>288</v>
      </c>
      <c r="D865" s="87">
        <f t="shared" si="13"/>
        <v>0.00011778461855573973</v>
      </c>
    </row>
    <row r="866" spans="1:4" ht="12.75">
      <c r="A866" s="5" t="s">
        <v>4475</v>
      </c>
      <c r="B866" s="5" t="s">
        <v>4476</v>
      </c>
      <c r="C866" s="116">
        <v>366</v>
      </c>
      <c r="D866" s="87">
        <f t="shared" si="13"/>
        <v>0.00014968461941458592</v>
      </c>
    </row>
    <row r="867" spans="1:4" ht="12.75">
      <c r="A867" s="5" t="s">
        <v>4477</v>
      </c>
      <c r="B867" s="5" t="s">
        <v>4478</v>
      </c>
      <c r="C867" s="116">
        <v>153</v>
      </c>
      <c r="D867" s="87">
        <f t="shared" si="13"/>
        <v>6.257307860773673E-05</v>
      </c>
    </row>
    <row r="868" spans="1:4" ht="12.75">
      <c r="A868" s="5" t="s">
        <v>4479</v>
      </c>
      <c r="B868" s="5" t="s">
        <v>4480</v>
      </c>
      <c r="C868" s="116">
        <v>150</v>
      </c>
      <c r="D868" s="87">
        <f t="shared" si="13"/>
        <v>6.13461554977811E-05</v>
      </c>
    </row>
    <row r="869" spans="1:4" ht="12.75">
      <c r="A869" s="5" t="s">
        <v>4481</v>
      </c>
      <c r="B869" s="5" t="s">
        <v>4482</v>
      </c>
      <c r="C869" s="116">
        <v>897</v>
      </c>
      <c r="D869" s="87">
        <f t="shared" si="13"/>
        <v>0.00036685000987673105</v>
      </c>
    </row>
    <row r="870" spans="1:4" ht="12.75">
      <c r="A870" s="5" t="s">
        <v>4483</v>
      </c>
      <c r="B870" s="5" t="s">
        <v>4484</v>
      </c>
      <c r="C870" s="116">
        <v>192</v>
      </c>
      <c r="D870" s="87">
        <f t="shared" si="13"/>
        <v>7.852307903715983E-05</v>
      </c>
    </row>
    <row r="871" spans="1:4" ht="12.75">
      <c r="A871" s="5" t="s">
        <v>4485</v>
      </c>
      <c r="B871" s="5" t="s">
        <v>4486</v>
      </c>
      <c r="C871" s="116">
        <v>339</v>
      </c>
      <c r="D871" s="87">
        <f t="shared" si="13"/>
        <v>0.00013864231142498532</v>
      </c>
    </row>
    <row r="872" spans="1:4" ht="12.75">
      <c r="A872" s="5" t="s">
        <v>4487</v>
      </c>
      <c r="B872" s="5" t="s">
        <v>4488</v>
      </c>
      <c r="C872" s="116">
        <v>5520</v>
      </c>
      <c r="D872" s="87">
        <f t="shared" si="13"/>
        <v>0.0022575385223183447</v>
      </c>
    </row>
    <row r="873" spans="1:4" ht="12.75">
      <c r="A873" s="5" t="s">
        <v>4489</v>
      </c>
      <c r="B873" s="5" t="s">
        <v>4490</v>
      </c>
      <c r="C873" s="116">
        <v>336</v>
      </c>
      <c r="D873" s="87">
        <f t="shared" si="13"/>
        <v>0.00013741538831502968</v>
      </c>
    </row>
    <row r="874" spans="1:4" ht="12.75">
      <c r="A874" s="5" t="s">
        <v>4491</v>
      </c>
      <c r="B874" s="5" t="s">
        <v>4492</v>
      </c>
      <c r="C874" s="116">
        <v>4002</v>
      </c>
      <c r="D874" s="87">
        <f t="shared" si="13"/>
        <v>0.0016367154286808</v>
      </c>
    </row>
    <row r="875" spans="1:4" ht="12.75">
      <c r="A875" s="5" t="s">
        <v>4493</v>
      </c>
      <c r="B875" s="5" t="s">
        <v>4494</v>
      </c>
      <c r="C875" s="116">
        <v>0</v>
      </c>
      <c r="D875" s="87">
        <f t="shared" si="13"/>
        <v>0</v>
      </c>
    </row>
    <row r="876" spans="1:4" ht="12.75">
      <c r="A876" s="5" t="s">
        <v>4495</v>
      </c>
      <c r="B876" s="5" t="s">
        <v>4496</v>
      </c>
      <c r="C876" s="116">
        <v>105</v>
      </c>
      <c r="D876" s="87">
        <f t="shared" si="13"/>
        <v>4.294230884844678E-05</v>
      </c>
    </row>
    <row r="877" spans="1:4" ht="12.75">
      <c r="A877" s="5" t="s">
        <v>4497</v>
      </c>
      <c r="B877" s="5" t="s">
        <v>4498</v>
      </c>
      <c r="C877" s="116">
        <v>4128</v>
      </c>
      <c r="D877" s="87">
        <f t="shared" si="13"/>
        <v>0.001688246199298936</v>
      </c>
    </row>
    <row r="878" spans="1:4" ht="12.75">
      <c r="A878" s="5" t="s">
        <v>4499</v>
      </c>
      <c r="B878" s="5" t="s">
        <v>4500</v>
      </c>
      <c r="C878" s="116">
        <v>267</v>
      </c>
      <c r="D878" s="87">
        <f t="shared" si="13"/>
        <v>0.00010919615678605037</v>
      </c>
    </row>
    <row r="879" spans="1:4" ht="12.75">
      <c r="A879" s="5" t="s">
        <v>4501</v>
      </c>
      <c r="B879" s="5" t="s">
        <v>4502</v>
      </c>
      <c r="C879" s="116">
        <v>1275</v>
      </c>
      <c r="D879" s="87">
        <f t="shared" si="13"/>
        <v>0.0005214423217311395</v>
      </c>
    </row>
    <row r="880" spans="1:4" ht="12.75">
      <c r="A880" s="5" t="s">
        <v>4503</v>
      </c>
      <c r="B880" s="5" t="s">
        <v>4504</v>
      </c>
      <c r="C880" s="116">
        <v>6354</v>
      </c>
      <c r="D880" s="87">
        <f t="shared" si="13"/>
        <v>0.0025986231468860077</v>
      </c>
    </row>
    <row r="881" spans="1:4" ht="12.75">
      <c r="A881" s="5" t="s">
        <v>4505</v>
      </c>
      <c r="B881" s="5" t="s">
        <v>4506</v>
      </c>
      <c r="C881" s="116">
        <v>1314</v>
      </c>
      <c r="D881" s="87">
        <f t="shared" si="13"/>
        <v>0.0005373923221605625</v>
      </c>
    </row>
    <row r="882" spans="1:4" ht="12.75">
      <c r="A882" s="5" t="s">
        <v>4507</v>
      </c>
      <c r="B882" s="5" t="s">
        <v>4508</v>
      </c>
      <c r="C882" s="116">
        <v>396</v>
      </c>
      <c r="D882" s="87">
        <f t="shared" si="13"/>
        <v>0.00016195385051414213</v>
      </c>
    </row>
    <row r="883" spans="1:4" ht="12.75">
      <c r="A883" s="5" t="s">
        <v>4509</v>
      </c>
      <c r="B883" s="5" t="s">
        <v>4510</v>
      </c>
      <c r="C883" s="116">
        <v>1272</v>
      </c>
      <c r="D883" s="87">
        <f t="shared" si="13"/>
        <v>0.0005202153986211838</v>
      </c>
    </row>
    <row r="884" spans="1:4" ht="12.75">
      <c r="A884" s="5" t="s">
        <v>4511</v>
      </c>
      <c r="B884" s="5" t="s">
        <v>4512</v>
      </c>
      <c r="C884" s="116">
        <v>21</v>
      </c>
      <c r="D884" s="87">
        <f t="shared" si="13"/>
        <v>8.588461769689355E-06</v>
      </c>
    </row>
    <row r="885" spans="1:4" ht="12.75">
      <c r="A885" s="5" t="s">
        <v>4513</v>
      </c>
      <c r="B885" s="5" t="s">
        <v>4514</v>
      </c>
      <c r="C885" s="116">
        <v>252</v>
      </c>
      <c r="D885" s="87">
        <f t="shared" si="13"/>
        <v>0.00010306154123627227</v>
      </c>
    </row>
    <row r="886" spans="1:4" ht="12.75">
      <c r="A886" s="5" t="s">
        <v>4515</v>
      </c>
      <c r="B886" s="5" t="s">
        <v>4516</v>
      </c>
      <c r="C886" s="116">
        <v>177</v>
      </c>
      <c r="D886" s="87">
        <f t="shared" si="13"/>
        <v>7.23884634873817E-05</v>
      </c>
    </row>
    <row r="887" spans="1:4" ht="12.75">
      <c r="A887" s="5" t="s">
        <v>4517</v>
      </c>
      <c r="B887" s="5" t="s">
        <v>4518</v>
      </c>
      <c r="C887" s="116">
        <v>267</v>
      </c>
      <c r="D887" s="87">
        <f t="shared" si="13"/>
        <v>0.00010919615678605037</v>
      </c>
    </row>
    <row r="888" spans="1:4" ht="12.75">
      <c r="A888" s="5" t="s">
        <v>4519</v>
      </c>
      <c r="B888" s="5" t="s">
        <v>4520</v>
      </c>
      <c r="C888" s="116">
        <v>3738</v>
      </c>
      <c r="D888" s="87">
        <f t="shared" si="13"/>
        <v>0.0015287461950047052</v>
      </c>
    </row>
    <row r="889" spans="1:4" ht="12.75">
      <c r="A889" s="5" t="s">
        <v>4521</v>
      </c>
      <c r="B889" s="5" t="s">
        <v>4522</v>
      </c>
      <c r="C889" s="116">
        <v>4845</v>
      </c>
      <c r="D889" s="87">
        <f t="shared" si="13"/>
        <v>0.00198148082257833</v>
      </c>
    </row>
    <row r="890" spans="1:4" ht="12.75">
      <c r="A890" s="5" t="s">
        <v>4523</v>
      </c>
      <c r="B890" s="5" t="s">
        <v>4524</v>
      </c>
      <c r="C890" s="116">
        <v>138</v>
      </c>
      <c r="D890" s="87">
        <f t="shared" si="13"/>
        <v>5.643846305795862E-05</v>
      </c>
    </row>
    <row r="891" spans="1:4" ht="12.75">
      <c r="A891" s="5" t="s">
        <v>4525</v>
      </c>
      <c r="B891" s="5" t="s">
        <v>4526</v>
      </c>
      <c r="C891" s="116">
        <v>7740</v>
      </c>
      <c r="D891" s="87">
        <f t="shared" si="13"/>
        <v>0.003165461623685505</v>
      </c>
    </row>
    <row r="892" spans="1:4" ht="12.75">
      <c r="A892" s="5" t="s">
        <v>4527</v>
      </c>
      <c r="B892" s="5" t="s">
        <v>4528</v>
      </c>
      <c r="C892" s="116">
        <v>612</v>
      </c>
      <c r="D892" s="87">
        <f t="shared" si="13"/>
        <v>0.00025029231443094693</v>
      </c>
    </row>
    <row r="893" spans="1:4" ht="12.75">
      <c r="A893" s="5" t="s">
        <v>4529</v>
      </c>
      <c r="B893" s="5" t="s">
        <v>4530</v>
      </c>
      <c r="C893" s="116">
        <v>522</v>
      </c>
      <c r="D893" s="87">
        <f t="shared" si="13"/>
        <v>0.00021348462113227827</v>
      </c>
    </row>
    <row r="894" spans="1:4" ht="12.75">
      <c r="A894" s="5" t="s">
        <v>4531</v>
      </c>
      <c r="B894" s="5" t="s">
        <v>4532</v>
      </c>
      <c r="C894" s="116">
        <v>1098</v>
      </c>
      <c r="D894" s="87">
        <f t="shared" si="13"/>
        <v>0.00044905385824375773</v>
      </c>
    </row>
    <row r="895" spans="1:4" ht="12.75">
      <c r="A895" s="5" t="s">
        <v>4533</v>
      </c>
      <c r="B895" s="5" t="s">
        <v>4534</v>
      </c>
      <c r="C895" s="116">
        <v>36</v>
      </c>
      <c r="D895" s="87">
        <f t="shared" si="13"/>
        <v>1.4723077319467467E-05</v>
      </c>
    </row>
    <row r="896" spans="1:4" ht="12.75">
      <c r="A896" s="5" t="s">
        <v>4535</v>
      </c>
      <c r="B896" s="5" t="s">
        <v>4536</v>
      </c>
      <c r="C896" s="116">
        <v>5538</v>
      </c>
      <c r="D896" s="87">
        <f t="shared" si="13"/>
        <v>0.0022649000609780787</v>
      </c>
    </row>
    <row r="897" spans="1:4" ht="12.75">
      <c r="A897" s="5" t="s">
        <v>4537</v>
      </c>
      <c r="B897" s="5" t="s">
        <v>4538</v>
      </c>
      <c r="C897" s="116">
        <v>34560</v>
      </c>
      <c r="D897" s="87">
        <f t="shared" si="13"/>
        <v>0.014134154226688768</v>
      </c>
    </row>
    <row r="898" spans="1:4" ht="12.75">
      <c r="A898" s="5" t="s">
        <v>4539</v>
      </c>
      <c r="B898" s="5" t="s">
        <v>4540</v>
      </c>
      <c r="C898" s="116">
        <v>135</v>
      </c>
      <c r="D898" s="87">
        <f t="shared" si="13"/>
        <v>5.5211539948003E-05</v>
      </c>
    </row>
    <row r="899" spans="1:4" ht="12.75">
      <c r="A899" s="5" t="s">
        <v>4541</v>
      </c>
      <c r="B899" s="5" t="s">
        <v>4542</v>
      </c>
      <c r="C899" s="116">
        <v>963</v>
      </c>
      <c r="D899" s="87">
        <f t="shared" si="13"/>
        <v>0.0003938423182957547</v>
      </c>
    </row>
    <row r="900" spans="1:4" ht="12.75">
      <c r="A900" s="5" t="s">
        <v>4543</v>
      </c>
      <c r="B900" s="5" t="s">
        <v>4544</v>
      </c>
      <c r="C900" s="116">
        <v>1341</v>
      </c>
      <c r="D900" s="87">
        <f t="shared" si="13"/>
        <v>0.0005484346301501632</v>
      </c>
    </row>
    <row r="901" spans="1:4" ht="12.75">
      <c r="A901" s="5" t="s">
        <v>4545</v>
      </c>
      <c r="B901" s="5" t="s">
        <v>4546</v>
      </c>
      <c r="C901" s="116">
        <v>315</v>
      </c>
      <c r="D901" s="87">
        <f t="shared" si="13"/>
        <v>0.00012882692654534033</v>
      </c>
    </row>
    <row r="902" spans="1:4" ht="12.75">
      <c r="A902" s="5" t="s">
        <v>4547</v>
      </c>
      <c r="B902" s="5" t="s">
        <v>4548</v>
      </c>
      <c r="C902" s="116">
        <v>26610</v>
      </c>
      <c r="D902" s="87">
        <f t="shared" si="13"/>
        <v>0.010882807985306369</v>
      </c>
    </row>
    <row r="903" spans="1:4" ht="12.75">
      <c r="A903" s="5" t="s">
        <v>4549</v>
      </c>
      <c r="B903" s="5" t="s">
        <v>4550</v>
      </c>
      <c r="C903" s="116">
        <v>3675</v>
      </c>
      <c r="D903" s="87">
        <f t="shared" si="13"/>
        <v>0.0015029808096956373</v>
      </c>
    </row>
    <row r="904" spans="1:4" ht="12.75">
      <c r="A904" s="5" t="s">
        <v>4551</v>
      </c>
      <c r="B904" s="5" t="s">
        <v>4552</v>
      </c>
      <c r="C904" s="116">
        <v>36549</v>
      </c>
      <c r="D904" s="87">
        <f t="shared" si="13"/>
        <v>0.014947604248589345</v>
      </c>
    </row>
    <row r="905" spans="1:4" ht="12.75">
      <c r="A905" s="5" t="s">
        <v>4553</v>
      </c>
      <c r="B905" s="5" t="s">
        <v>4554</v>
      </c>
      <c r="C905" s="116">
        <v>2028</v>
      </c>
      <c r="D905" s="87">
        <f aca="true" t="shared" si="14" ref="D905:D968">C905/C$1031</f>
        <v>0.0008294000223300006</v>
      </c>
    </row>
    <row r="906" spans="1:4" ht="12.75">
      <c r="A906" s="5" t="s">
        <v>4555</v>
      </c>
      <c r="B906" s="5" t="s">
        <v>4556</v>
      </c>
      <c r="C906" s="116">
        <v>5889</v>
      </c>
      <c r="D906" s="87">
        <f t="shared" si="14"/>
        <v>0.002408450064842886</v>
      </c>
    </row>
    <row r="907" spans="1:4" ht="12.75">
      <c r="A907" s="5" t="s">
        <v>4557</v>
      </c>
      <c r="B907" s="5" t="s">
        <v>4558</v>
      </c>
      <c r="C907" s="116">
        <v>618</v>
      </c>
      <c r="D907" s="87">
        <f t="shared" si="14"/>
        <v>0.00025274616065085816</v>
      </c>
    </row>
    <row r="908" spans="1:4" ht="12.75">
      <c r="A908" s="5" t="s">
        <v>4559</v>
      </c>
      <c r="B908" s="5" t="s">
        <v>4560</v>
      </c>
      <c r="C908" s="116">
        <v>2454</v>
      </c>
      <c r="D908" s="87">
        <f t="shared" si="14"/>
        <v>0.0010036231039436988</v>
      </c>
    </row>
    <row r="909" spans="1:4" ht="12.75">
      <c r="A909" s="5" t="s">
        <v>4561</v>
      </c>
      <c r="B909" s="5" t="s">
        <v>4562</v>
      </c>
      <c r="C909" s="116">
        <v>255</v>
      </c>
      <c r="D909" s="87">
        <f t="shared" si="14"/>
        <v>0.00010428846434622789</v>
      </c>
    </row>
    <row r="910" spans="1:4" ht="12.75">
      <c r="A910" s="5" t="s">
        <v>4563</v>
      </c>
      <c r="B910" s="5" t="s">
        <v>4564</v>
      </c>
      <c r="C910" s="116">
        <v>168</v>
      </c>
      <c r="D910" s="87">
        <f t="shared" si="14"/>
        <v>6.870769415751484E-05</v>
      </c>
    </row>
    <row r="911" spans="1:4" ht="12.75">
      <c r="A911" s="5" t="s">
        <v>4565</v>
      </c>
      <c r="B911" s="5" t="s">
        <v>4566</v>
      </c>
      <c r="C911" s="116">
        <v>450</v>
      </c>
      <c r="D911" s="87">
        <f t="shared" si="14"/>
        <v>0.00018403846649334333</v>
      </c>
    </row>
    <row r="912" spans="1:4" ht="12.75">
      <c r="A912" s="5" t="s">
        <v>4567</v>
      </c>
      <c r="B912" s="5" t="s">
        <v>4568</v>
      </c>
      <c r="C912" s="116">
        <v>612</v>
      </c>
      <c r="D912" s="87">
        <f t="shared" si="14"/>
        <v>0.00025029231443094693</v>
      </c>
    </row>
    <row r="913" spans="1:4" ht="12.75">
      <c r="A913" s="5" t="s">
        <v>4569</v>
      </c>
      <c r="B913" s="5" t="s">
        <v>4570</v>
      </c>
      <c r="C913" s="116">
        <v>159</v>
      </c>
      <c r="D913" s="87">
        <f t="shared" si="14"/>
        <v>6.502692482764797E-05</v>
      </c>
    </row>
    <row r="914" spans="1:4" ht="12.75">
      <c r="A914" s="5" t="s">
        <v>4571</v>
      </c>
      <c r="B914" s="5" t="s">
        <v>4572</v>
      </c>
      <c r="C914" s="116">
        <v>11382</v>
      </c>
      <c r="D914" s="87">
        <f t="shared" si="14"/>
        <v>0.00465494627917163</v>
      </c>
    </row>
    <row r="915" spans="1:4" ht="12.75">
      <c r="A915" s="5" t="s">
        <v>4573</v>
      </c>
      <c r="B915" s="5" t="s">
        <v>4574</v>
      </c>
      <c r="C915" s="116">
        <v>186</v>
      </c>
      <c r="D915" s="87">
        <f t="shared" si="14"/>
        <v>7.606923281724857E-05</v>
      </c>
    </row>
    <row r="916" spans="1:4" ht="12.75">
      <c r="A916" s="5" t="s">
        <v>4575</v>
      </c>
      <c r="B916" s="5" t="s">
        <v>4576</v>
      </c>
      <c r="C916" s="116">
        <v>252</v>
      </c>
      <c r="D916" s="87">
        <f t="shared" si="14"/>
        <v>0.00010306154123627227</v>
      </c>
    </row>
    <row r="917" spans="1:4" ht="12.75">
      <c r="A917" s="5" t="s">
        <v>4577</v>
      </c>
      <c r="B917" s="5" t="s">
        <v>4578</v>
      </c>
      <c r="C917" s="116">
        <v>105</v>
      </c>
      <c r="D917" s="87">
        <f t="shared" si="14"/>
        <v>4.294230884844678E-05</v>
      </c>
    </row>
    <row r="918" spans="1:4" ht="12.75">
      <c r="A918" s="5" t="s">
        <v>4579</v>
      </c>
      <c r="B918" s="5" t="s">
        <v>4580</v>
      </c>
      <c r="C918" s="116">
        <v>1683</v>
      </c>
      <c r="D918" s="87">
        <f t="shared" si="14"/>
        <v>0.000688303864685104</v>
      </c>
    </row>
    <row r="919" spans="1:4" ht="12.75">
      <c r="A919" s="5" t="s">
        <v>4581</v>
      </c>
      <c r="B919" s="5" t="s">
        <v>4582</v>
      </c>
      <c r="C919" s="116">
        <v>2382</v>
      </c>
      <c r="D919" s="87">
        <f t="shared" si="14"/>
        <v>0.000974176949304764</v>
      </c>
    </row>
    <row r="920" spans="1:4" ht="12.75">
      <c r="A920" s="5" t="s">
        <v>4583</v>
      </c>
      <c r="B920" s="5" t="s">
        <v>4584</v>
      </c>
      <c r="C920" s="116">
        <v>693</v>
      </c>
      <c r="D920" s="87">
        <f t="shared" si="14"/>
        <v>0.0002834192383997487</v>
      </c>
    </row>
    <row r="921" spans="1:4" ht="12.75">
      <c r="A921" s="5" t="s">
        <v>4585</v>
      </c>
      <c r="B921" s="5" t="s">
        <v>4586</v>
      </c>
      <c r="C921" s="116">
        <v>1107</v>
      </c>
      <c r="D921" s="87">
        <f t="shared" si="14"/>
        <v>0.00045273462757362457</v>
      </c>
    </row>
    <row r="922" spans="1:4" ht="12.75">
      <c r="A922" s="5" t="s">
        <v>4587</v>
      </c>
      <c r="B922" s="5" t="s">
        <v>4588</v>
      </c>
      <c r="C922" s="116">
        <v>297</v>
      </c>
      <c r="D922" s="87">
        <f t="shared" si="14"/>
        <v>0.0001214653878856066</v>
      </c>
    </row>
    <row r="923" spans="1:4" ht="12.75">
      <c r="A923" s="5" t="s">
        <v>4589</v>
      </c>
      <c r="B923" s="5" t="s">
        <v>4590</v>
      </c>
      <c r="C923" s="116">
        <v>288</v>
      </c>
      <c r="D923" s="87">
        <f t="shared" si="14"/>
        <v>0.00011778461855573973</v>
      </c>
    </row>
    <row r="924" spans="1:4" ht="12.75">
      <c r="A924" s="5" t="s">
        <v>4591</v>
      </c>
      <c r="B924" s="5" t="s">
        <v>4592</v>
      </c>
      <c r="C924" s="116">
        <v>933</v>
      </c>
      <c r="D924" s="87">
        <f t="shared" si="14"/>
        <v>0.0003815730871961985</v>
      </c>
    </row>
    <row r="925" spans="1:4" ht="12.75">
      <c r="A925" s="5" t="s">
        <v>4593</v>
      </c>
      <c r="B925" s="5" t="s">
        <v>4594</v>
      </c>
      <c r="C925" s="116">
        <v>3057</v>
      </c>
      <c r="D925" s="87">
        <f t="shared" si="14"/>
        <v>0.001250234649044779</v>
      </c>
    </row>
    <row r="926" spans="1:4" ht="12.75">
      <c r="A926" s="5" t="s">
        <v>4595</v>
      </c>
      <c r="B926" s="5" t="s">
        <v>4596</v>
      </c>
      <c r="C926" s="116">
        <v>660</v>
      </c>
      <c r="D926" s="87">
        <f t="shared" si="14"/>
        <v>0.0002699230841902369</v>
      </c>
    </row>
    <row r="927" spans="1:4" ht="12.75">
      <c r="A927" s="5" t="s">
        <v>4597</v>
      </c>
      <c r="B927" s="5" t="s">
        <v>4598</v>
      </c>
      <c r="C927" s="116">
        <v>129</v>
      </c>
      <c r="D927" s="87">
        <f t="shared" si="14"/>
        <v>5.275769372809175E-05</v>
      </c>
    </row>
    <row r="928" spans="1:4" ht="12.75">
      <c r="A928" s="5" t="s">
        <v>4599</v>
      </c>
      <c r="B928" s="5" t="s">
        <v>4600</v>
      </c>
      <c r="C928" s="116">
        <v>12</v>
      </c>
      <c r="D928" s="87">
        <f t="shared" si="14"/>
        <v>4.907692439822489E-06</v>
      </c>
    </row>
    <row r="929" spans="1:4" ht="12.75">
      <c r="A929" s="5" t="s">
        <v>4601</v>
      </c>
      <c r="B929" s="5" t="s">
        <v>4602</v>
      </c>
      <c r="C929" s="116">
        <v>129</v>
      </c>
      <c r="D929" s="87">
        <f t="shared" si="14"/>
        <v>5.275769372809175E-05</v>
      </c>
    </row>
    <row r="930" spans="1:4" ht="12.75">
      <c r="A930" s="5" t="s">
        <v>4603</v>
      </c>
      <c r="B930" s="5" t="s">
        <v>4604</v>
      </c>
      <c r="C930" s="116">
        <v>57</v>
      </c>
      <c r="D930" s="87">
        <f t="shared" si="14"/>
        <v>2.3311539089156823E-05</v>
      </c>
    </row>
    <row r="931" spans="1:4" ht="12.75">
      <c r="A931" s="5" t="s">
        <v>4605</v>
      </c>
      <c r="B931" s="5" t="s">
        <v>4606</v>
      </c>
      <c r="C931" s="116">
        <v>744</v>
      </c>
      <c r="D931" s="87">
        <f t="shared" si="14"/>
        <v>0.0003042769312689943</v>
      </c>
    </row>
    <row r="932" spans="1:4" ht="12.75">
      <c r="A932" s="5" t="s">
        <v>4607</v>
      </c>
      <c r="B932" s="5" t="s">
        <v>4608</v>
      </c>
      <c r="C932" s="116">
        <v>120</v>
      </c>
      <c r="D932" s="87">
        <f t="shared" si="14"/>
        <v>4.9076924398224886E-05</v>
      </c>
    </row>
    <row r="933" spans="1:4" ht="12.75">
      <c r="A933" s="5" t="s">
        <v>4609</v>
      </c>
      <c r="B933" s="5" t="s">
        <v>4610</v>
      </c>
      <c r="C933" s="116">
        <v>1374</v>
      </c>
      <c r="D933" s="87">
        <f t="shared" si="14"/>
        <v>0.000561930784359675</v>
      </c>
    </row>
    <row r="934" spans="1:4" ht="12.75">
      <c r="A934" s="5" t="s">
        <v>4611</v>
      </c>
      <c r="B934" s="5" t="s">
        <v>4612</v>
      </c>
      <c r="C934" s="116">
        <v>504</v>
      </c>
      <c r="D934" s="87">
        <f t="shared" si="14"/>
        <v>0.00020612308247254453</v>
      </c>
    </row>
    <row r="935" spans="1:4" ht="12.75">
      <c r="A935" s="5" t="s">
        <v>4613</v>
      </c>
      <c r="B935" s="5" t="s">
        <v>4614</v>
      </c>
      <c r="C935" s="116">
        <v>231</v>
      </c>
      <c r="D935" s="87">
        <f t="shared" si="14"/>
        <v>9.44730794665829E-05</v>
      </c>
    </row>
    <row r="936" spans="1:4" ht="12.75">
      <c r="A936" s="5" t="s">
        <v>4615</v>
      </c>
      <c r="B936" s="5" t="s">
        <v>4616</v>
      </c>
      <c r="C936" s="116">
        <v>3078</v>
      </c>
      <c r="D936" s="87">
        <f t="shared" si="14"/>
        <v>0.0012588231108144683</v>
      </c>
    </row>
    <row r="937" spans="1:4" ht="12.75">
      <c r="A937" s="5" t="s">
        <v>4617</v>
      </c>
      <c r="B937" s="5" t="s">
        <v>4618</v>
      </c>
      <c r="C937" s="116">
        <v>279</v>
      </c>
      <c r="D937" s="87">
        <f t="shared" si="14"/>
        <v>0.00011410384922587287</v>
      </c>
    </row>
    <row r="938" spans="1:4" ht="12.75">
      <c r="A938" s="5" t="s">
        <v>4619</v>
      </c>
      <c r="B938" s="5" t="s">
        <v>4620</v>
      </c>
      <c r="C938" s="116">
        <v>177</v>
      </c>
      <c r="D938" s="87">
        <f t="shared" si="14"/>
        <v>7.23884634873817E-05</v>
      </c>
    </row>
    <row r="939" spans="1:4" ht="12.75">
      <c r="A939" s="5" t="s">
        <v>4621</v>
      </c>
      <c r="B939" s="5" t="s">
        <v>4622</v>
      </c>
      <c r="C939" s="116">
        <v>21</v>
      </c>
      <c r="D939" s="87">
        <f t="shared" si="14"/>
        <v>8.588461769689355E-06</v>
      </c>
    </row>
    <row r="940" spans="1:4" ht="12.75">
      <c r="A940" s="5" t="s">
        <v>4623</v>
      </c>
      <c r="B940" s="5" t="s">
        <v>4624</v>
      </c>
      <c r="C940" s="116">
        <v>561</v>
      </c>
      <c r="D940" s="87">
        <f t="shared" si="14"/>
        <v>0.00022943462156170135</v>
      </c>
    </row>
    <row r="941" spans="1:4" ht="12.75">
      <c r="A941" s="5" t="s">
        <v>4625</v>
      </c>
      <c r="B941" s="5" t="s">
        <v>4626</v>
      </c>
      <c r="C941" s="116">
        <v>3147</v>
      </c>
      <c r="D941" s="87">
        <f t="shared" si="14"/>
        <v>0.0012870423423434476</v>
      </c>
    </row>
    <row r="942" spans="1:4" ht="12.75">
      <c r="A942" s="5" t="s">
        <v>4627</v>
      </c>
      <c r="B942" s="5" t="s">
        <v>4628</v>
      </c>
      <c r="C942" s="116">
        <v>2544</v>
      </c>
      <c r="D942" s="87">
        <f t="shared" si="14"/>
        <v>0.0010404307972423676</v>
      </c>
    </row>
    <row r="943" spans="1:4" ht="12.75">
      <c r="A943" s="5" t="s">
        <v>4629</v>
      </c>
      <c r="B943" s="5" t="s">
        <v>4630</v>
      </c>
      <c r="C943" s="116">
        <v>4785</v>
      </c>
      <c r="D943" s="87">
        <f t="shared" si="14"/>
        <v>0.0019569423603792175</v>
      </c>
    </row>
    <row r="944" spans="1:4" ht="12.75">
      <c r="A944" s="5" t="s">
        <v>4631</v>
      </c>
      <c r="B944" s="5" t="s">
        <v>4632</v>
      </c>
      <c r="C944" s="116">
        <v>6927</v>
      </c>
      <c r="D944" s="87">
        <f t="shared" si="14"/>
        <v>0.0028329654608875315</v>
      </c>
    </row>
    <row r="945" spans="1:4" ht="12.75">
      <c r="A945" s="5" t="s">
        <v>4633</v>
      </c>
      <c r="B945" s="5" t="s">
        <v>4634</v>
      </c>
      <c r="C945" s="116">
        <v>861</v>
      </c>
      <c r="D945" s="87">
        <f t="shared" si="14"/>
        <v>0.0003521269325572636</v>
      </c>
    </row>
    <row r="946" spans="1:4" ht="12.75">
      <c r="A946" s="5" t="s">
        <v>4635</v>
      </c>
      <c r="B946" s="5" t="s">
        <v>4636</v>
      </c>
      <c r="C946" s="116">
        <v>1743</v>
      </c>
      <c r="D946" s="87">
        <f t="shared" si="14"/>
        <v>0.0007128423268842165</v>
      </c>
    </row>
    <row r="947" spans="1:4" ht="12.75">
      <c r="A947" s="5" t="s">
        <v>4637</v>
      </c>
      <c r="B947" s="5" t="s">
        <v>4638</v>
      </c>
      <c r="C947" s="116">
        <v>12</v>
      </c>
      <c r="D947" s="87">
        <f t="shared" si="14"/>
        <v>4.907692439822489E-06</v>
      </c>
    </row>
    <row r="948" spans="1:4" ht="12.75">
      <c r="A948" s="5" t="s">
        <v>4639</v>
      </c>
      <c r="B948" s="5" t="s">
        <v>4640</v>
      </c>
      <c r="C948" s="116">
        <v>10617</v>
      </c>
      <c r="D948" s="87">
        <f t="shared" si="14"/>
        <v>0.004342080886132947</v>
      </c>
    </row>
    <row r="949" spans="1:4" ht="12.75">
      <c r="A949" s="5" t="s">
        <v>4641</v>
      </c>
      <c r="B949" s="5" t="s">
        <v>4642</v>
      </c>
      <c r="C949" s="116">
        <v>1053</v>
      </c>
      <c r="D949" s="87">
        <f t="shared" si="14"/>
        <v>0.00043065001159442337</v>
      </c>
    </row>
    <row r="950" spans="1:4" ht="12.75">
      <c r="A950" s="5" t="s">
        <v>4643</v>
      </c>
      <c r="B950" s="5" t="s">
        <v>4644</v>
      </c>
      <c r="C950" s="116">
        <v>1827</v>
      </c>
      <c r="D950" s="87">
        <f t="shared" si="14"/>
        <v>0.0007471961739629739</v>
      </c>
    </row>
    <row r="951" spans="1:4" ht="12.75">
      <c r="A951" s="5" t="s">
        <v>4645</v>
      </c>
      <c r="B951" s="5" t="s">
        <v>4646</v>
      </c>
      <c r="C951" s="116">
        <v>42</v>
      </c>
      <c r="D951" s="87">
        <f t="shared" si="14"/>
        <v>1.717692353937871E-05</v>
      </c>
    </row>
    <row r="952" spans="1:4" ht="12.75">
      <c r="A952" s="5" t="s">
        <v>4647</v>
      </c>
      <c r="B952" s="5" t="s">
        <v>4648</v>
      </c>
      <c r="C952" s="116">
        <v>165</v>
      </c>
      <c r="D952" s="87">
        <f t="shared" si="14"/>
        <v>6.748077104755923E-05</v>
      </c>
    </row>
    <row r="953" spans="1:4" ht="12.75">
      <c r="A953" s="5" t="s">
        <v>4649</v>
      </c>
      <c r="B953" s="5" t="s">
        <v>4650</v>
      </c>
      <c r="C953" s="116">
        <v>4092</v>
      </c>
      <c r="D953" s="87">
        <f t="shared" si="14"/>
        <v>0.0016735231219794687</v>
      </c>
    </row>
    <row r="954" spans="1:4" ht="12.75">
      <c r="A954" s="5" t="s">
        <v>4651</v>
      </c>
      <c r="B954" s="5" t="s">
        <v>4652</v>
      </c>
      <c r="C954" s="116">
        <v>363</v>
      </c>
      <c r="D954" s="87">
        <f t="shared" si="14"/>
        <v>0.00014845769630463028</v>
      </c>
    </row>
    <row r="955" spans="1:4" ht="12.75">
      <c r="A955" s="5" t="s">
        <v>4653</v>
      </c>
      <c r="B955" s="5" t="s">
        <v>4654</v>
      </c>
      <c r="C955" s="116">
        <v>201</v>
      </c>
      <c r="D955" s="87">
        <f t="shared" si="14"/>
        <v>8.220384836702669E-05</v>
      </c>
    </row>
    <row r="956" spans="1:4" ht="12.75">
      <c r="A956" s="5" t="s">
        <v>4655</v>
      </c>
      <c r="B956" s="5" t="s">
        <v>4656</v>
      </c>
      <c r="C956" s="116">
        <v>33</v>
      </c>
      <c r="D956" s="87">
        <f t="shared" si="14"/>
        <v>1.3496154209511845E-05</v>
      </c>
    </row>
    <row r="957" spans="1:4" ht="12.75">
      <c r="A957" s="5" t="s">
        <v>4657</v>
      </c>
      <c r="B957" s="5" t="s">
        <v>4658</v>
      </c>
      <c r="C957" s="116">
        <v>906</v>
      </c>
      <c r="D957" s="87">
        <f t="shared" si="14"/>
        <v>0.0003705307792065979</v>
      </c>
    </row>
    <row r="958" spans="1:4" ht="12.75">
      <c r="A958" s="5" t="s">
        <v>4659</v>
      </c>
      <c r="B958" s="5" t="s">
        <v>4660</v>
      </c>
      <c r="C958" s="116">
        <v>474</v>
      </c>
      <c r="D958" s="87">
        <f t="shared" si="14"/>
        <v>0.00019385385137298832</v>
      </c>
    </row>
    <row r="959" spans="1:4" ht="12.75">
      <c r="A959" s="5" t="s">
        <v>4661</v>
      </c>
      <c r="B959" s="5" t="s">
        <v>4662</v>
      </c>
      <c r="C959" s="116">
        <v>135</v>
      </c>
      <c r="D959" s="87">
        <f t="shared" si="14"/>
        <v>5.5211539948003E-05</v>
      </c>
    </row>
    <row r="960" spans="1:4" ht="12.75">
      <c r="A960" s="5" t="s">
        <v>4663</v>
      </c>
      <c r="B960" s="5" t="s">
        <v>4664</v>
      </c>
      <c r="C960" s="116">
        <v>258</v>
      </c>
      <c r="D960" s="87">
        <f t="shared" si="14"/>
        <v>0.0001055153874561835</v>
      </c>
    </row>
    <row r="961" spans="1:4" ht="12.75">
      <c r="A961" s="5" t="s">
        <v>4665</v>
      </c>
      <c r="B961" s="5" t="s">
        <v>4666</v>
      </c>
      <c r="C961" s="116">
        <v>2349</v>
      </c>
      <c r="D961" s="87">
        <f t="shared" si="14"/>
        <v>0.0009606807950952522</v>
      </c>
    </row>
    <row r="962" spans="1:4" ht="12.75">
      <c r="A962" s="5" t="s">
        <v>4667</v>
      </c>
      <c r="B962" s="5" t="s">
        <v>4668</v>
      </c>
      <c r="C962" s="116">
        <v>597</v>
      </c>
      <c r="D962" s="87">
        <f t="shared" si="14"/>
        <v>0.0002441576988811688</v>
      </c>
    </row>
    <row r="963" spans="1:4" ht="12.75">
      <c r="A963" s="5" t="s">
        <v>4669</v>
      </c>
      <c r="B963" s="5" t="s">
        <v>4670</v>
      </c>
      <c r="C963" s="116">
        <v>1458</v>
      </c>
      <c r="D963" s="87">
        <f t="shared" si="14"/>
        <v>0.0005962846314384323</v>
      </c>
    </row>
    <row r="964" spans="1:4" ht="12.75">
      <c r="A964" s="5" t="s">
        <v>4671</v>
      </c>
      <c r="B964" s="5" t="s">
        <v>4672</v>
      </c>
      <c r="C964" s="116">
        <v>90</v>
      </c>
      <c r="D964" s="87">
        <f t="shared" si="14"/>
        <v>3.6807693298668666E-05</v>
      </c>
    </row>
    <row r="965" spans="1:4" ht="12.75">
      <c r="A965" s="5" t="s">
        <v>4673</v>
      </c>
      <c r="B965" s="5" t="s">
        <v>4674</v>
      </c>
      <c r="C965" s="116">
        <v>51</v>
      </c>
      <c r="D965" s="87">
        <f t="shared" si="14"/>
        <v>2.0857692869245577E-05</v>
      </c>
    </row>
    <row r="966" spans="1:4" ht="12.75">
      <c r="A966" s="5" t="s">
        <v>4675</v>
      </c>
      <c r="B966" s="5" t="s">
        <v>4676</v>
      </c>
      <c r="C966" s="116">
        <v>144</v>
      </c>
      <c r="D966" s="87">
        <f t="shared" si="14"/>
        <v>5.8892309277869866E-05</v>
      </c>
    </row>
    <row r="967" spans="1:4" ht="12.75">
      <c r="A967" s="5" t="s">
        <v>4677</v>
      </c>
      <c r="B967" s="5" t="s">
        <v>4678</v>
      </c>
      <c r="C967" s="116">
        <v>0</v>
      </c>
      <c r="D967" s="87">
        <f t="shared" si="14"/>
        <v>0</v>
      </c>
    </row>
    <row r="968" spans="1:4" ht="12.75">
      <c r="A968" s="5" t="s">
        <v>4679</v>
      </c>
      <c r="B968" s="5" t="s">
        <v>4680</v>
      </c>
      <c r="C968" s="116">
        <v>657</v>
      </c>
      <c r="D968" s="87">
        <f t="shared" si="14"/>
        <v>0.00026869616108028124</v>
      </c>
    </row>
    <row r="969" spans="1:4" ht="12.75">
      <c r="A969" s="5" t="s">
        <v>4681</v>
      </c>
      <c r="B969" s="5" t="s">
        <v>4682</v>
      </c>
      <c r="C969" s="116">
        <v>195</v>
      </c>
      <c r="D969" s="87">
        <f aca="true" t="shared" si="15" ref="D969:D1031">C969/C$1031</f>
        <v>7.975000214711544E-05</v>
      </c>
    </row>
    <row r="970" spans="1:4" ht="12.75">
      <c r="A970" s="5" t="s">
        <v>4683</v>
      </c>
      <c r="B970" s="5" t="s">
        <v>4684</v>
      </c>
      <c r="C970" s="116">
        <v>405</v>
      </c>
      <c r="D970" s="87">
        <f t="shared" si="15"/>
        <v>0.000165634619844009</v>
      </c>
    </row>
    <row r="971" spans="1:4" ht="12.75">
      <c r="A971" s="5" t="s">
        <v>4685</v>
      </c>
      <c r="B971" s="5" t="s">
        <v>4686</v>
      </c>
      <c r="C971" s="116">
        <v>354</v>
      </c>
      <c r="D971" s="87">
        <f t="shared" si="15"/>
        <v>0.0001447769269747634</v>
      </c>
    </row>
    <row r="972" spans="1:4" ht="12.75">
      <c r="A972" s="5" t="s">
        <v>4687</v>
      </c>
      <c r="B972" s="5" t="s">
        <v>4688</v>
      </c>
      <c r="C972" s="116">
        <v>228</v>
      </c>
      <c r="D972" s="87">
        <f t="shared" si="15"/>
        <v>9.324615635662729E-05</v>
      </c>
    </row>
    <row r="973" spans="1:4" ht="12.75">
      <c r="A973" s="5" t="s">
        <v>4689</v>
      </c>
      <c r="B973" s="5" t="s">
        <v>4690</v>
      </c>
      <c r="C973" s="116">
        <v>5283</v>
      </c>
      <c r="D973" s="87">
        <f t="shared" si="15"/>
        <v>0.0021606115966318505</v>
      </c>
    </row>
    <row r="974" spans="1:4" ht="12.75">
      <c r="A974" s="5" t="s">
        <v>4691</v>
      </c>
      <c r="B974" s="5" t="s">
        <v>4692</v>
      </c>
      <c r="C974" s="116">
        <v>1929</v>
      </c>
      <c r="D974" s="87">
        <f t="shared" si="15"/>
        <v>0.0007889115597014651</v>
      </c>
    </row>
    <row r="975" spans="1:4" ht="12.75">
      <c r="A975" s="5" t="s">
        <v>4693</v>
      </c>
      <c r="B975" s="5" t="s">
        <v>4694</v>
      </c>
      <c r="C975" s="116">
        <v>138</v>
      </c>
      <c r="D975" s="87">
        <f t="shared" si="15"/>
        <v>5.643846305795862E-05</v>
      </c>
    </row>
    <row r="976" spans="1:4" ht="12.75">
      <c r="A976" s="5" t="s">
        <v>4695</v>
      </c>
      <c r="B976" s="5" t="s">
        <v>4696</v>
      </c>
      <c r="C976" s="116">
        <v>756</v>
      </c>
      <c r="D976" s="87">
        <f t="shared" si="15"/>
        <v>0.0003091846237088168</v>
      </c>
    </row>
    <row r="977" spans="1:4" ht="12.75">
      <c r="A977" s="5" t="s">
        <v>4697</v>
      </c>
      <c r="B977" s="5" t="s">
        <v>4698</v>
      </c>
      <c r="C977" s="116">
        <v>204</v>
      </c>
      <c r="D977" s="87">
        <f t="shared" si="15"/>
        <v>8.34307714769823E-05</v>
      </c>
    </row>
    <row r="978" spans="1:4" ht="12.75">
      <c r="A978" s="5" t="s">
        <v>4699</v>
      </c>
      <c r="B978" s="5" t="s">
        <v>4700</v>
      </c>
      <c r="C978" s="116">
        <v>2178</v>
      </c>
      <c r="D978" s="87">
        <f t="shared" si="15"/>
        <v>0.0008907461778277817</v>
      </c>
    </row>
    <row r="979" spans="1:4" ht="12.75">
      <c r="A979" s="5" t="s">
        <v>4701</v>
      </c>
      <c r="B979" s="5" t="s">
        <v>4702</v>
      </c>
      <c r="C979" s="116">
        <v>276</v>
      </c>
      <c r="D979" s="87">
        <f t="shared" si="15"/>
        <v>0.00011287692611591724</v>
      </c>
    </row>
    <row r="980" spans="1:4" ht="12.75">
      <c r="A980" s="5" t="s">
        <v>4703</v>
      </c>
      <c r="B980" s="5" t="s">
        <v>4704</v>
      </c>
      <c r="C980" s="116">
        <v>144</v>
      </c>
      <c r="D980" s="87">
        <f t="shared" si="15"/>
        <v>5.8892309277869866E-05</v>
      </c>
    </row>
    <row r="981" spans="1:4" ht="12.75">
      <c r="A981" s="5" t="s">
        <v>4705</v>
      </c>
      <c r="B981" s="5" t="s">
        <v>4706</v>
      </c>
      <c r="C981" s="116">
        <v>3309</v>
      </c>
      <c r="D981" s="87">
        <f t="shared" si="15"/>
        <v>0.0013532961902810513</v>
      </c>
    </row>
    <row r="982" spans="1:4" ht="12.75">
      <c r="A982" s="5" t="s">
        <v>4707</v>
      </c>
      <c r="B982" s="5" t="s">
        <v>4708</v>
      </c>
      <c r="C982" s="116">
        <v>1236</v>
      </c>
      <c r="D982" s="87">
        <f t="shared" si="15"/>
        <v>0.0005054923213017163</v>
      </c>
    </row>
    <row r="983" spans="1:4" ht="12.75">
      <c r="A983" s="5" t="s">
        <v>4709</v>
      </c>
      <c r="B983" s="5" t="s">
        <v>4710</v>
      </c>
      <c r="C983" s="116">
        <v>282</v>
      </c>
      <c r="D983" s="87">
        <f t="shared" si="15"/>
        <v>0.00011533077233582848</v>
      </c>
    </row>
    <row r="984" spans="1:4" ht="12.75">
      <c r="A984" s="5" t="s">
        <v>4711</v>
      </c>
      <c r="B984" s="5" t="s">
        <v>4712</v>
      </c>
      <c r="C984" s="116">
        <v>3987</v>
      </c>
      <c r="D984" s="87">
        <f t="shared" si="15"/>
        <v>0.001630580813131022</v>
      </c>
    </row>
    <row r="985" spans="1:4" ht="12.75">
      <c r="A985" s="5" t="s">
        <v>4713</v>
      </c>
      <c r="B985" s="5" t="s">
        <v>4714</v>
      </c>
      <c r="C985" s="116">
        <v>3795</v>
      </c>
      <c r="D985" s="87">
        <f t="shared" si="15"/>
        <v>0.001552057734093862</v>
      </c>
    </row>
    <row r="986" spans="1:4" ht="12.75">
      <c r="A986" s="5" t="s">
        <v>4715</v>
      </c>
      <c r="B986" s="5" t="s">
        <v>4716</v>
      </c>
      <c r="C986" s="116">
        <v>168</v>
      </c>
      <c r="D986" s="87">
        <f t="shared" si="15"/>
        <v>6.870769415751484E-05</v>
      </c>
    </row>
    <row r="987" spans="1:4" ht="12.75">
      <c r="A987" s="5" t="s">
        <v>4717</v>
      </c>
      <c r="B987" s="5" t="s">
        <v>4718</v>
      </c>
      <c r="C987" s="116">
        <v>5304</v>
      </c>
      <c r="D987" s="87">
        <f t="shared" si="15"/>
        <v>0.00216920005840154</v>
      </c>
    </row>
    <row r="988" spans="1:4" ht="12.75">
      <c r="A988" s="5" t="s">
        <v>4719</v>
      </c>
      <c r="B988" s="5" t="s">
        <v>4720</v>
      </c>
      <c r="C988" s="116">
        <v>78</v>
      </c>
      <c r="D988" s="87">
        <f t="shared" si="15"/>
        <v>3.190000085884618E-05</v>
      </c>
    </row>
    <row r="989" spans="1:4" ht="12.75">
      <c r="A989" s="5" t="s">
        <v>4721</v>
      </c>
      <c r="B989" s="5" t="s">
        <v>4722</v>
      </c>
      <c r="C989" s="116">
        <v>549</v>
      </c>
      <c r="D989" s="87">
        <f t="shared" si="15"/>
        <v>0.00022452692912187887</v>
      </c>
    </row>
    <row r="990" spans="1:4" ht="12.75">
      <c r="A990" s="5" t="s">
        <v>4723</v>
      </c>
      <c r="B990" s="5" t="s">
        <v>4724</v>
      </c>
      <c r="C990" s="116">
        <v>2010</v>
      </c>
      <c r="D990" s="87">
        <f t="shared" si="15"/>
        <v>0.0008220384836702669</v>
      </c>
    </row>
    <row r="991" spans="1:4" ht="12.75">
      <c r="A991" s="5" t="s">
        <v>4725</v>
      </c>
      <c r="B991" s="5" t="s">
        <v>4726</v>
      </c>
      <c r="C991" s="116">
        <v>1296</v>
      </c>
      <c r="D991" s="87">
        <f t="shared" si="15"/>
        <v>0.0005300307835008288</v>
      </c>
    </row>
    <row r="992" spans="1:4" ht="12.75">
      <c r="A992" s="5" t="s">
        <v>4727</v>
      </c>
      <c r="B992" s="5" t="s">
        <v>4728</v>
      </c>
      <c r="C992" s="116">
        <v>957</v>
      </c>
      <c r="D992" s="87">
        <f t="shared" si="15"/>
        <v>0.0003913884720758435</v>
      </c>
    </row>
    <row r="993" spans="1:4" ht="12.75">
      <c r="A993" s="5" t="s">
        <v>4729</v>
      </c>
      <c r="B993" s="5" t="s">
        <v>4730</v>
      </c>
      <c r="C993" s="116">
        <v>294</v>
      </c>
      <c r="D993" s="87">
        <f t="shared" si="15"/>
        <v>0.00012023846477565097</v>
      </c>
    </row>
    <row r="994" spans="1:4" ht="12.75">
      <c r="A994" s="5" t="s">
        <v>4731</v>
      </c>
      <c r="B994" s="5" t="s">
        <v>4732</v>
      </c>
      <c r="C994" s="116">
        <v>16152</v>
      </c>
      <c r="D994" s="87">
        <f t="shared" si="15"/>
        <v>0.0066057540240010695</v>
      </c>
    </row>
    <row r="995" spans="1:4" ht="12.75">
      <c r="A995" s="5" t="s">
        <v>4733</v>
      </c>
      <c r="B995" s="5" t="s">
        <v>4734</v>
      </c>
      <c r="C995" s="116">
        <v>129</v>
      </c>
      <c r="D995" s="87">
        <f t="shared" si="15"/>
        <v>5.275769372809175E-05</v>
      </c>
    </row>
    <row r="996" spans="1:4" ht="12.75">
      <c r="A996" s="5" t="s">
        <v>4735</v>
      </c>
      <c r="B996" s="5" t="s">
        <v>4736</v>
      </c>
      <c r="C996" s="116">
        <v>849</v>
      </c>
      <c r="D996" s="87">
        <f t="shared" si="15"/>
        <v>0.0003472192401174411</v>
      </c>
    </row>
    <row r="997" spans="1:4" ht="12.75">
      <c r="A997" s="5" t="s">
        <v>4737</v>
      </c>
      <c r="B997" s="5" t="s">
        <v>4738</v>
      </c>
      <c r="C997" s="116">
        <v>429</v>
      </c>
      <c r="D997" s="87">
        <f t="shared" si="15"/>
        <v>0.00017545000472365399</v>
      </c>
    </row>
    <row r="998" spans="1:4" ht="12.75">
      <c r="A998" s="5" t="s">
        <v>4739</v>
      </c>
      <c r="B998" s="5" t="s">
        <v>4740</v>
      </c>
      <c r="C998" s="116">
        <v>2613</v>
      </c>
      <c r="D998" s="87">
        <f t="shared" si="15"/>
        <v>0.0010686500287713468</v>
      </c>
    </row>
    <row r="999" spans="1:4" ht="12.75">
      <c r="A999" s="5" t="s">
        <v>4741</v>
      </c>
      <c r="B999" s="5" t="s">
        <v>4742</v>
      </c>
      <c r="C999" s="116">
        <v>1824</v>
      </c>
      <c r="D999" s="87">
        <f t="shared" si="15"/>
        <v>0.0007459692508530183</v>
      </c>
    </row>
    <row r="1000" spans="1:4" ht="12.75">
      <c r="A1000" s="5" t="s">
        <v>4743</v>
      </c>
      <c r="B1000" s="5" t="s">
        <v>4744</v>
      </c>
      <c r="C1000" s="116">
        <v>2775</v>
      </c>
      <c r="D1000" s="87">
        <f t="shared" si="15"/>
        <v>0.0011349038767089505</v>
      </c>
    </row>
    <row r="1001" spans="1:4" ht="12.75">
      <c r="A1001" s="5" t="s">
        <v>4745</v>
      </c>
      <c r="B1001" s="5" t="s">
        <v>4746</v>
      </c>
      <c r="C1001" s="116">
        <v>16374</v>
      </c>
      <c r="D1001" s="87">
        <f t="shared" si="15"/>
        <v>0.006696546334137786</v>
      </c>
    </row>
    <row r="1002" spans="1:4" ht="12.75">
      <c r="A1002" s="5" t="s">
        <v>4747</v>
      </c>
      <c r="B1002" s="5" t="s">
        <v>4748</v>
      </c>
      <c r="C1002" s="116">
        <v>2142</v>
      </c>
      <c r="D1002" s="87">
        <f t="shared" si="15"/>
        <v>0.0008760231005083142</v>
      </c>
    </row>
    <row r="1003" spans="1:4" ht="12.75">
      <c r="A1003" s="5" t="s">
        <v>4749</v>
      </c>
      <c r="B1003" s="5" t="s">
        <v>4750</v>
      </c>
      <c r="C1003" s="116">
        <v>75</v>
      </c>
      <c r="D1003" s="87">
        <f t="shared" si="15"/>
        <v>3.067307774889055E-05</v>
      </c>
    </row>
    <row r="1004" spans="1:4" ht="12.75">
      <c r="A1004" s="5" t="s">
        <v>4751</v>
      </c>
      <c r="B1004" s="5" t="s">
        <v>4752</v>
      </c>
      <c r="C1004" s="116">
        <v>2043</v>
      </c>
      <c r="D1004" s="87">
        <f t="shared" si="15"/>
        <v>0.0008355346378797787</v>
      </c>
    </row>
    <row r="1005" spans="1:4" ht="12.75">
      <c r="A1005" s="5" t="s">
        <v>4753</v>
      </c>
      <c r="B1005" s="5" t="s">
        <v>4754</v>
      </c>
      <c r="C1005" s="116">
        <v>3459</v>
      </c>
      <c r="D1005" s="87">
        <f t="shared" si="15"/>
        <v>0.0014146423457788325</v>
      </c>
    </row>
    <row r="1006" spans="1:4" ht="12.75">
      <c r="A1006" s="5" t="s">
        <v>4755</v>
      </c>
      <c r="B1006" s="5" t="s">
        <v>4756</v>
      </c>
      <c r="C1006" s="116">
        <v>3966</v>
      </c>
      <c r="D1006" s="87">
        <f t="shared" si="15"/>
        <v>0.0016219923513613324</v>
      </c>
    </row>
    <row r="1007" spans="1:4" ht="12.75">
      <c r="A1007" s="5" t="s">
        <v>4757</v>
      </c>
      <c r="B1007" s="5" t="s">
        <v>4758</v>
      </c>
      <c r="C1007" s="116">
        <v>1002</v>
      </c>
      <c r="D1007" s="87">
        <f t="shared" si="15"/>
        <v>0.00040979231872517784</v>
      </c>
    </row>
    <row r="1008" spans="1:4" ht="12.75">
      <c r="A1008" s="5" t="s">
        <v>4759</v>
      </c>
      <c r="B1008" s="5" t="s">
        <v>4760</v>
      </c>
      <c r="C1008" s="116">
        <v>1131</v>
      </c>
      <c r="D1008" s="87">
        <f t="shared" si="15"/>
        <v>0.0004625500124532696</v>
      </c>
    </row>
    <row r="1009" spans="1:4" ht="12.75">
      <c r="A1009" s="5" t="s">
        <v>4761</v>
      </c>
      <c r="B1009" s="5" t="s">
        <v>4762</v>
      </c>
      <c r="C1009" s="116">
        <v>2496</v>
      </c>
      <c r="D1009" s="87">
        <f t="shared" si="15"/>
        <v>0.0010208000274830778</v>
      </c>
    </row>
    <row r="1010" spans="1:4" ht="12.75">
      <c r="A1010" s="5" t="s">
        <v>4763</v>
      </c>
      <c r="B1010" s="5" t="s">
        <v>4764</v>
      </c>
      <c r="C1010" s="116">
        <v>72</v>
      </c>
      <c r="D1010" s="87">
        <f t="shared" si="15"/>
        <v>2.9446154638934933E-05</v>
      </c>
    </row>
    <row r="1011" spans="1:4" ht="12.75">
      <c r="A1011" s="5" t="s">
        <v>4765</v>
      </c>
      <c r="B1011" s="5" t="s">
        <v>4766</v>
      </c>
      <c r="C1011" s="116">
        <v>360</v>
      </c>
      <c r="D1011" s="87">
        <f t="shared" si="15"/>
        <v>0.00014723077319467467</v>
      </c>
    </row>
    <row r="1012" spans="1:4" ht="12.75">
      <c r="A1012" s="5" t="s">
        <v>4767</v>
      </c>
      <c r="B1012" s="5" t="s">
        <v>4768</v>
      </c>
      <c r="C1012" s="116">
        <v>24</v>
      </c>
      <c r="D1012" s="87">
        <f t="shared" si="15"/>
        <v>9.815384879644978E-06</v>
      </c>
    </row>
    <row r="1013" spans="1:4" ht="12.75">
      <c r="A1013" s="5" t="s">
        <v>4769</v>
      </c>
      <c r="B1013" s="5" t="s">
        <v>4770</v>
      </c>
      <c r="C1013" s="116">
        <v>87</v>
      </c>
      <c r="D1013" s="87">
        <f t="shared" si="15"/>
        <v>3.5580770188713046E-05</v>
      </c>
    </row>
    <row r="1014" spans="1:4" ht="12.75">
      <c r="A1014" s="5" t="s">
        <v>4771</v>
      </c>
      <c r="B1014" s="5" t="s">
        <v>4772</v>
      </c>
      <c r="C1014" s="116">
        <v>1572</v>
      </c>
      <c r="D1014" s="87">
        <f t="shared" si="15"/>
        <v>0.0006429077096167461</v>
      </c>
    </row>
    <row r="1015" spans="1:4" ht="12.75">
      <c r="A1015" s="5" t="s">
        <v>4773</v>
      </c>
      <c r="B1015" s="5" t="s">
        <v>4774</v>
      </c>
      <c r="C1015" s="116">
        <v>213</v>
      </c>
      <c r="D1015" s="87">
        <f t="shared" si="15"/>
        <v>8.711154080684917E-05</v>
      </c>
    </row>
    <row r="1016" spans="1:4" ht="12.75">
      <c r="A1016" s="5" t="s">
        <v>4775</v>
      </c>
      <c r="B1016" s="5" t="s">
        <v>4776</v>
      </c>
      <c r="C1016" s="116">
        <v>177</v>
      </c>
      <c r="D1016" s="87">
        <f t="shared" si="15"/>
        <v>7.23884634873817E-05</v>
      </c>
    </row>
    <row r="1017" spans="1:4" ht="12.75" customHeight="1">
      <c r="A1017" s="5" t="s">
        <v>4777</v>
      </c>
      <c r="B1017" s="5" t="s">
        <v>4778</v>
      </c>
      <c r="C1017" s="116">
        <v>615</v>
      </c>
      <c r="D1017" s="87">
        <f t="shared" si="15"/>
        <v>0.00025151923754090255</v>
      </c>
    </row>
    <row r="1018" spans="1:4" ht="12.75">
      <c r="A1018" s="5" t="s">
        <v>4779</v>
      </c>
      <c r="B1018" s="5" t="s">
        <v>4780</v>
      </c>
      <c r="C1018" s="116">
        <v>87</v>
      </c>
      <c r="D1018" s="87">
        <f t="shared" si="15"/>
        <v>3.5580770188713046E-05</v>
      </c>
    </row>
    <row r="1019" spans="1:4" ht="12.75">
      <c r="A1019" s="5" t="s">
        <v>4781</v>
      </c>
      <c r="B1019" s="5" t="s">
        <v>4782</v>
      </c>
      <c r="C1019" s="116">
        <v>483</v>
      </c>
      <c r="D1019" s="87">
        <f t="shared" si="15"/>
        <v>0.00019753462070285519</v>
      </c>
    </row>
    <row r="1020" spans="1:4" ht="12.75">
      <c r="A1020" s="5" t="s">
        <v>4783</v>
      </c>
      <c r="B1020" s="5" t="s">
        <v>4784</v>
      </c>
      <c r="C1020" s="116">
        <v>156</v>
      </c>
      <c r="D1020" s="87">
        <f t="shared" si="15"/>
        <v>6.380000171769236E-05</v>
      </c>
    </row>
    <row r="1021" spans="1:4" ht="12.75">
      <c r="A1021" s="5" t="s">
        <v>4785</v>
      </c>
      <c r="B1021" s="5" t="s">
        <v>4786</v>
      </c>
      <c r="C1021" s="116">
        <v>6</v>
      </c>
      <c r="D1021" s="87">
        <f t="shared" si="15"/>
        <v>2.4538462199112446E-06</v>
      </c>
    </row>
    <row r="1022" spans="1:4" ht="12.75">
      <c r="A1022" s="5" t="s">
        <v>4787</v>
      </c>
      <c r="B1022" s="5" t="s">
        <v>4788</v>
      </c>
      <c r="C1022" s="116">
        <v>84</v>
      </c>
      <c r="D1022" s="87">
        <f t="shared" si="15"/>
        <v>3.435384707875742E-05</v>
      </c>
    </row>
    <row r="1023" spans="1:4" ht="12.75">
      <c r="A1023" s="5" t="s">
        <v>4789</v>
      </c>
      <c r="B1023" s="5" t="s">
        <v>4790</v>
      </c>
      <c r="C1023" s="116">
        <v>2802</v>
      </c>
      <c r="D1023" s="87">
        <f t="shared" si="15"/>
        <v>0.001145946184698551</v>
      </c>
    </row>
    <row r="1024" spans="1:4" ht="12.75">
      <c r="A1024" s="5" t="s">
        <v>4791</v>
      </c>
      <c r="B1024" s="5" t="s">
        <v>4792</v>
      </c>
      <c r="C1024" s="116">
        <v>60</v>
      </c>
      <c r="D1024" s="87">
        <f t="shared" si="15"/>
        <v>2.4538462199112443E-05</v>
      </c>
    </row>
    <row r="1025" spans="1:4" ht="12.75">
      <c r="A1025" s="5" t="s">
        <v>4793</v>
      </c>
      <c r="B1025" s="5" t="s">
        <v>4794</v>
      </c>
      <c r="C1025" s="116">
        <v>42</v>
      </c>
      <c r="D1025" s="87">
        <f t="shared" si="15"/>
        <v>1.717692353937871E-05</v>
      </c>
    </row>
    <row r="1026" spans="1:4" ht="12.75">
      <c r="A1026" s="5" t="s">
        <v>4795</v>
      </c>
      <c r="B1026" s="5" t="s">
        <v>4796</v>
      </c>
      <c r="C1026" s="116">
        <v>126</v>
      </c>
      <c r="D1026" s="87">
        <f t="shared" si="15"/>
        <v>5.153077061813613E-05</v>
      </c>
    </row>
    <row r="1027" spans="1:4" ht="12.75">
      <c r="A1027" s="5" t="s">
        <v>4797</v>
      </c>
      <c r="B1027" s="5" t="s">
        <v>4798</v>
      </c>
      <c r="C1027" s="116">
        <v>1254</v>
      </c>
      <c r="D1027" s="87">
        <f t="shared" si="15"/>
        <v>0.0005128538599614501</v>
      </c>
    </row>
    <row r="1028" spans="1:4" ht="12.75">
      <c r="A1028" s="5" t="s">
        <v>4799</v>
      </c>
      <c r="B1028" s="5" t="s">
        <v>4800</v>
      </c>
      <c r="C1028" s="116">
        <v>555</v>
      </c>
      <c r="D1028" s="87">
        <f t="shared" si="15"/>
        <v>0.00022698077534179012</v>
      </c>
    </row>
    <row r="1029" spans="1:4" ht="12.75">
      <c r="A1029" s="5" t="s">
        <v>4801</v>
      </c>
      <c r="B1029" s="5" t="s">
        <v>4802</v>
      </c>
      <c r="C1029" s="116">
        <v>1704</v>
      </c>
      <c r="D1029" s="87">
        <f t="shared" si="15"/>
        <v>0.0006968923264547934</v>
      </c>
    </row>
    <row r="1030" spans="1:4" ht="12.75">
      <c r="A1030" s="5" t="s">
        <v>4803</v>
      </c>
      <c r="B1030" s="5" t="s">
        <v>4804</v>
      </c>
      <c r="C1030" s="116">
        <v>43971</v>
      </c>
      <c r="D1030" s="87">
        <f t="shared" si="15"/>
        <v>0.017983012022619555</v>
      </c>
    </row>
    <row r="1031" spans="1:4" ht="12.75">
      <c r="A1031" s="5"/>
      <c r="B1031" s="5" t="s">
        <v>40</v>
      </c>
      <c r="C1031" s="116">
        <v>2445141</v>
      </c>
      <c r="D1031" s="87">
        <f t="shared" si="15"/>
        <v>1</v>
      </c>
    </row>
    <row r="1032" spans="1:4" ht="12.75">
      <c r="A1032" s="5" t="s">
        <v>4805</v>
      </c>
      <c r="B1032" s="5" t="s">
        <v>42</v>
      </c>
      <c r="C1032" s="116">
        <v>0</v>
      </c>
      <c r="D1032" s="118"/>
    </row>
    <row r="1033" spans="1:4" ht="12.75">
      <c r="A1033" s="5" t="s">
        <v>4806</v>
      </c>
      <c r="B1033" s="5" t="s">
        <v>1099</v>
      </c>
      <c r="C1033" s="116">
        <v>0</v>
      </c>
      <c r="D1033" s="118"/>
    </row>
    <row r="1034" spans="1:4" ht="12.75">
      <c r="A1034" s="5" t="s">
        <v>4807</v>
      </c>
      <c r="B1034" s="5" t="s">
        <v>44</v>
      </c>
      <c r="C1034" s="116">
        <v>0</v>
      </c>
      <c r="D1034" s="118"/>
    </row>
    <row r="1035" spans="1:4" ht="12.75">
      <c r="A1035" s="5"/>
      <c r="B1035" s="5"/>
      <c r="C1035" s="116"/>
      <c r="D1035" s="119"/>
    </row>
    <row r="1036" spans="1:4" ht="12.75">
      <c r="A1036" s="5"/>
      <c r="B1036" s="26" t="s">
        <v>45</v>
      </c>
      <c r="C1036" s="117">
        <v>2445141</v>
      </c>
      <c r="D1036" s="120"/>
    </row>
    <row r="1037" spans="1:3" ht="12.75">
      <c r="A1037" s="9"/>
      <c r="B1037" s="9"/>
      <c r="C1037" s="9"/>
    </row>
    <row r="1038" ht="12.75">
      <c r="A1038" s="62" t="s">
        <v>7009</v>
      </c>
    </row>
    <row r="1039" spans="1:2" ht="12.75">
      <c r="A1039" s="136" t="s">
        <v>6919</v>
      </c>
      <c r="B1039" s="136"/>
    </row>
    <row r="1040" ht="12.75">
      <c r="A1040" s="62" t="s">
        <v>6917</v>
      </c>
    </row>
    <row r="1041" ht="12.75">
      <c r="A1041" s="28" t="s">
        <v>46</v>
      </c>
    </row>
  </sheetData>
  <mergeCells count="1">
    <mergeCell ref="A1039:B1039"/>
  </mergeCells>
  <hyperlinks>
    <hyperlink ref="A1039" r:id="rId1" display="http://datainfoplus.stats.govt.nz/Item/nz.govt.stats/7889e133-a8e8-4c68-8d91-ea11ebc10c2f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031"/>
  <sheetViews>
    <sheetView workbookViewId="0" topLeftCell="A1">
      <pane ySplit="7" topLeftCell="A8" activePane="bottomLeft" state="frozen"/>
      <selection pane="bottomLeft" activeCell="D6" sqref="D6:D29"/>
    </sheetView>
  </sheetViews>
  <sheetFormatPr defaultColWidth="8.7109375" defaultRowHeight="12.75"/>
  <cols>
    <col min="2" max="2" width="53.7109375" style="0" customWidth="1"/>
    <col min="3" max="4" width="18.7109375" style="0" customWidth="1"/>
  </cols>
  <sheetData>
    <row r="1" ht="12.75">
      <c r="A1" s="19" t="s">
        <v>2736</v>
      </c>
    </row>
    <row r="3" ht="12.75">
      <c r="A3" s="4" t="s">
        <v>4809</v>
      </c>
    </row>
    <row r="4" ht="12.75">
      <c r="A4" t="s">
        <v>2376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4809</v>
      </c>
      <c r="C7" s="8" t="s">
        <v>51</v>
      </c>
      <c r="D7" s="146" t="s">
        <v>51</v>
      </c>
    </row>
    <row r="8" spans="1:4" ht="12.75" customHeight="1">
      <c r="A8" s="5" t="s">
        <v>1104</v>
      </c>
      <c r="B8" s="5" t="s">
        <v>4810</v>
      </c>
      <c r="C8" s="25">
        <v>101751</v>
      </c>
      <c r="D8" s="118">
        <f>C8/C$24</f>
        <v>0.02165045717656131</v>
      </c>
    </row>
    <row r="9" spans="1:4" ht="12.75" customHeight="1">
      <c r="A9" s="5" t="s">
        <v>1126</v>
      </c>
      <c r="B9" s="5" t="s">
        <v>4811</v>
      </c>
      <c r="C9" s="25">
        <v>8085</v>
      </c>
      <c r="D9" s="118">
        <f aca="true" t="shared" si="0" ref="D9:D24">C9/C$24</f>
        <v>0.0017203167170101342</v>
      </c>
    </row>
    <row r="10" spans="1:4" ht="12.75" customHeight="1">
      <c r="A10" s="5" t="s">
        <v>2734</v>
      </c>
      <c r="B10" s="5" t="s">
        <v>4812</v>
      </c>
      <c r="C10" s="25">
        <v>3545193</v>
      </c>
      <c r="D10" s="118">
        <f t="shared" si="0"/>
        <v>0.7543419644931736</v>
      </c>
    </row>
    <row r="11" spans="1:4" ht="12.75" customHeight="1">
      <c r="A11" s="5" t="s">
        <v>4813</v>
      </c>
      <c r="B11" s="5" t="s">
        <v>4814</v>
      </c>
      <c r="C11" s="25">
        <v>1410</v>
      </c>
      <c r="D11" s="118">
        <f t="shared" si="0"/>
        <v>0.0003000181287550141</v>
      </c>
    </row>
    <row r="12" spans="1:4" ht="12.75" customHeight="1">
      <c r="A12" s="5" t="s">
        <v>4815</v>
      </c>
      <c r="B12" s="5" t="s">
        <v>4816</v>
      </c>
      <c r="C12" s="25">
        <v>160392</v>
      </c>
      <c r="D12" s="118">
        <f t="shared" si="0"/>
        <v>0.034128019650549096</v>
      </c>
    </row>
    <row r="13" spans="1:4" ht="12.75" customHeight="1">
      <c r="A13" s="5" t="s">
        <v>4817</v>
      </c>
      <c r="B13" s="5" t="s">
        <v>4818</v>
      </c>
      <c r="C13" s="25">
        <v>81</v>
      </c>
      <c r="D13" s="118">
        <f t="shared" si="0"/>
        <v>1.7235083992309324E-05</v>
      </c>
    </row>
    <row r="14" spans="1:4" ht="12.75" customHeight="1">
      <c r="A14" s="5" t="s">
        <v>1133</v>
      </c>
      <c r="B14" s="5" t="s">
        <v>4819</v>
      </c>
      <c r="C14" s="25">
        <v>375</v>
      </c>
      <c r="D14" s="118">
        <f t="shared" si="0"/>
        <v>7.979205551995057E-05</v>
      </c>
    </row>
    <row r="15" spans="1:4" ht="12.75" customHeight="1">
      <c r="A15" s="5" t="s">
        <v>4820</v>
      </c>
      <c r="B15" s="5" t="s">
        <v>4821</v>
      </c>
      <c r="C15" s="25">
        <v>12930</v>
      </c>
      <c r="D15" s="118">
        <f t="shared" si="0"/>
        <v>0.0027512300743278957</v>
      </c>
    </row>
    <row r="16" spans="1:4" ht="12.75" customHeight="1">
      <c r="A16" s="5" t="s">
        <v>4822</v>
      </c>
      <c r="B16" s="5" t="s">
        <v>4823</v>
      </c>
      <c r="C16" s="25">
        <v>744018</v>
      </c>
      <c r="D16" s="118">
        <f t="shared" si="0"/>
        <v>0.15831126817024688</v>
      </c>
    </row>
    <row r="17" spans="1:4" ht="12.75" customHeight="1">
      <c r="A17" s="5" t="s">
        <v>4824</v>
      </c>
      <c r="B17" s="5" t="s">
        <v>4825</v>
      </c>
      <c r="C17" s="25">
        <v>384</v>
      </c>
      <c r="D17" s="118">
        <f t="shared" si="0"/>
        <v>8.170706485242938E-05</v>
      </c>
    </row>
    <row r="18" spans="1:4" ht="12.75" customHeight="1">
      <c r="A18" s="5" t="s">
        <v>4826</v>
      </c>
      <c r="B18" s="5" t="s">
        <v>4827</v>
      </c>
      <c r="C18" s="25">
        <v>3855</v>
      </c>
      <c r="D18" s="118">
        <f t="shared" si="0"/>
        <v>0.0008202623307450918</v>
      </c>
    </row>
    <row r="19" spans="1:4" ht="12.75" customHeight="1">
      <c r="A19" s="5" t="s">
        <v>4828</v>
      </c>
      <c r="B19" s="5" t="s">
        <v>4829</v>
      </c>
      <c r="C19" s="25">
        <v>11448</v>
      </c>
      <c r="D19" s="118">
        <f t="shared" si="0"/>
        <v>0.002435891870913051</v>
      </c>
    </row>
    <row r="20" spans="1:4" ht="12.75" customHeight="1">
      <c r="A20" s="5" t="s">
        <v>4830</v>
      </c>
      <c r="B20" s="5" t="s">
        <v>4831</v>
      </c>
      <c r="C20" s="25">
        <v>36</v>
      </c>
      <c r="D20" s="118">
        <f t="shared" si="0"/>
        <v>7.660037329915254E-06</v>
      </c>
    </row>
    <row r="21" spans="1:4" ht="12.75" customHeight="1">
      <c r="A21" s="5" t="s">
        <v>4832</v>
      </c>
      <c r="B21" s="5" t="s">
        <v>4833</v>
      </c>
      <c r="C21" s="25">
        <v>2613</v>
      </c>
      <c r="D21" s="118">
        <f t="shared" si="0"/>
        <v>0.0005559910428630156</v>
      </c>
    </row>
    <row r="22" spans="1:4" ht="12.75" customHeight="1">
      <c r="A22" s="5" t="s">
        <v>4834</v>
      </c>
      <c r="B22" s="5" t="s">
        <v>4835</v>
      </c>
      <c r="C22" s="25">
        <v>1683</v>
      </c>
      <c r="D22" s="118">
        <f t="shared" si="0"/>
        <v>0.0003581067451735381</v>
      </c>
    </row>
    <row r="23" spans="1:4" ht="12.75" customHeight="1">
      <c r="A23" s="5" t="s">
        <v>4836</v>
      </c>
      <c r="B23" s="5" t="s">
        <v>4837</v>
      </c>
      <c r="C23" s="25">
        <v>105462</v>
      </c>
      <c r="D23" s="118">
        <f t="shared" si="0"/>
        <v>0.02244007935798674</v>
      </c>
    </row>
    <row r="24" spans="1:4" ht="12.75" customHeight="1">
      <c r="A24" s="5"/>
      <c r="B24" s="5" t="s">
        <v>40</v>
      </c>
      <c r="C24" s="25">
        <v>4699716</v>
      </c>
      <c r="D24" s="118">
        <f t="shared" si="0"/>
        <v>1</v>
      </c>
    </row>
    <row r="25" spans="1:4" ht="12.75" customHeight="1">
      <c r="A25" s="5" t="s">
        <v>1128</v>
      </c>
      <c r="B25" s="5" t="s">
        <v>42</v>
      </c>
      <c r="C25" s="25">
        <v>21</v>
      </c>
      <c r="D25" s="119"/>
    </row>
    <row r="26" spans="1:4" ht="12.75" customHeight="1">
      <c r="A26" s="5" t="s">
        <v>1136</v>
      </c>
      <c r="B26" s="5" t="s">
        <v>1099</v>
      </c>
      <c r="C26" s="25">
        <v>12</v>
      </c>
      <c r="D26" s="119"/>
    </row>
    <row r="27" spans="1:4" ht="12.75" customHeight="1">
      <c r="A27" s="5" t="s">
        <v>1129</v>
      </c>
      <c r="B27" s="5" t="s">
        <v>4838</v>
      </c>
      <c r="C27" s="25">
        <v>3</v>
      </c>
      <c r="D27" s="119"/>
    </row>
    <row r="28" spans="1:4" ht="12.75" customHeight="1">
      <c r="A28" s="5"/>
      <c r="B28" s="5"/>
      <c r="C28" s="25"/>
      <c r="D28" s="119"/>
    </row>
    <row r="29" spans="1:4" ht="12.75">
      <c r="A29" s="5"/>
      <c r="B29" s="26" t="s">
        <v>45</v>
      </c>
      <c r="C29" s="27">
        <v>4699755</v>
      </c>
      <c r="D29" s="120"/>
    </row>
    <row r="30" spans="1:3" ht="12.75">
      <c r="A30" s="9"/>
      <c r="B30" s="18"/>
      <c r="C30" s="9"/>
    </row>
    <row r="31" spans="1:2" ht="12.75">
      <c r="A31" s="62" t="s">
        <v>6974</v>
      </c>
      <c r="B31" s="19"/>
    </row>
    <row r="32" spans="1:2" ht="12.75">
      <c r="A32" s="62" t="s">
        <v>7010</v>
      </c>
      <c r="B32" s="19"/>
    </row>
    <row r="33" spans="1:2" ht="12.75">
      <c r="A33" s="136" t="s">
        <v>6919</v>
      </c>
      <c r="B33" s="136"/>
    </row>
    <row r="34" spans="1:2" ht="12.75">
      <c r="A34" s="62" t="s">
        <v>6917</v>
      </c>
      <c r="B34" s="19"/>
    </row>
    <row r="35" spans="1:2" ht="12.75">
      <c r="A35" s="28" t="s">
        <v>46</v>
      </c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</sheetData>
  <mergeCells count="1">
    <mergeCell ref="A33:B33"/>
  </mergeCells>
  <hyperlinks>
    <hyperlink ref="A33" r:id="rId1" display="http://datainfoplus.stats.govt.nz/Item/nz.govt.stats/adaf4f53-c4ea-408c-aaf1-f32614dd9845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F2187-8676-4F7B-B41A-875CBA90735C}">
  <dimension ref="A1:D25"/>
  <sheetViews>
    <sheetView workbookViewId="0" topLeftCell="A1">
      <pane ySplit="7" topLeftCell="A8" activePane="bottomLeft" state="frozen"/>
      <selection pane="bottomLeft" activeCell="J17" sqref="J17"/>
    </sheetView>
  </sheetViews>
  <sheetFormatPr defaultColWidth="9.140625" defaultRowHeight="12.75"/>
  <cols>
    <col min="1" max="1" width="9.140625" style="51" customWidth="1"/>
    <col min="2" max="2" width="43.7109375" style="51" customWidth="1"/>
    <col min="3" max="4" width="18.7109375" style="51" customWidth="1"/>
    <col min="5" max="16384" width="9.140625" style="51" customWidth="1"/>
  </cols>
  <sheetData>
    <row r="1" ht="12.75">
      <c r="A1" s="68" t="s">
        <v>2740</v>
      </c>
    </row>
    <row r="3" ht="12.75">
      <c r="A3" s="52" t="s">
        <v>4840</v>
      </c>
    </row>
    <row r="4" ht="12.75">
      <c r="A4" s="51" t="s">
        <v>726</v>
      </c>
    </row>
    <row r="5" ht="12.75">
      <c r="A5" s="51" t="s">
        <v>19</v>
      </c>
    </row>
    <row r="6" ht="12.75">
      <c r="D6" s="133" t="s">
        <v>7051</v>
      </c>
    </row>
    <row r="7" spans="1:4" ht="30.6">
      <c r="A7" s="53" t="s">
        <v>24</v>
      </c>
      <c r="B7" s="54" t="s">
        <v>4840</v>
      </c>
      <c r="C7" s="55" t="s">
        <v>727</v>
      </c>
      <c r="D7" s="151" t="s">
        <v>51</v>
      </c>
    </row>
    <row r="8" spans="1:4" ht="12.75">
      <c r="A8" s="56" t="s">
        <v>1124</v>
      </c>
      <c r="B8" s="44" t="s">
        <v>4841</v>
      </c>
      <c r="C8" s="57">
        <v>72039</v>
      </c>
      <c r="D8" s="118">
        <f>C8/C$16</f>
        <v>0.022533009409007012</v>
      </c>
    </row>
    <row r="9" spans="1:4" ht="12.75">
      <c r="A9" s="56" t="s">
        <v>1126</v>
      </c>
      <c r="B9" s="44" t="s">
        <v>4842</v>
      </c>
      <c r="C9" s="57">
        <v>1464546</v>
      </c>
      <c r="D9" s="118">
        <f aca="true" t="shared" si="0" ref="D9:D16">C9/C$16</f>
        <v>0.45809393242443097</v>
      </c>
    </row>
    <row r="10" spans="1:4" ht="12.75">
      <c r="A10" s="56" t="s">
        <v>4813</v>
      </c>
      <c r="B10" s="44" t="s">
        <v>4843</v>
      </c>
      <c r="C10" s="57">
        <v>427173</v>
      </c>
      <c r="D10" s="118">
        <f t="shared" si="0"/>
        <v>0.13361503113971254</v>
      </c>
    </row>
    <row r="11" spans="1:4" ht="12.75">
      <c r="A11" s="56" t="s">
        <v>4844</v>
      </c>
      <c r="B11" s="44" t="s">
        <v>4845</v>
      </c>
      <c r="C11" s="57">
        <v>55602</v>
      </c>
      <c r="D11" s="118">
        <f t="shared" si="0"/>
        <v>0.017391696014098026</v>
      </c>
    </row>
    <row r="12" spans="1:4" ht="12.75">
      <c r="A12" s="56" t="s">
        <v>4815</v>
      </c>
      <c r="B12" s="44" t="s">
        <v>4846</v>
      </c>
      <c r="C12" s="57">
        <v>74355</v>
      </c>
      <c r="D12" s="118">
        <f t="shared" si="0"/>
        <v>0.023257428817816964</v>
      </c>
    </row>
    <row r="13" spans="1:4" ht="12.75">
      <c r="A13" s="56" t="s">
        <v>4817</v>
      </c>
      <c r="B13" s="44" t="s">
        <v>4847</v>
      </c>
      <c r="C13" s="57">
        <v>165777</v>
      </c>
      <c r="D13" s="118">
        <f t="shared" si="0"/>
        <v>0.051853228123612975</v>
      </c>
    </row>
    <row r="14" spans="1:4" ht="12.75">
      <c r="A14" s="56" t="s">
        <v>1133</v>
      </c>
      <c r="B14" s="44" t="s">
        <v>4848</v>
      </c>
      <c r="C14" s="57">
        <v>157716</v>
      </c>
      <c r="D14" s="118">
        <f t="shared" si="0"/>
        <v>0.049331835699426</v>
      </c>
    </row>
    <row r="15" spans="1:4" ht="12.75">
      <c r="A15" s="56" t="s">
        <v>4822</v>
      </c>
      <c r="B15" s="44" t="s">
        <v>4849</v>
      </c>
      <c r="C15" s="57">
        <v>779838</v>
      </c>
      <c r="D15" s="118">
        <f t="shared" si="0"/>
        <v>0.2439247767390054</v>
      </c>
    </row>
    <row r="16" spans="1:4" ht="12.75">
      <c r="A16" s="56"/>
      <c r="B16" s="44" t="s">
        <v>40</v>
      </c>
      <c r="C16" s="57">
        <v>3197043</v>
      </c>
      <c r="D16" s="118">
        <f t="shared" si="0"/>
        <v>1</v>
      </c>
    </row>
    <row r="17" spans="1:4" ht="12.75">
      <c r="A17" s="56" t="s">
        <v>1129</v>
      </c>
      <c r="B17" s="44" t="s">
        <v>44</v>
      </c>
      <c r="C17" s="57">
        <v>579309</v>
      </c>
      <c r="D17" s="149"/>
    </row>
    <row r="18" spans="1:4" ht="12.75">
      <c r="A18" s="56"/>
      <c r="B18" s="44"/>
      <c r="C18" s="57"/>
      <c r="D18" s="149"/>
    </row>
    <row r="19" spans="1:4" ht="12.75">
      <c r="A19" s="56"/>
      <c r="B19" s="45" t="s">
        <v>45</v>
      </c>
      <c r="C19" s="58">
        <v>3776355</v>
      </c>
      <c r="D19" s="150"/>
    </row>
    <row r="20" spans="1:3" ht="12.75">
      <c r="A20" s="59"/>
      <c r="B20" s="59"/>
      <c r="C20" s="59"/>
    </row>
    <row r="21" ht="12.75">
      <c r="A21" s="62" t="s">
        <v>6976</v>
      </c>
    </row>
    <row r="22" ht="12.75">
      <c r="A22" s="62" t="s">
        <v>7011</v>
      </c>
    </row>
    <row r="23" spans="1:2" ht="12.75">
      <c r="A23" s="136" t="s">
        <v>6919</v>
      </c>
      <c r="B23" s="136"/>
    </row>
    <row r="24" ht="12.75">
      <c r="A24" s="62" t="s">
        <v>6917</v>
      </c>
    </row>
    <row r="25" ht="12.75">
      <c r="A25" s="28" t="s">
        <v>46</v>
      </c>
    </row>
  </sheetData>
  <mergeCells count="1">
    <mergeCell ref="A23:B23"/>
  </mergeCells>
  <hyperlinks>
    <hyperlink ref="A23" r:id="rId1" display="http://datainfoplus.stats.govt.nz/Item/nz.govt.stats/54921008-4c10-4a64-b250-0984998f1b92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030"/>
  <sheetViews>
    <sheetView workbookViewId="0" topLeftCell="A1">
      <pane ySplit="7" topLeftCell="A435" activePane="bottomLeft" state="frozen"/>
      <selection pane="bottomLeft" activeCell="F437" sqref="F437"/>
    </sheetView>
  </sheetViews>
  <sheetFormatPr defaultColWidth="8.7109375" defaultRowHeight="12.75"/>
  <cols>
    <col min="2" max="2" width="53.7109375" style="0" customWidth="1"/>
    <col min="3" max="4" width="18.7109375" style="0" customWidth="1"/>
  </cols>
  <sheetData>
    <row r="1" ht="12.75">
      <c r="A1" s="19" t="s">
        <v>2758</v>
      </c>
    </row>
    <row r="3" ht="12.75">
      <c r="A3" s="4" t="s">
        <v>4851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4851</v>
      </c>
      <c r="C7" s="8" t="s">
        <v>727</v>
      </c>
      <c r="D7" s="146" t="s">
        <v>51</v>
      </c>
    </row>
    <row r="8" spans="1:4" ht="12.75">
      <c r="A8" s="5" t="s">
        <v>4852</v>
      </c>
      <c r="B8" s="5" t="s">
        <v>4853</v>
      </c>
      <c r="C8" s="25">
        <v>1689069</v>
      </c>
      <c r="D8" s="148">
        <f>C8/C$450</f>
        <v>0.4817135983134724</v>
      </c>
    </row>
    <row r="9" spans="1:4" ht="12.75">
      <c r="A9" s="5" t="s">
        <v>4854</v>
      </c>
      <c r="B9" s="5" t="s">
        <v>4855</v>
      </c>
      <c r="C9" s="25">
        <v>7143</v>
      </c>
      <c r="D9" s="148">
        <f aca="true" t="shared" si="0" ref="D9:D72">C9/C$450</f>
        <v>0.0020371460448052347</v>
      </c>
    </row>
    <row r="10" spans="1:4" ht="12.75">
      <c r="A10" s="5" t="s">
        <v>4856</v>
      </c>
      <c r="B10" s="5" t="s">
        <v>4857</v>
      </c>
      <c r="C10" s="25">
        <v>147</v>
      </c>
      <c r="D10" s="148">
        <f t="shared" si="0"/>
        <v>4.192362712954914E-05</v>
      </c>
    </row>
    <row r="11" spans="1:4" ht="12.75">
      <c r="A11" s="5" t="s">
        <v>4858</v>
      </c>
      <c r="B11" s="5" t="s">
        <v>4859</v>
      </c>
      <c r="C11" s="25">
        <v>12135</v>
      </c>
      <c r="D11" s="148">
        <f t="shared" si="0"/>
        <v>0.003460838198755638</v>
      </c>
    </row>
    <row r="12" spans="1:4" ht="12.75">
      <c r="A12" s="5" t="s">
        <v>4860</v>
      </c>
      <c r="B12" s="5" t="s">
        <v>4861</v>
      </c>
      <c r="C12" s="25">
        <v>2601</v>
      </c>
      <c r="D12" s="148">
        <f t="shared" si="0"/>
        <v>0.0007417915249248797</v>
      </c>
    </row>
    <row r="13" spans="1:4" ht="12.75">
      <c r="A13" s="5" t="s">
        <v>4862</v>
      </c>
      <c r="B13" s="5" t="s">
        <v>4863</v>
      </c>
      <c r="C13" s="25">
        <v>0</v>
      </c>
      <c r="D13" s="148">
        <f t="shared" si="0"/>
        <v>0</v>
      </c>
    </row>
    <row r="14" spans="1:4" ht="12.75">
      <c r="A14" s="5" t="s">
        <v>4864</v>
      </c>
      <c r="B14" s="5" t="s">
        <v>4865</v>
      </c>
      <c r="C14" s="25">
        <v>36</v>
      </c>
      <c r="D14" s="148">
        <f t="shared" si="0"/>
        <v>1.0267010725603872E-05</v>
      </c>
    </row>
    <row r="15" spans="1:4" ht="12.75">
      <c r="A15" s="5" t="s">
        <v>4866</v>
      </c>
      <c r="B15" s="5" t="s">
        <v>4867</v>
      </c>
      <c r="C15" s="25">
        <v>4257</v>
      </c>
      <c r="D15" s="148">
        <f t="shared" si="0"/>
        <v>0.0012140740183026579</v>
      </c>
    </row>
    <row r="16" spans="1:4" ht="12.75">
      <c r="A16" s="5" t="s">
        <v>4868</v>
      </c>
      <c r="B16" s="5" t="s">
        <v>4869</v>
      </c>
      <c r="C16" s="25">
        <v>129</v>
      </c>
      <c r="D16" s="148">
        <f t="shared" si="0"/>
        <v>3.67901217667472E-05</v>
      </c>
    </row>
    <row r="17" spans="1:4" ht="12.75">
      <c r="A17" s="5" t="s">
        <v>4870</v>
      </c>
      <c r="B17" s="5" t="s">
        <v>4871</v>
      </c>
      <c r="C17" s="25">
        <v>4083</v>
      </c>
      <c r="D17" s="148">
        <f t="shared" si="0"/>
        <v>0.0011644501331289057</v>
      </c>
    </row>
    <row r="18" spans="1:4" ht="12.75">
      <c r="A18" s="5" t="s">
        <v>4872</v>
      </c>
      <c r="B18" s="5" t="s">
        <v>4873</v>
      </c>
      <c r="C18" s="25">
        <v>1983</v>
      </c>
      <c r="D18" s="148">
        <f t="shared" si="0"/>
        <v>0.0005655411741353466</v>
      </c>
    </row>
    <row r="19" spans="1:4" ht="12.75">
      <c r="A19" s="5" t="s">
        <v>4874</v>
      </c>
      <c r="B19" s="5" t="s">
        <v>4875</v>
      </c>
      <c r="C19" s="25">
        <v>1119</v>
      </c>
      <c r="D19" s="148">
        <f t="shared" si="0"/>
        <v>0.00031913291672085365</v>
      </c>
    </row>
    <row r="20" spans="1:4" ht="12.75">
      <c r="A20" s="5" t="s">
        <v>4876</v>
      </c>
      <c r="B20" s="5" t="s">
        <v>4877</v>
      </c>
      <c r="C20" s="25">
        <v>1470</v>
      </c>
      <c r="D20" s="148">
        <f t="shared" si="0"/>
        <v>0.0004192362712954914</v>
      </c>
    </row>
    <row r="21" spans="1:4" ht="12.75">
      <c r="A21" s="5" t="s">
        <v>4878</v>
      </c>
      <c r="B21" s="5" t="s">
        <v>4879</v>
      </c>
      <c r="C21" s="25">
        <v>693</v>
      </c>
      <c r="D21" s="148">
        <f t="shared" si="0"/>
        <v>0.00019763995646787452</v>
      </c>
    </row>
    <row r="22" spans="1:4" ht="12.75">
      <c r="A22" s="5" t="s">
        <v>4880</v>
      </c>
      <c r="B22" s="5" t="s">
        <v>4881</v>
      </c>
      <c r="C22" s="25">
        <v>207</v>
      </c>
      <c r="D22" s="148">
        <f t="shared" si="0"/>
        <v>5.903531167222226E-05</v>
      </c>
    </row>
    <row r="23" spans="1:4" ht="12.75">
      <c r="A23" s="5" t="s">
        <v>4882</v>
      </c>
      <c r="B23" s="5" t="s">
        <v>4883</v>
      </c>
      <c r="C23" s="25">
        <v>3621</v>
      </c>
      <c r="D23" s="148">
        <f t="shared" si="0"/>
        <v>0.0010326901621503226</v>
      </c>
    </row>
    <row r="24" spans="1:4" ht="12.75">
      <c r="A24" s="5" t="s">
        <v>4884</v>
      </c>
      <c r="B24" s="5" t="s">
        <v>4885</v>
      </c>
      <c r="C24" s="25">
        <v>360</v>
      </c>
      <c r="D24" s="148">
        <f t="shared" si="0"/>
        <v>0.00010267010725603872</v>
      </c>
    </row>
    <row r="25" spans="1:4" ht="12.75">
      <c r="A25" s="5" t="s">
        <v>4886</v>
      </c>
      <c r="B25" s="5" t="s">
        <v>4887</v>
      </c>
      <c r="C25" s="25">
        <v>99</v>
      </c>
      <c r="D25" s="148">
        <f t="shared" si="0"/>
        <v>2.8234279495410646E-05</v>
      </c>
    </row>
    <row r="26" spans="1:4" ht="12.75">
      <c r="A26" s="5" t="s">
        <v>4888</v>
      </c>
      <c r="B26" s="5" t="s">
        <v>4889</v>
      </c>
      <c r="C26" s="25">
        <v>411</v>
      </c>
      <c r="D26" s="148">
        <f t="shared" si="0"/>
        <v>0.00011721503911731087</v>
      </c>
    </row>
    <row r="27" spans="1:4" ht="12.75">
      <c r="A27" s="5" t="s">
        <v>4890</v>
      </c>
      <c r="B27" s="5" t="s">
        <v>4891</v>
      </c>
      <c r="C27" s="25">
        <v>138</v>
      </c>
      <c r="D27" s="148">
        <f t="shared" si="0"/>
        <v>3.9356874448148176E-05</v>
      </c>
    </row>
    <row r="28" spans="1:4" ht="12.75">
      <c r="A28" s="5" t="s">
        <v>4892</v>
      </c>
      <c r="B28" s="5" t="s">
        <v>4893</v>
      </c>
      <c r="C28" s="25">
        <v>150</v>
      </c>
      <c r="D28" s="148">
        <f t="shared" si="0"/>
        <v>4.27792113566828E-05</v>
      </c>
    </row>
    <row r="29" spans="1:4" ht="12.75">
      <c r="A29" s="5" t="s">
        <v>4894</v>
      </c>
      <c r="B29" s="5" t="s">
        <v>4895</v>
      </c>
      <c r="C29" s="25">
        <v>363</v>
      </c>
      <c r="D29" s="148">
        <f t="shared" si="0"/>
        <v>0.00010352569148317237</v>
      </c>
    </row>
    <row r="30" spans="1:4" ht="12.75">
      <c r="A30" s="5" t="s">
        <v>4896</v>
      </c>
      <c r="B30" s="5" t="s">
        <v>4897</v>
      </c>
      <c r="C30" s="25">
        <v>1059</v>
      </c>
      <c r="D30" s="148">
        <f t="shared" si="0"/>
        <v>0.00030202123217818057</v>
      </c>
    </row>
    <row r="31" spans="1:4" ht="12.75">
      <c r="A31" s="5" t="s">
        <v>4898</v>
      </c>
      <c r="B31" s="5" t="s">
        <v>4899</v>
      </c>
      <c r="C31" s="25">
        <v>8844</v>
      </c>
      <c r="D31" s="148">
        <f t="shared" si="0"/>
        <v>0.0025222623015900177</v>
      </c>
    </row>
    <row r="32" spans="1:4" ht="12.75">
      <c r="A32" s="5" t="s">
        <v>4900</v>
      </c>
      <c r="B32" s="5" t="s">
        <v>4901</v>
      </c>
      <c r="C32" s="25">
        <v>1740</v>
      </c>
      <c r="D32" s="148">
        <f t="shared" si="0"/>
        <v>0.0004962388517375204</v>
      </c>
    </row>
    <row r="33" spans="1:4" ht="12.75">
      <c r="A33" s="5" t="s">
        <v>4902</v>
      </c>
      <c r="B33" s="5" t="s">
        <v>4903</v>
      </c>
      <c r="C33" s="25">
        <v>1923</v>
      </c>
      <c r="D33" s="148">
        <f t="shared" si="0"/>
        <v>0.0005484294895926735</v>
      </c>
    </row>
    <row r="34" spans="1:4" ht="12.75">
      <c r="A34" s="5" t="s">
        <v>4904</v>
      </c>
      <c r="B34" s="5" t="s">
        <v>4905</v>
      </c>
      <c r="C34" s="25">
        <v>1695</v>
      </c>
      <c r="D34" s="148">
        <f t="shared" si="0"/>
        <v>0.0004834050883305156</v>
      </c>
    </row>
    <row r="35" spans="1:4" ht="12.75">
      <c r="A35" s="5" t="s">
        <v>4906</v>
      </c>
      <c r="B35" s="5" t="s">
        <v>4907</v>
      </c>
      <c r="C35" s="25">
        <v>936</v>
      </c>
      <c r="D35" s="148">
        <f t="shared" si="0"/>
        <v>0.00026694227886570065</v>
      </c>
    </row>
    <row r="36" spans="1:4" ht="12.75">
      <c r="A36" s="5" t="s">
        <v>4908</v>
      </c>
      <c r="B36" s="5" t="s">
        <v>4909</v>
      </c>
      <c r="C36" s="25">
        <v>2718</v>
      </c>
      <c r="D36" s="148">
        <f t="shared" si="0"/>
        <v>0.0007751593097830923</v>
      </c>
    </row>
    <row r="37" spans="1:4" ht="12.75">
      <c r="A37" s="5" t="s">
        <v>4910</v>
      </c>
      <c r="B37" s="5" t="s">
        <v>4911</v>
      </c>
      <c r="C37" s="25">
        <v>2514</v>
      </c>
      <c r="D37" s="148">
        <f t="shared" si="0"/>
        <v>0.0007169795823380036</v>
      </c>
    </row>
    <row r="38" spans="1:4" ht="12.75">
      <c r="A38" s="5" t="s">
        <v>4912</v>
      </c>
      <c r="B38" s="5" t="s">
        <v>4913</v>
      </c>
      <c r="C38" s="25">
        <v>3729</v>
      </c>
      <c r="D38" s="148">
        <f t="shared" si="0"/>
        <v>0.0010634911943271344</v>
      </c>
    </row>
    <row r="39" spans="1:4" ht="12.75">
      <c r="A39" s="5" t="s">
        <v>4914</v>
      </c>
      <c r="B39" s="5" t="s">
        <v>4915</v>
      </c>
      <c r="C39" s="25">
        <v>579</v>
      </c>
      <c r="D39" s="148">
        <f t="shared" si="0"/>
        <v>0.0001651277558367956</v>
      </c>
    </row>
    <row r="40" spans="1:4" ht="12.75">
      <c r="A40" s="5" t="s">
        <v>4916</v>
      </c>
      <c r="B40" s="5" t="s">
        <v>4917</v>
      </c>
      <c r="C40" s="25">
        <v>216</v>
      </c>
      <c r="D40" s="148">
        <f t="shared" si="0"/>
        <v>6.160206435362323E-05</v>
      </c>
    </row>
    <row r="41" spans="1:4" ht="12.75">
      <c r="A41" s="5" t="s">
        <v>4918</v>
      </c>
      <c r="B41" s="5" t="s">
        <v>4919</v>
      </c>
      <c r="C41" s="25">
        <v>6</v>
      </c>
      <c r="D41" s="148">
        <f t="shared" si="0"/>
        <v>1.7111684542673119E-06</v>
      </c>
    </row>
    <row r="42" spans="1:4" ht="12.75">
      <c r="A42" s="5" t="s">
        <v>4920</v>
      </c>
      <c r="B42" s="5" t="s">
        <v>4921</v>
      </c>
      <c r="C42" s="25">
        <v>2076</v>
      </c>
      <c r="D42" s="148">
        <f t="shared" si="0"/>
        <v>0.00059206428517649</v>
      </c>
    </row>
    <row r="43" spans="1:4" ht="12.75">
      <c r="A43" s="5" t="s">
        <v>4922</v>
      </c>
      <c r="B43" s="5" t="s">
        <v>4923</v>
      </c>
      <c r="C43" s="25">
        <v>462</v>
      </c>
      <c r="D43" s="148">
        <f t="shared" si="0"/>
        <v>0.00013175997097858303</v>
      </c>
    </row>
    <row r="44" spans="1:4" ht="12.75">
      <c r="A44" s="5" t="s">
        <v>4924</v>
      </c>
      <c r="B44" s="5" t="s">
        <v>4925</v>
      </c>
      <c r="C44" s="25">
        <v>3828</v>
      </c>
      <c r="D44" s="148">
        <f t="shared" si="0"/>
        <v>0.001091725473822545</v>
      </c>
    </row>
    <row r="45" spans="1:4" ht="12.75">
      <c r="A45" s="5" t="s">
        <v>4926</v>
      </c>
      <c r="B45" s="5" t="s">
        <v>4927</v>
      </c>
      <c r="C45" s="25">
        <v>834</v>
      </c>
      <c r="D45" s="148">
        <f t="shared" si="0"/>
        <v>0.00023785241514315635</v>
      </c>
    </row>
    <row r="46" spans="1:4" ht="12.75">
      <c r="A46" s="5" t="s">
        <v>4928</v>
      </c>
      <c r="B46" s="5" t="s">
        <v>4929</v>
      </c>
      <c r="C46" s="25">
        <v>3783</v>
      </c>
      <c r="D46" s="148">
        <f t="shared" si="0"/>
        <v>0.0010788917104155402</v>
      </c>
    </row>
    <row r="47" spans="1:4" ht="12.75">
      <c r="A47" s="5" t="s">
        <v>4930</v>
      </c>
      <c r="B47" s="5" t="s">
        <v>4931</v>
      </c>
      <c r="C47" s="25">
        <v>3396</v>
      </c>
      <c r="D47" s="148">
        <f t="shared" si="0"/>
        <v>0.0009685213451152985</v>
      </c>
    </row>
    <row r="48" spans="1:4" ht="12.75">
      <c r="A48" s="5" t="s">
        <v>4932</v>
      </c>
      <c r="B48" s="5" t="s">
        <v>4933</v>
      </c>
      <c r="C48" s="25">
        <v>9681</v>
      </c>
      <c r="D48" s="148">
        <f t="shared" si="0"/>
        <v>0.0027609703009603076</v>
      </c>
    </row>
    <row r="49" spans="1:4" ht="12.75">
      <c r="A49" s="5" t="s">
        <v>4934</v>
      </c>
      <c r="B49" s="5" t="s">
        <v>4935</v>
      </c>
      <c r="C49" s="25">
        <v>19827</v>
      </c>
      <c r="D49" s="148">
        <f t="shared" si="0"/>
        <v>0.005654556157126332</v>
      </c>
    </row>
    <row r="50" spans="1:4" ht="12.75">
      <c r="A50" s="5" t="s">
        <v>4936</v>
      </c>
      <c r="B50" s="5" t="s">
        <v>4937</v>
      </c>
      <c r="C50" s="25">
        <v>6</v>
      </c>
      <c r="D50" s="148">
        <f t="shared" si="0"/>
        <v>1.7111684542673119E-06</v>
      </c>
    </row>
    <row r="51" spans="1:4" ht="12.75">
      <c r="A51" s="5" t="s">
        <v>4938</v>
      </c>
      <c r="B51" s="5" t="s">
        <v>4939</v>
      </c>
      <c r="C51" s="25">
        <v>2223</v>
      </c>
      <c r="D51" s="148">
        <f t="shared" si="0"/>
        <v>0.000633987912306039</v>
      </c>
    </row>
    <row r="52" spans="1:4" ht="12.75">
      <c r="A52" s="5" t="s">
        <v>4940</v>
      </c>
      <c r="B52" s="5" t="s">
        <v>4941</v>
      </c>
      <c r="C52" s="25">
        <v>42</v>
      </c>
      <c r="D52" s="148">
        <f t="shared" si="0"/>
        <v>1.1978179179871183E-05</v>
      </c>
    </row>
    <row r="53" spans="1:4" ht="12.75">
      <c r="A53" s="5" t="s">
        <v>4942</v>
      </c>
      <c r="B53" s="5" t="s">
        <v>4943</v>
      </c>
      <c r="C53" s="25">
        <v>0</v>
      </c>
      <c r="D53" s="148">
        <f t="shared" si="0"/>
        <v>0</v>
      </c>
    </row>
    <row r="54" spans="1:4" ht="12.75">
      <c r="A54" s="5" t="s">
        <v>4944</v>
      </c>
      <c r="B54" s="5" t="s">
        <v>4945</v>
      </c>
      <c r="C54" s="25">
        <v>3</v>
      </c>
      <c r="D54" s="148">
        <f t="shared" si="0"/>
        <v>8.555842271336559E-07</v>
      </c>
    </row>
    <row r="55" spans="1:4" ht="12.75">
      <c r="A55" s="5" t="s">
        <v>4946</v>
      </c>
      <c r="B55" s="5" t="s">
        <v>4947</v>
      </c>
      <c r="C55" s="25">
        <v>15</v>
      </c>
      <c r="D55" s="148">
        <f t="shared" si="0"/>
        <v>4.27792113566828E-06</v>
      </c>
    </row>
    <row r="56" spans="1:4" ht="12.75">
      <c r="A56" s="5" t="s">
        <v>4948</v>
      </c>
      <c r="B56" s="5" t="s">
        <v>4949</v>
      </c>
      <c r="C56" s="25">
        <v>1524</v>
      </c>
      <c r="D56" s="148">
        <f t="shared" si="0"/>
        <v>0.0004346367873838972</v>
      </c>
    </row>
    <row r="57" spans="1:4" ht="12.75">
      <c r="A57" s="5" t="s">
        <v>4950</v>
      </c>
      <c r="B57" s="5" t="s">
        <v>4951</v>
      </c>
      <c r="C57" s="25">
        <v>1269</v>
      </c>
      <c r="D57" s="148">
        <f t="shared" si="0"/>
        <v>0.00036191212807753646</v>
      </c>
    </row>
    <row r="58" spans="1:4" ht="12.75">
      <c r="A58" s="5" t="s">
        <v>4952</v>
      </c>
      <c r="B58" s="5" t="s">
        <v>4953</v>
      </c>
      <c r="C58" s="25">
        <v>249</v>
      </c>
      <c r="D58" s="148">
        <f t="shared" si="0"/>
        <v>7.101349085209345E-05</v>
      </c>
    </row>
    <row r="59" spans="1:4" ht="12.75">
      <c r="A59" s="5" t="s">
        <v>4954</v>
      </c>
      <c r="B59" s="5" t="s">
        <v>4955</v>
      </c>
      <c r="C59" s="25">
        <v>105</v>
      </c>
      <c r="D59" s="148">
        <f t="shared" si="0"/>
        <v>2.9945447949677957E-05</v>
      </c>
    </row>
    <row r="60" spans="1:4" ht="12.75">
      <c r="A60" s="5" t="s">
        <v>4956</v>
      </c>
      <c r="B60" s="5" t="s">
        <v>4957</v>
      </c>
      <c r="C60" s="25">
        <v>21</v>
      </c>
      <c r="D60" s="148">
        <f t="shared" si="0"/>
        <v>5.989089589935591E-06</v>
      </c>
    </row>
    <row r="61" spans="1:4" ht="12.75">
      <c r="A61" s="5" t="s">
        <v>4958</v>
      </c>
      <c r="B61" s="5" t="s">
        <v>4959</v>
      </c>
      <c r="C61" s="25">
        <v>2271</v>
      </c>
      <c r="D61" s="148">
        <f t="shared" si="0"/>
        <v>0.0006476772599401776</v>
      </c>
    </row>
    <row r="62" spans="1:4" ht="12.75">
      <c r="A62" s="5" t="s">
        <v>4960</v>
      </c>
      <c r="B62" s="5" t="s">
        <v>4961</v>
      </c>
      <c r="C62" s="25">
        <v>9</v>
      </c>
      <c r="D62" s="148">
        <f t="shared" si="0"/>
        <v>2.566752681400968E-06</v>
      </c>
    </row>
    <row r="63" spans="1:4" ht="12.75">
      <c r="A63" s="5" t="s">
        <v>4962</v>
      </c>
      <c r="B63" s="5" t="s">
        <v>4963</v>
      </c>
      <c r="C63" s="25">
        <v>81</v>
      </c>
      <c r="D63" s="148">
        <f t="shared" si="0"/>
        <v>2.310077413260871E-05</v>
      </c>
    </row>
    <row r="64" spans="1:4" ht="12.75">
      <c r="A64" s="5" t="s">
        <v>4964</v>
      </c>
      <c r="B64" s="5" t="s">
        <v>4965</v>
      </c>
      <c r="C64" s="25">
        <v>2319</v>
      </c>
      <c r="D64" s="148">
        <f t="shared" si="0"/>
        <v>0.0006613666075743161</v>
      </c>
    </row>
    <row r="65" spans="1:4" ht="12.75">
      <c r="A65" s="5" t="s">
        <v>4966</v>
      </c>
      <c r="B65" s="5" t="s">
        <v>4967</v>
      </c>
      <c r="C65" s="25">
        <v>2829</v>
      </c>
      <c r="D65" s="148">
        <f t="shared" si="0"/>
        <v>0.0008068159261870376</v>
      </c>
    </row>
    <row r="66" spans="1:4" ht="12.75">
      <c r="A66" s="5" t="s">
        <v>4968</v>
      </c>
      <c r="B66" s="5" t="s">
        <v>4969</v>
      </c>
      <c r="C66" s="25">
        <v>5355</v>
      </c>
      <c r="D66" s="148">
        <f t="shared" si="0"/>
        <v>0.0015272178454335758</v>
      </c>
    </row>
    <row r="67" spans="1:4" ht="12.75">
      <c r="A67" s="5" t="s">
        <v>4970</v>
      </c>
      <c r="B67" s="5" t="s">
        <v>4971</v>
      </c>
      <c r="C67" s="25">
        <v>6</v>
      </c>
      <c r="D67" s="148">
        <f t="shared" si="0"/>
        <v>1.7111684542673119E-06</v>
      </c>
    </row>
    <row r="68" spans="1:4" ht="12.75">
      <c r="A68" s="5" t="s">
        <v>4972</v>
      </c>
      <c r="B68" s="5" t="s">
        <v>4973</v>
      </c>
      <c r="C68" s="25">
        <v>27</v>
      </c>
      <c r="D68" s="148">
        <f t="shared" si="0"/>
        <v>7.700258044202904E-06</v>
      </c>
    </row>
    <row r="69" spans="1:4" ht="12.75">
      <c r="A69" s="5" t="s">
        <v>4974</v>
      </c>
      <c r="B69" s="5" t="s">
        <v>4975</v>
      </c>
      <c r="C69" s="25">
        <v>567</v>
      </c>
      <c r="D69" s="148">
        <f t="shared" si="0"/>
        <v>0.00016170541892826098</v>
      </c>
    </row>
    <row r="70" spans="1:4" ht="12.75">
      <c r="A70" s="5" t="s">
        <v>4976</v>
      </c>
      <c r="B70" s="5" t="s">
        <v>4977</v>
      </c>
      <c r="C70" s="25">
        <v>11730</v>
      </c>
      <c r="D70" s="148">
        <f t="shared" si="0"/>
        <v>0.003345334328092595</v>
      </c>
    </row>
    <row r="71" spans="1:4" ht="12.75">
      <c r="A71" s="5" t="s">
        <v>4978</v>
      </c>
      <c r="B71" s="5" t="s">
        <v>4979</v>
      </c>
      <c r="C71" s="25">
        <v>615</v>
      </c>
      <c r="D71" s="148">
        <f t="shared" si="0"/>
        <v>0.00017539476656239946</v>
      </c>
    </row>
    <row r="72" spans="1:4" ht="12.75">
      <c r="A72" s="5" t="s">
        <v>4980</v>
      </c>
      <c r="B72" s="5" t="s">
        <v>4981</v>
      </c>
      <c r="C72" s="25">
        <v>1827</v>
      </c>
      <c r="D72" s="148">
        <f t="shared" si="0"/>
        <v>0.0005210507943243965</v>
      </c>
    </row>
    <row r="73" spans="1:4" ht="12.75">
      <c r="A73" s="5" t="s">
        <v>4982</v>
      </c>
      <c r="B73" s="5" t="s">
        <v>1596</v>
      </c>
      <c r="C73" s="25">
        <v>4977</v>
      </c>
      <c r="D73" s="148">
        <f aca="true" t="shared" si="1" ref="D73:D136">C73/C$450</f>
        <v>0.0014194142328147353</v>
      </c>
    </row>
    <row r="74" spans="1:4" ht="12.75">
      <c r="A74" s="5" t="s">
        <v>4983</v>
      </c>
      <c r="B74" s="5" t="s">
        <v>4984</v>
      </c>
      <c r="C74" s="25">
        <v>999</v>
      </c>
      <c r="D74" s="148">
        <f t="shared" si="1"/>
        <v>0.00028490954763550744</v>
      </c>
    </row>
    <row r="75" spans="1:4" ht="12.75">
      <c r="A75" s="5" t="s">
        <v>4985</v>
      </c>
      <c r="B75" s="5" t="s">
        <v>4986</v>
      </c>
      <c r="C75" s="25">
        <v>2193</v>
      </c>
      <c r="D75" s="148">
        <f t="shared" si="1"/>
        <v>0.0006254320700347025</v>
      </c>
    </row>
    <row r="76" spans="1:4" ht="12.75">
      <c r="A76" s="5" t="s">
        <v>4987</v>
      </c>
      <c r="B76" s="5" t="s">
        <v>4988</v>
      </c>
      <c r="C76" s="25">
        <v>309</v>
      </c>
      <c r="D76" s="148">
        <f t="shared" si="1"/>
        <v>8.812517539476657E-05</v>
      </c>
    </row>
    <row r="77" spans="1:4" ht="12.75">
      <c r="A77" s="5" t="s">
        <v>4989</v>
      </c>
      <c r="B77" s="5" t="s">
        <v>4990</v>
      </c>
      <c r="C77" s="25">
        <v>198</v>
      </c>
      <c r="D77" s="148">
        <f t="shared" si="1"/>
        <v>5.646855899082129E-05</v>
      </c>
    </row>
    <row r="78" spans="1:4" ht="12.75">
      <c r="A78" s="5" t="s">
        <v>4991</v>
      </c>
      <c r="B78" s="5" t="s">
        <v>4992</v>
      </c>
      <c r="C78" s="25">
        <v>102</v>
      </c>
      <c r="D78" s="148">
        <f t="shared" si="1"/>
        <v>2.90898637225443E-05</v>
      </c>
    </row>
    <row r="79" spans="1:4" ht="12.75">
      <c r="A79" s="5" t="s">
        <v>4993</v>
      </c>
      <c r="B79" s="5" t="s">
        <v>4994</v>
      </c>
      <c r="C79" s="25">
        <v>3120</v>
      </c>
      <c r="D79" s="148">
        <f t="shared" si="1"/>
        <v>0.0008898075962190022</v>
      </c>
    </row>
    <row r="80" spans="1:4" ht="12.75">
      <c r="A80" s="5" t="s">
        <v>4995</v>
      </c>
      <c r="B80" s="5" t="s">
        <v>4996</v>
      </c>
      <c r="C80" s="25">
        <v>441</v>
      </c>
      <c r="D80" s="148">
        <f t="shared" si="1"/>
        <v>0.00012577088138864743</v>
      </c>
    </row>
    <row r="81" spans="1:4" ht="12.75">
      <c r="A81" s="5" t="s">
        <v>4997</v>
      </c>
      <c r="B81" s="5" t="s">
        <v>4998</v>
      </c>
      <c r="C81" s="25">
        <v>33</v>
      </c>
      <c r="D81" s="148">
        <f t="shared" si="1"/>
        <v>9.411426498470215E-06</v>
      </c>
    </row>
    <row r="82" spans="1:4" ht="12.75">
      <c r="A82" s="5" t="s">
        <v>4999</v>
      </c>
      <c r="B82" s="5" t="s">
        <v>5000</v>
      </c>
      <c r="C82" s="25">
        <v>348</v>
      </c>
      <c r="D82" s="148">
        <f t="shared" si="1"/>
        <v>9.92477703475041E-05</v>
      </c>
    </row>
    <row r="83" spans="1:4" ht="12.75">
      <c r="A83" s="5" t="s">
        <v>5001</v>
      </c>
      <c r="B83" s="5" t="s">
        <v>5002</v>
      </c>
      <c r="C83" s="25">
        <v>3</v>
      </c>
      <c r="D83" s="148">
        <f t="shared" si="1"/>
        <v>8.555842271336559E-07</v>
      </c>
    </row>
    <row r="84" spans="1:4" ht="12.75">
      <c r="A84" s="5" t="s">
        <v>5003</v>
      </c>
      <c r="B84" s="5" t="s">
        <v>5004</v>
      </c>
      <c r="C84" s="25">
        <v>4008</v>
      </c>
      <c r="D84" s="148">
        <f t="shared" si="1"/>
        <v>0.0011430605274505643</v>
      </c>
    </row>
    <row r="85" spans="1:4" ht="12.75">
      <c r="A85" s="5" t="s">
        <v>5005</v>
      </c>
      <c r="B85" s="5" t="s">
        <v>5006</v>
      </c>
      <c r="C85" s="25">
        <v>1086</v>
      </c>
      <c r="D85" s="148">
        <f t="shared" si="1"/>
        <v>0.00030972149022238346</v>
      </c>
    </row>
    <row r="86" spans="1:4" ht="12.75">
      <c r="A86" s="5" t="s">
        <v>5007</v>
      </c>
      <c r="B86" s="5" t="s">
        <v>5008</v>
      </c>
      <c r="C86" s="25">
        <v>219</v>
      </c>
      <c r="D86" s="148">
        <f t="shared" si="1"/>
        <v>6.245764858075688E-05</v>
      </c>
    </row>
    <row r="87" spans="1:4" ht="12.75">
      <c r="A87" s="5" t="s">
        <v>5009</v>
      </c>
      <c r="B87" s="5" t="s">
        <v>5010</v>
      </c>
      <c r="C87" s="25">
        <v>1326</v>
      </c>
      <c r="D87" s="148">
        <f t="shared" si="1"/>
        <v>0.00037816822839307595</v>
      </c>
    </row>
    <row r="88" spans="1:4" ht="12.75">
      <c r="A88" s="5" t="s">
        <v>5011</v>
      </c>
      <c r="B88" s="5" t="s">
        <v>5012</v>
      </c>
      <c r="C88" s="25">
        <v>0</v>
      </c>
      <c r="D88" s="148">
        <f t="shared" si="1"/>
        <v>0</v>
      </c>
    </row>
    <row r="89" spans="1:4" ht="12.75">
      <c r="A89" s="5" t="s">
        <v>5013</v>
      </c>
      <c r="B89" s="5" t="s">
        <v>5014</v>
      </c>
      <c r="C89" s="25">
        <v>2823</v>
      </c>
      <c r="D89" s="148">
        <f t="shared" si="1"/>
        <v>0.0008051047577327703</v>
      </c>
    </row>
    <row r="90" spans="1:4" ht="12.75">
      <c r="A90" s="5" t="s">
        <v>5015</v>
      </c>
      <c r="B90" s="5" t="s">
        <v>1504</v>
      </c>
      <c r="C90" s="25">
        <v>69</v>
      </c>
      <c r="D90" s="148">
        <f t="shared" si="1"/>
        <v>1.9678437224074088E-05</v>
      </c>
    </row>
    <row r="91" spans="1:4" ht="12.75">
      <c r="A91" s="5" t="s">
        <v>5016</v>
      </c>
      <c r="B91" s="5" t="s">
        <v>5017</v>
      </c>
      <c r="C91" s="25">
        <v>486</v>
      </c>
      <c r="D91" s="148">
        <f t="shared" si="1"/>
        <v>0.00013860464479565227</v>
      </c>
    </row>
    <row r="92" spans="1:4" ht="12.75">
      <c r="A92" s="5" t="s">
        <v>5018</v>
      </c>
      <c r="B92" s="5" t="s">
        <v>5019</v>
      </c>
      <c r="C92" s="25">
        <v>1089</v>
      </c>
      <c r="D92" s="148">
        <f t="shared" si="1"/>
        <v>0.0003105770744495171</v>
      </c>
    </row>
    <row r="93" spans="1:4" ht="12.75">
      <c r="A93" s="5" t="s">
        <v>5020</v>
      </c>
      <c r="B93" s="5" t="s">
        <v>5021</v>
      </c>
      <c r="C93" s="25">
        <v>11073</v>
      </c>
      <c r="D93" s="148">
        <f t="shared" si="1"/>
        <v>0.003157961382350324</v>
      </c>
    </row>
    <row r="94" spans="1:4" ht="12.75">
      <c r="A94" s="5" t="s">
        <v>5022</v>
      </c>
      <c r="B94" s="5" t="s">
        <v>5023</v>
      </c>
      <c r="C94" s="25">
        <v>17241</v>
      </c>
      <c r="D94" s="148">
        <f t="shared" si="1"/>
        <v>0.004917042553337121</v>
      </c>
    </row>
    <row r="95" spans="1:4" ht="12.75">
      <c r="A95" s="5" t="s">
        <v>5024</v>
      </c>
      <c r="B95" s="5" t="s">
        <v>5025</v>
      </c>
      <c r="C95" s="25">
        <v>1563</v>
      </c>
      <c r="D95" s="148">
        <f t="shared" si="1"/>
        <v>0.00044575938233663474</v>
      </c>
    </row>
    <row r="96" spans="1:4" ht="12.75">
      <c r="A96" s="5" t="s">
        <v>5026</v>
      </c>
      <c r="B96" s="5" t="s">
        <v>5027</v>
      </c>
      <c r="C96" s="25">
        <v>633</v>
      </c>
      <c r="D96" s="148">
        <f t="shared" si="1"/>
        <v>0.0001805282719252014</v>
      </c>
    </row>
    <row r="97" spans="1:4" ht="12.75">
      <c r="A97" s="5" t="s">
        <v>5028</v>
      </c>
      <c r="B97" s="5" t="s">
        <v>5029</v>
      </c>
      <c r="C97" s="25">
        <v>576</v>
      </c>
      <c r="D97" s="148">
        <f t="shared" si="1"/>
        <v>0.00016427217160966195</v>
      </c>
    </row>
    <row r="98" spans="1:4" ht="12.75">
      <c r="A98" s="5" t="s">
        <v>5030</v>
      </c>
      <c r="B98" s="5" t="s">
        <v>5031</v>
      </c>
      <c r="C98" s="25">
        <v>3822</v>
      </c>
      <c r="D98" s="148">
        <f t="shared" si="1"/>
        <v>0.0010900143053682776</v>
      </c>
    </row>
    <row r="99" spans="1:4" ht="12.75">
      <c r="A99" s="5" t="s">
        <v>5032</v>
      </c>
      <c r="B99" s="5" t="s">
        <v>5033</v>
      </c>
      <c r="C99" s="25">
        <v>189</v>
      </c>
      <c r="D99" s="148">
        <f t="shared" si="1"/>
        <v>5.3901806309420325E-05</v>
      </c>
    </row>
    <row r="100" spans="1:4" ht="12.75">
      <c r="A100" s="5" t="s">
        <v>5034</v>
      </c>
      <c r="B100" s="5" t="s">
        <v>5035</v>
      </c>
      <c r="C100" s="25">
        <v>1473</v>
      </c>
      <c r="D100" s="148">
        <f t="shared" si="1"/>
        <v>0.00042009185552262506</v>
      </c>
    </row>
    <row r="101" spans="1:4" ht="12.75">
      <c r="A101" s="5" t="s">
        <v>5036</v>
      </c>
      <c r="B101" s="5" t="s">
        <v>5037</v>
      </c>
      <c r="C101" s="25">
        <v>207</v>
      </c>
      <c r="D101" s="148">
        <f t="shared" si="1"/>
        <v>5.903531167222226E-05</v>
      </c>
    </row>
    <row r="102" spans="1:4" ht="12.75">
      <c r="A102" s="5" t="s">
        <v>5038</v>
      </c>
      <c r="B102" s="5" t="s">
        <v>5039</v>
      </c>
      <c r="C102" s="25">
        <v>1080</v>
      </c>
      <c r="D102" s="148">
        <f t="shared" si="1"/>
        <v>0.00030801032176811617</v>
      </c>
    </row>
    <row r="103" spans="1:4" ht="12.75">
      <c r="A103" s="5" t="s">
        <v>5040</v>
      </c>
      <c r="B103" s="5" t="s">
        <v>5041</v>
      </c>
      <c r="C103" s="25">
        <v>26316</v>
      </c>
      <c r="D103" s="148">
        <f t="shared" si="1"/>
        <v>0.00750518484041643</v>
      </c>
    </row>
    <row r="104" spans="1:4" ht="12.75">
      <c r="A104" s="5" t="s">
        <v>5042</v>
      </c>
      <c r="B104" s="5" t="s">
        <v>5043</v>
      </c>
      <c r="C104" s="25">
        <v>3498</v>
      </c>
      <c r="D104" s="148">
        <f t="shared" si="1"/>
        <v>0.0009976112088378429</v>
      </c>
    </row>
    <row r="105" spans="1:4" ht="12.75">
      <c r="A105" s="5" t="s">
        <v>5044</v>
      </c>
      <c r="B105" s="5" t="s">
        <v>5045</v>
      </c>
      <c r="C105" s="25">
        <v>1077</v>
      </c>
      <c r="D105" s="148">
        <f t="shared" si="1"/>
        <v>0.00030715473754098246</v>
      </c>
    </row>
    <row r="106" spans="1:4" ht="12.75">
      <c r="A106" s="5" t="s">
        <v>5046</v>
      </c>
      <c r="B106" s="5" t="s">
        <v>5047</v>
      </c>
      <c r="C106" s="25">
        <v>5754</v>
      </c>
      <c r="D106" s="148">
        <f t="shared" si="1"/>
        <v>0.001641010547642352</v>
      </c>
    </row>
    <row r="107" spans="1:4" ht="12.75">
      <c r="A107" s="5" t="s">
        <v>5048</v>
      </c>
      <c r="B107" s="5" t="s">
        <v>5049</v>
      </c>
      <c r="C107" s="25">
        <v>1134</v>
      </c>
      <c r="D107" s="148">
        <f t="shared" si="1"/>
        <v>0.00032341083785652195</v>
      </c>
    </row>
    <row r="108" spans="1:4" ht="12.75">
      <c r="A108" s="5" t="s">
        <v>5050</v>
      </c>
      <c r="B108" s="5" t="s">
        <v>5051</v>
      </c>
      <c r="C108" s="25">
        <v>5859</v>
      </c>
      <c r="D108" s="148">
        <f t="shared" si="1"/>
        <v>0.00167095599559203</v>
      </c>
    </row>
    <row r="109" spans="1:4" ht="12.75">
      <c r="A109" s="5" t="s">
        <v>5052</v>
      </c>
      <c r="B109" s="5" t="s">
        <v>5053</v>
      </c>
      <c r="C109" s="25">
        <v>303</v>
      </c>
      <c r="D109" s="148">
        <f t="shared" si="1"/>
        <v>8.641400694049924E-05</v>
      </c>
    </row>
    <row r="110" spans="1:4" ht="12.75">
      <c r="A110" s="5" t="s">
        <v>5054</v>
      </c>
      <c r="B110" s="5" t="s">
        <v>5055</v>
      </c>
      <c r="C110" s="25">
        <v>798</v>
      </c>
      <c r="D110" s="148">
        <f t="shared" si="1"/>
        <v>0.0002275854044175525</v>
      </c>
    </row>
    <row r="111" spans="1:4" ht="12.75">
      <c r="A111" s="5" t="s">
        <v>5056</v>
      </c>
      <c r="B111" s="5" t="s">
        <v>5057</v>
      </c>
      <c r="C111" s="25">
        <v>1443</v>
      </c>
      <c r="D111" s="148">
        <f t="shared" si="1"/>
        <v>0.0004115360132512885</v>
      </c>
    </row>
    <row r="112" spans="1:4" ht="12.75">
      <c r="A112" s="5" t="s">
        <v>5058</v>
      </c>
      <c r="B112" s="5" t="s">
        <v>5059</v>
      </c>
      <c r="C112" s="25">
        <v>1086</v>
      </c>
      <c r="D112" s="148">
        <f t="shared" si="1"/>
        <v>0.00030972149022238346</v>
      </c>
    </row>
    <row r="113" spans="1:4" ht="12.75">
      <c r="A113" s="5" t="s">
        <v>5060</v>
      </c>
      <c r="B113" s="5" t="s">
        <v>5061</v>
      </c>
      <c r="C113" s="25">
        <v>15186</v>
      </c>
      <c r="D113" s="148">
        <f t="shared" si="1"/>
        <v>0.004330967357750567</v>
      </c>
    </row>
    <row r="114" spans="1:4" ht="12.75">
      <c r="A114" s="5" t="s">
        <v>5062</v>
      </c>
      <c r="B114" s="5" t="s">
        <v>5063</v>
      </c>
      <c r="C114" s="25">
        <v>660</v>
      </c>
      <c r="D114" s="148">
        <f t="shared" si="1"/>
        <v>0.0001882285299694043</v>
      </c>
    </row>
    <row r="115" spans="1:4" ht="12.75">
      <c r="A115" s="5" t="s">
        <v>5064</v>
      </c>
      <c r="B115" s="5" t="s">
        <v>5065</v>
      </c>
      <c r="C115" s="25">
        <v>2052</v>
      </c>
      <c r="D115" s="148">
        <f t="shared" si="1"/>
        <v>0.0005852196113594207</v>
      </c>
    </row>
    <row r="116" spans="1:4" ht="12.75">
      <c r="A116" s="5" t="s">
        <v>5066</v>
      </c>
      <c r="B116" s="5" t="s">
        <v>5067</v>
      </c>
      <c r="C116" s="25">
        <v>183</v>
      </c>
      <c r="D116" s="148">
        <f t="shared" si="1"/>
        <v>5.2190637855153014E-05</v>
      </c>
    </row>
    <row r="117" spans="1:4" ht="12.75">
      <c r="A117" s="5" t="s">
        <v>5068</v>
      </c>
      <c r="B117" s="5" t="s">
        <v>5069</v>
      </c>
      <c r="C117" s="25">
        <v>153</v>
      </c>
      <c r="D117" s="148">
        <f t="shared" si="1"/>
        <v>4.363479558381645E-05</v>
      </c>
    </row>
    <row r="118" spans="1:4" ht="12.75">
      <c r="A118" s="5" t="s">
        <v>5070</v>
      </c>
      <c r="B118" s="5" t="s">
        <v>5071</v>
      </c>
      <c r="C118" s="25">
        <v>294</v>
      </c>
      <c r="D118" s="148">
        <f t="shared" si="1"/>
        <v>8.384725425909829E-05</v>
      </c>
    </row>
    <row r="119" spans="1:4" ht="12.75">
      <c r="A119" s="5" t="s">
        <v>5072</v>
      </c>
      <c r="B119" s="5" t="s">
        <v>5073</v>
      </c>
      <c r="C119" s="25">
        <v>135</v>
      </c>
      <c r="D119" s="148">
        <f t="shared" si="1"/>
        <v>3.850129022101452E-05</v>
      </c>
    </row>
    <row r="120" spans="1:4" ht="12.75">
      <c r="A120" s="5" t="s">
        <v>5074</v>
      </c>
      <c r="B120" s="5" t="s">
        <v>5075</v>
      </c>
      <c r="C120" s="25">
        <v>261</v>
      </c>
      <c r="D120" s="148">
        <f t="shared" si="1"/>
        <v>7.443582776062807E-05</v>
      </c>
    </row>
    <row r="121" spans="1:4" ht="12.75">
      <c r="A121" s="5" t="s">
        <v>5076</v>
      </c>
      <c r="B121" s="5" t="s">
        <v>5077</v>
      </c>
      <c r="C121" s="25">
        <v>42</v>
      </c>
      <c r="D121" s="148">
        <f t="shared" si="1"/>
        <v>1.1978179179871183E-05</v>
      </c>
    </row>
    <row r="122" spans="1:4" ht="12.75">
      <c r="A122" s="5" t="s">
        <v>5078</v>
      </c>
      <c r="B122" s="5" t="s">
        <v>5079</v>
      </c>
      <c r="C122" s="25">
        <v>72</v>
      </c>
      <c r="D122" s="148">
        <f t="shared" si="1"/>
        <v>2.0534021451207744E-05</v>
      </c>
    </row>
    <row r="123" spans="1:4" ht="12.75">
      <c r="A123" s="5" t="s">
        <v>5080</v>
      </c>
      <c r="B123" s="5" t="s">
        <v>5081</v>
      </c>
      <c r="C123" s="25">
        <v>39</v>
      </c>
      <c r="D123" s="148">
        <f t="shared" si="1"/>
        <v>1.1122594952737527E-05</v>
      </c>
    </row>
    <row r="124" spans="1:4" ht="12.75">
      <c r="A124" s="5" t="s">
        <v>5082</v>
      </c>
      <c r="B124" s="5" t="s">
        <v>5083</v>
      </c>
      <c r="C124" s="25">
        <v>3264</v>
      </c>
      <c r="D124" s="148">
        <f t="shared" si="1"/>
        <v>0.0009308756391214176</v>
      </c>
    </row>
    <row r="125" spans="1:4" ht="12.75">
      <c r="A125" s="5" t="s">
        <v>5084</v>
      </c>
      <c r="B125" s="5" t="s">
        <v>5085</v>
      </c>
      <c r="C125" s="25">
        <v>108</v>
      </c>
      <c r="D125" s="148">
        <f t="shared" si="1"/>
        <v>3.0801032176811615E-05</v>
      </c>
    </row>
    <row r="126" spans="1:4" ht="12.75">
      <c r="A126" s="5" t="s">
        <v>5086</v>
      </c>
      <c r="B126" s="5" t="s">
        <v>5087</v>
      </c>
      <c r="C126" s="25">
        <v>141</v>
      </c>
      <c r="D126" s="148">
        <f t="shared" si="1"/>
        <v>4.021245867528183E-05</v>
      </c>
    </row>
    <row r="127" spans="1:4" ht="12.75">
      <c r="A127" s="5" t="s">
        <v>5088</v>
      </c>
      <c r="B127" s="5" t="s">
        <v>5089</v>
      </c>
      <c r="C127" s="25">
        <v>1284</v>
      </c>
      <c r="D127" s="148">
        <f t="shared" si="1"/>
        <v>0.00036619004921320476</v>
      </c>
    </row>
    <row r="128" spans="1:4" ht="12.75">
      <c r="A128" s="5" t="s">
        <v>5090</v>
      </c>
      <c r="B128" s="5" t="s">
        <v>5091</v>
      </c>
      <c r="C128" s="25">
        <v>30696</v>
      </c>
      <c r="D128" s="148">
        <f t="shared" si="1"/>
        <v>0.008754337812031568</v>
      </c>
    </row>
    <row r="129" spans="1:4" ht="12.75">
      <c r="A129" s="5" t="s">
        <v>5092</v>
      </c>
      <c r="B129" s="5" t="s">
        <v>5093</v>
      </c>
      <c r="C129" s="25">
        <v>2679</v>
      </c>
      <c r="D129" s="148">
        <f t="shared" si="1"/>
        <v>0.0007640367148303548</v>
      </c>
    </row>
    <row r="130" spans="1:4" ht="12.75">
      <c r="A130" s="5" t="s">
        <v>5094</v>
      </c>
      <c r="B130" s="5" t="s">
        <v>5095</v>
      </c>
      <c r="C130" s="25">
        <v>11565</v>
      </c>
      <c r="D130" s="148">
        <f t="shared" si="1"/>
        <v>0.0032982771956002435</v>
      </c>
    </row>
    <row r="131" spans="1:4" ht="12.75">
      <c r="A131" s="5" t="s">
        <v>5096</v>
      </c>
      <c r="B131" s="5" t="s">
        <v>5097</v>
      </c>
      <c r="C131" s="25">
        <v>5451</v>
      </c>
      <c r="D131" s="148">
        <f t="shared" si="1"/>
        <v>0.0015545965407018528</v>
      </c>
    </row>
    <row r="132" spans="1:4" ht="12.75">
      <c r="A132" s="5" t="s">
        <v>5098</v>
      </c>
      <c r="B132" s="5" t="s">
        <v>5099</v>
      </c>
      <c r="C132" s="25">
        <v>5397</v>
      </c>
      <c r="D132" s="148">
        <f t="shared" si="1"/>
        <v>0.001539196024613447</v>
      </c>
    </row>
    <row r="133" spans="1:4" ht="12.75">
      <c r="A133" s="5" t="s">
        <v>5100</v>
      </c>
      <c r="B133" s="5" t="s">
        <v>5101</v>
      </c>
      <c r="C133" s="25">
        <v>1950</v>
      </c>
      <c r="D133" s="148">
        <f t="shared" si="1"/>
        <v>0.0005561297476368764</v>
      </c>
    </row>
    <row r="134" spans="1:4" ht="12.75">
      <c r="A134" s="5" t="s">
        <v>5102</v>
      </c>
      <c r="B134" s="5" t="s">
        <v>5103</v>
      </c>
      <c r="C134" s="25">
        <v>4260</v>
      </c>
      <c r="D134" s="148">
        <f t="shared" si="1"/>
        <v>0.0012149296025297915</v>
      </c>
    </row>
    <row r="135" spans="1:4" ht="12.75">
      <c r="A135" s="5" t="s">
        <v>5104</v>
      </c>
      <c r="B135" s="5" t="s">
        <v>5105</v>
      </c>
      <c r="C135" s="25">
        <v>2436</v>
      </c>
      <c r="D135" s="148">
        <f t="shared" si="1"/>
        <v>0.0006947343924325287</v>
      </c>
    </row>
    <row r="136" spans="1:4" ht="12.75">
      <c r="A136" s="5" t="s">
        <v>5106</v>
      </c>
      <c r="B136" s="5" t="s">
        <v>5107</v>
      </c>
      <c r="C136" s="25">
        <v>1416</v>
      </c>
      <c r="D136" s="148">
        <f t="shared" si="1"/>
        <v>0.00040383575520708563</v>
      </c>
    </row>
    <row r="137" spans="1:4" ht="12.75">
      <c r="A137" s="5" t="s">
        <v>5108</v>
      </c>
      <c r="B137" s="5" t="s">
        <v>5109</v>
      </c>
      <c r="C137" s="25">
        <v>732</v>
      </c>
      <c r="D137" s="148">
        <f aca="true" t="shared" si="2" ref="D137:D200">C137/C$450</f>
        <v>0.00020876255142061206</v>
      </c>
    </row>
    <row r="138" spans="1:4" ht="12.75">
      <c r="A138" s="5" t="s">
        <v>5110</v>
      </c>
      <c r="B138" s="5" t="s">
        <v>5111</v>
      </c>
      <c r="C138" s="25">
        <v>3</v>
      </c>
      <c r="D138" s="148">
        <f t="shared" si="2"/>
        <v>8.555842271336559E-07</v>
      </c>
    </row>
    <row r="139" spans="1:4" ht="12.75">
      <c r="A139" s="5" t="s">
        <v>5112</v>
      </c>
      <c r="B139" s="5" t="s">
        <v>5113</v>
      </c>
      <c r="C139" s="25">
        <v>633</v>
      </c>
      <c r="D139" s="148">
        <f t="shared" si="2"/>
        <v>0.0001805282719252014</v>
      </c>
    </row>
    <row r="140" spans="1:4" ht="12.75">
      <c r="A140" s="5" t="s">
        <v>5114</v>
      </c>
      <c r="B140" s="5" t="s">
        <v>5115</v>
      </c>
      <c r="C140" s="25">
        <v>3528</v>
      </c>
      <c r="D140" s="148">
        <f t="shared" si="2"/>
        <v>0.0010061670511091795</v>
      </c>
    </row>
    <row r="141" spans="1:4" ht="12.75">
      <c r="A141" s="5" t="s">
        <v>5116</v>
      </c>
      <c r="B141" s="5" t="s">
        <v>5117</v>
      </c>
      <c r="C141" s="25">
        <v>4161</v>
      </c>
      <c r="D141" s="148">
        <f t="shared" si="2"/>
        <v>0.0011866953230343807</v>
      </c>
    </row>
    <row r="142" spans="1:4" ht="12.75">
      <c r="A142" s="5" t="s">
        <v>5118</v>
      </c>
      <c r="B142" s="5" t="s">
        <v>5119</v>
      </c>
      <c r="C142" s="25">
        <v>351</v>
      </c>
      <c r="D142" s="148">
        <f t="shared" si="2"/>
        <v>0.00010010335457463774</v>
      </c>
    </row>
    <row r="143" spans="1:4" ht="12.75">
      <c r="A143" s="5" t="s">
        <v>5120</v>
      </c>
      <c r="B143" s="5" t="s">
        <v>5121</v>
      </c>
      <c r="C143" s="25">
        <v>0</v>
      </c>
      <c r="D143" s="148">
        <f t="shared" si="2"/>
        <v>0</v>
      </c>
    </row>
    <row r="144" spans="1:4" ht="12.75">
      <c r="A144" s="5" t="s">
        <v>5122</v>
      </c>
      <c r="B144" s="5" t="s">
        <v>5123</v>
      </c>
      <c r="C144" s="25">
        <v>3</v>
      </c>
      <c r="D144" s="148">
        <f t="shared" si="2"/>
        <v>8.555842271336559E-07</v>
      </c>
    </row>
    <row r="145" spans="1:4" ht="12.75">
      <c r="A145" s="5" t="s">
        <v>5124</v>
      </c>
      <c r="B145" s="5" t="s">
        <v>5125</v>
      </c>
      <c r="C145" s="25">
        <v>2592</v>
      </c>
      <c r="D145" s="148">
        <f t="shared" si="2"/>
        <v>0.0007392247722434787</v>
      </c>
    </row>
    <row r="146" spans="1:4" ht="12.75">
      <c r="A146" s="5" t="s">
        <v>5126</v>
      </c>
      <c r="B146" s="5" t="s">
        <v>5127</v>
      </c>
      <c r="C146" s="25">
        <v>1161</v>
      </c>
      <c r="D146" s="148">
        <f t="shared" si="2"/>
        <v>0.00033111109590072484</v>
      </c>
    </row>
    <row r="147" spans="1:4" ht="12.75">
      <c r="A147" s="5" t="s">
        <v>5128</v>
      </c>
      <c r="B147" s="5" t="s">
        <v>5129</v>
      </c>
      <c r="C147" s="25">
        <v>2370</v>
      </c>
      <c r="D147" s="148">
        <f t="shared" si="2"/>
        <v>0.0006759115394355882</v>
      </c>
    </row>
    <row r="148" spans="1:4" ht="12.75">
      <c r="A148" s="5" t="s">
        <v>5130</v>
      </c>
      <c r="B148" s="5" t="s">
        <v>5131</v>
      </c>
      <c r="C148" s="25">
        <v>117</v>
      </c>
      <c r="D148" s="148">
        <f t="shared" si="2"/>
        <v>3.336778485821258E-05</v>
      </c>
    </row>
    <row r="149" spans="1:4" ht="12.75">
      <c r="A149" s="5" t="s">
        <v>5132</v>
      </c>
      <c r="B149" s="5" t="s">
        <v>5133</v>
      </c>
      <c r="C149" s="25">
        <v>3</v>
      </c>
      <c r="D149" s="148">
        <f t="shared" si="2"/>
        <v>8.555842271336559E-07</v>
      </c>
    </row>
    <row r="150" spans="1:4" ht="12.75">
      <c r="A150" s="5" t="s">
        <v>5134</v>
      </c>
      <c r="B150" s="5" t="s">
        <v>5135</v>
      </c>
      <c r="C150" s="25">
        <v>4836</v>
      </c>
      <c r="D150" s="148">
        <f t="shared" si="2"/>
        <v>0.0013792017741394533</v>
      </c>
    </row>
    <row r="151" spans="1:4" ht="12.75">
      <c r="A151" s="5" t="s">
        <v>5136</v>
      </c>
      <c r="B151" s="5" t="s">
        <v>5137</v>
      </c>
      <c r="C151" s="25">
        <v>108</v>
      </c>
      <c r="D151" s="148">
        <f t="shared" si="2"/>
        <v>3.0801032176811615E-05</v>
      </c>
    </row>
    <row r="152" spans="1:4" ht="12.75">
      <c r="A152" s="5" t="s">
        <v>5138</v>
      </c>
      <c r="B152" s="5" t="s">
        <v>5139</v>
      </c>
      <c r="C152" s="25">
        <v>396</v>
      </c>
      <c r="D152" s="148">
        <f t="shared" si="2"/>
        <v>0.00011293711798164258</v>
      </c>
    </row>
    <row r="153" spans="1:4" ht="12.75">
      <c r="A153" s="5" t="s">
        <v>5140</v>
      </c>
      <c r="B153" s="5" t="s">
        <v>5141</v>
      </c>
      <c r="C153" s="25">
        <v>1245</v>
      </c>
      <c r="D153" s="148">
        <f t="shared" si="2"/>
        <v>0.0003550674542604672</v>
      </c>
    </row>
    <row r="154" spans="1:4" ht="12.75">
      <c r="A154" s="5" t="s">
        <v>5142</v>
      </c>
      <c r="B154" s="5" t="s">
        <v>5143</v>
      </c>
      <c r="C154" s="25">
        <v>156</v>
      </c>
      <c r="D154" s="148">
        <f t="shared" si="2"/>
        <v>4.449037981095011E-05</v>
      </c>
    </row>
    <row r="155" spans="1:4" ht="12.75">
      <c r="A155" s="5" t="s">
        <v>5144</v>
      </c>
      <c r="B155" s="5" t="s">
        <v>5145</v>
      </c>
      <c r="C155" s="25">
        <v>210</v>
      </c>
      <c r="D155" s="148">
        <f t="shared" si="2"/>
        <v>5.989089589935591E-05</v>
      </c>
    </row>
    <row r="156" spans="1:4" ht="12.75">
      <c r="A156" s="5" t="s">
        <v>5146</v>
      </c>
      <c r="B156" s="5" t="s">
        <v>5147</v>
      </c>
      <c r="C156" s="25">
        <v>519</v>
      </c>
      <c r="D156" s="148">
        <f t="shared" si="2"/>
        <v>0.0001480160712941225</v>
      </c>
    </row>
    <row r="157" spans="1:4" ht="12.75">
      <c r="A157" s="5" t="s">
        <v>5148</v>
      </c>
      <c r="B157" s="5" t="s">
        <v>5149</v>
      </c>
      <c r="C157" s="25">
        <v>27</v>
      </c>
      <c r="D157" s="148">
        <f t="shared" si="2"/>
        <v>7.700258044202904E-06</v>
      </c>
    </row>
    <row r="158" spans="1:4" ht="12.75">
      <c r="A158" s="5" t="s">
        <v>5150</v>
      </c>
      <c r="B158" s="5" t="s">
        <v>5151</v>
      </c>
      <c r="C158" s="25">
        <v>24</v>
      </c>
      <c r="D158" s="148">
        <f t="shared" si="2"/>
        <v>6.8446738170692476E-06</v>
      </c>
    </row>
    <row r="159" spans="1:4" ht="12.75">
      <c r="A159" s="5" t="s">
        <v>5152</v>
      </c>
      <c r="B159" s="5" t="s">
        <v>5153</v>
      </c>
      <c r="C159" s="25">
        <v>11766</v>
      </c>
      <c r="D159" s="148">
        <f t="shared" si="2"/>
        <v>0.0033556013388181985</v>
      </c>
    </row>
    <row r="160" spans="1:4" ht="12.75">
      <c r="A160" s="5" t="s">
        <v>5154</v>
      </c>
      <c r="B160" s="5" t="s">
        <v>5155</v>
      </c>
      <c r="C160" s="25">
        <v>2124</v>
      </c>
      <c r="D160" s="148">
        <f t="shared" si="2"/>
        <v>0.0006057536328106284</v>
      </c>
    </row>
    <row r="161" spans="1:4" ht="12.75">
      <c r="A161" s="5" t="s">
        <v>5156</v>
      </c>
      <c r="B161" s="5" t="s">
        <v>5157</v>
      </c>
      <c r="C161" s="25">
        <v>2499</v>
      </c>
      <c r="D161" s="148">
        <f t="shared" si="2"/>
        <v>0.0007127016612023354</v>
      </c>
    </row>
    <row r="162" spans="1:4" ht="12.75">
      <c r="A162" s="5" t="s">
        <v>5158</v>
      </c>
      <c r="B162" s="5" t="s">
        <v>5159</v>
      </c>
      <c r="C162" s="25">
        <v>3075</v>
      </c>
      <c r="D162" s="148">
        <f t="shared" si="2"/>
        <v>0.0008769738328119974</v>
      </c>
    </row>
    <row r="163" spans="1:4" ht="12.75">
      <c r="A163" s="5" t="s">
        <v>5160</v>
      </c>
      <c r="B163" s="5" t="s">
        <v>5161</v>
      </c>
      <c r="C163" s="25">
        <v>33</v>
      </c>
      <c r="D163" s="148">
        <f t="shared" si="2"/>
        <v>9.411426498470215E-06</v>
      </c>
    </row>
    <row r="164" spans="1:4" ht="12.75">
      <c r="A164" s="5" t="s">
        <v>5162</v>
      </c>
      <c r="B164" s="5" t="s">
        <v>5163</v>
      </c>
      <c r="C164" s="25">
        <v>3708</v>
      </c>
      <c r="D164" s="148">
        <f t="shared" si="2"/>
        <v>0.0010575021047371988</v>
      </c>
    </row>
    <row r="165" spans="1:4" ht="12.75">
      <c r="A165" s="5" t="s">
        <v>5164</v>
      </c>
      <c r="B165" s="5" t="s">
        <v>5165</v>
      </c>
      <c r="C165" s="25">
        <v>597</v>
      </c>
      <c r="D165" s="148">
        <f t="shared" si="2"/>
        <v>0.00017026126119959754</v>
      </c>
    </row>
    <row r="166" spans="1:4" ht="12.75">
      <c r="A166" s="5" t="s">
        <v>5166</v>
      </c>
      <c r="B166" s="5" t="s">
        <v>5167</v>
      </c>
      <c r="C166" s="25">
        <v>12819</v>
      </c>
      <c r="D166" s="148">
        <f t="shared" si="2"/>
        <v>0.003655911402542112</v>
      </c>
    </row>
    <row r="167" spans="1:4" ht="12.75">
      <c r="A167" s="5" t="s">
        <v>5168</v>
      </c>
      <c r="B167" s="5" t="s">
        <v>5169</v>
      </c>
      <c r="C167" s="25">
        <v>411</v>
      </c>
      <c r="D167" s="148">
        <f t="shared" si="2"/>
        <v>0.00011721503911731087</v>
      </c>
    </row>
    <row r="168" spans="1:4" ht="12.75">
      <c r="A168" s="5" t="s">
        <v>5170</v>
      </c>
      <c r="B168" s="5" t="s">
        <v>5171</v>
      </c>
      <c r="C168" s="25">
        <v>2295</v>
      </c>
      <c r="D168" s="148">
        <f t="shared" si="2"/>
        <v>0.0006545219337572468</v>
      </c>
    </row>
    <row r="169" spans="1:4" ht="12.75">
      <c r="A169" s="5" t="s">
        <v>5172</v>
      </c>
      <c r="B169" s="5" t="s">
        <v>5173</v>
      </c>
      <c r="C169" s="25">
        <v>1344</v>
      </c>
      <c r="D169" s="148">
        <f t="shared" si="2"/>
        <v>0.00038330173375587784</v>
      </c>
    </row>
    <row r="170" spans="1:4" ht="12.75">
      <c r="A170" s="5" t="s">
        <v>5174</v>
      </c>
      <c r="B170" s="5" t="s">
        <v>5175</v>
      </c>
      <c r="C170" s="25">
        <v>26475</v>
      </c>
      <c r="D170" s="148">
        <f t="shared" si="2"/>
        <v>0.007550530804454514</v>
      </c>
    </row>
    <row r="171" spans="1:4" ht="12.75">
      <c r="A171" s="5" t="s">
        <v>5176</v>
      </c>
      <c r="B171" s="5" t="s">
        <v>5177</v>
      </c>
      <c r="C171" s="25">
        <v>312</v>
      </c>
      <c r="D171" s="148">
        <f t="shared" si="2"/>
        <v>8.898075962190022E-05</v>
      </c>
    </row>
    <row r="172" spans="1:4" ht="12.75">
      <c r="A172" s="5" t="s">
        <v>5178</v>
      </c>
      <c r="B172" s="5" t="s">
        <v>5179</v>
      </c>
      <c r="C172" s="25">
        <v>612</v>
      </c>
      <c r="D172" s="148">
        <f t="shared" si="2"/>
        <v>0.0001745391823352658</v>
      </c>
    </row>
    <row r="173" spans="1:4" ht="12.75">
      <c r="A173" s="5" t="s">
        <v>5180</v>
      </c>
      <c r="B173" s="5" t="s">
        <v>5181</v>
      </c>
      <c r="C173" s="25">
        <v>1071</v>
      </c>
      <c r="D173" s="148">
        <f t="shared" si="2"/>
        <v>0.00030544356908671517</v>
      </c>
    </row>
    <row r="174" spans="1:4" ht="12.75">
      <c r="A174" s="5" t="s">
        <v>5182</v>
      </c>
      <c r="B174" s="5" t="s">
        <v>5183</v>
      </c>
      <c r="C174" s="25">
        <v>0</v>
      </c>
      <c r="D174" s="148">
        <f t="shared" si="2"/>
        <v>0</v>
      </c>
    </row>
    <row r="175" spans="1:4" ht="12.75">
      <c r="A175" s="5" t="s">
        <v>5184</v>
      </c>
      <c r="B175" s="5" t="s">
        <v>5185</v>
      </c>
      <c r="C175" s="25">
        <v>834</v>
      </c>
      <c r="D175" s="148">
        <f t="shared" si="2"/>
        <v>0.00023785241514315635</v>
      </c>
    </row>
    <row r="176" spans="1:4" ht="12.75">
      <c r="A176" s="5" t="s">
        <v>5186</v>
      </c>
      <c r="B176" s="5" t="s">
        <v>5187</v>
      </c>
      <c r="C176" s="25">
        <v>912</v>
      </c>
      <c r="D176" s="148">
        <f t="shared" si="2"/>
        <v>0.0002600976050486314</v>
      </c>
    </row>
    <row r="177" spans="1:4" ht="12.75">
      <c r="A177" s="5" t="s">
        <v>5188</v>
      </c>
      <c r="B177" s="5" t="s">
        <v>5189</v>
      </c>
      <c r="C177" s="25">
        <v>4848</v>
      </c>
      <c r="D177" s="148">
        <f t="shared" si="2"/>
        <v>0.001382624111047988</v>
      </c>
    </row>
    <row r="178" spans="1:4" ht="12.75">
      <c r="A178" s="5" t="s">
        <v>5190</v>
      </c>
      <c r="B178" s="5" t="s">
        <v>5191</v>
      </c>
      <c r="C178" s="25">
        <v>9426</v>
      </c>
      <c r="D178" s="148">
        <f t="shared" si="2"/>
        <v>0.002688245641653947</v>
      </c>
    </row>
    <row r="179" spans="1:4" ht="12.75">
      <c r="A179" s="5" t="s">
        <v>5192</v>
      </c>
      <c r="B179" s="5" t="s">
        <v>5193</v>
      </c>
      <c r="C179" s="25">
        <v>801</v>
      </c>
      <c r="D179" s="148">
        <f t="shared" si="2"/>
        <v>0.00022844098864468614</v>
      </c>
    </row>
    <row r="180" spans="1:4" ht="12.75">
      <c r="A180" s="5" t="s">
        <v>5194</v>
      </c>
      <c r="B180" s="5" t="s">
        <v>5195</v>
      </c>
      <c r="C180" s="25">
        <v>57</v>
      </c>
      <c r="D180" s="148">
        <f t="shared" si="2"/>
        <v>1.6256100315539463E-05</v>
      </c>
    </row>
    <row r="181" spans="1:4" ht="12.75">
      <c r="A181" s="5" t="s">
        <v>5196</v>
      </c>
      <c r="B181" s="5" t="s">
        <v>5197</v>
      </c>
      <c r="C181" s="25">
        <v>6</v>
      </c>
      <c r="D181" s="148">
        <f t="shared" si="2"/>
        <v>1.7111684542673119E-06</v>
      </c>
    </row>
    <row r="182" spans="1:4" ht="12.75">
      <c r="A182" s="5" t="s">
        <v>5198</v>
      </c>
      <c r="B182" s="5" t="s">
        <v>5199</v>
      </c>
      <c r="C182" s="25">
        <v>4545</v>
      </c>
      <c r="D182" s="148">
        <f t="shared" si="2"/>
        <v>0.0012962101041074888</v>
      </c>
    </row>
    <row r="183" spans="1:4" ht="12.75">
      <c r="A183" s="5" t="s">
        <v>5200</v>
      </c>
      <c r="B183" s="5" t="s">
        <v>5201</v>
      </c>
      <c r="C183" s="25">
        <v>7380</v>
      </c>
      <c r="D183" s="148">
        <f t="shared" si="2"/>
        <v>0.0021047371987487937</v>
      </c>
    </row>
    <row r="184" spans="1:4" ht="12.75">
      <c r="A184" s="5" t="s">
        <v>5202</v>
      </c>
      <c r="B184" s="5" t="s">
        <v>5203</v>
      </c>
      <c r="C184" s="25">
        <v>519</v>
      </c>
      <c r="D184" s="148">
        <f t="shared" si="2"/>
        <v>0.0001480160712941225</v>
      </c>
    </row>
    <row r="185" spans="1:4" ht="12.75">
      <c r="A185" s="5" t="s">
        <v>5204</v>
      </c>
      <c r="B185" s="5" t="s">
        <v>1433</v>
      </c>
      <c r="C185" s="25">
        <v>219</v>
      </c>
      <c r="D185" s="148">
        <f t="shared" si="2"/>
        <v>6.245764858075688E-05</v>
      </c>
    </row>
    <row r="186" spans="1:4" ht="12.75">
      <c r="A186" s="5" t="s">
        <v>5205</v>
      </c>
      <c r="B186" s="5" t="s">
        <v>5206</v>
      </c>
      <c r="C186" s="25">
        <v>8124</v>
      </c>
      <c r="D186" s="148">
        <f t="shared" si="2"/>
        <v>0.0023169220870779402</v>
      </c>
    </row>
    <row r="187" spans="1:4" ht="12.75">
      <c r="A187" s="5" t="s">
        <v>5207</v>
      </c>
      <c r="B187" s="5" t="s">
        <v>5208</v>
      </c>
      <c r="C187" s="25">
        <v>24</v>
      </c>
      <c r="D187" s="148">
        <f t="shared" si="2"/>
        <v>6.8446738170692476E-06</v>
      </c>
    </row>
    <row r="188" spans="1:4" ht="12.75">
      <c r="A188" s="5" t="s">
        <v>5209</v>
      </c>
      <c r="B188" s="5" t="s">
        <v>5210</v>
      </c>
      <c r="C188" s="25">
        <v>108</v>
      </c>
      <c r="D188" s="148">
        <f t="shared" si="2"/>
        <v>3.0801032176811615E-05</v>
      </c>
    </row>
    <row r="189" spans="1:4" ht="12.75">
      <c r="A189" s="5" t="s">
        <v>5211</v>
      </c>
      <c r="B189" s="5" t="s">
        <v>5212</v>
      </c>
      <c r="C189" s="25">
        <v>411</v>
      </c>
      <c r="D189" s="148">
        <f t="shared" si="2"/>
        <v>0.00011721503911731087</v>
      </c>
    </row>
    <row r="190" spans="1:4" ht="12.75">
      <c r="A190" s="5" t="s">
        <v>5213</v>
      </c>
      <c r="B190" s="5" t="s">
        <v>5214</v>
      </c>
      <c r="C190" s="25">
        <v>15</v>
      </c>
      <c r="D190" s="148">
        <f t="shared" si="2"/>
        <v>4.27792113566828E-06</v>
      </c>
    </row>
    <row r="191" spans="1:4" ht="12.75">
      <c r="A191" s="5" t="s">
        <v>5215</v>
      </c>
      <c r="B191" s="5" t="s">
        <v>5216</v>
      </c>
      <c r="C191" s="25">
        <v>135</v>
      </c>
      <c r="D191" s="148">
        <f t="shared" si="2"/>
        <v>3.850129022101452E-05</v>
      </c>
    </row>
    <row r="192" spans="1:4" ht="12.75">
      <c r="A192" s="5" t="s">
        <v>5217</v>
      </c>
      <c r="B192" s="5" t="s">
        <v>5218</v>
      </c>
      <c r="C192" s="25">
        <v>6</v>
      </c>
      <c r="D192" s="148">
        <f t="shared" si="2"/>
        <v>1.7111684542673119E-06</v>
      </c>
    </row>
    <row r="193" spans="1:4" ht="12.75">
      <c r="A193" s="5" t="s">
        <v>5219</v>
      </c>
      <c r="B193" s="5" t="s">
        <v>5220</v>
      </c>
      <c r="C193" s="25">
        <v>12888</v>
      </c>
      <c r="D193" s="148">
        <f t="shared" si="2"/>
        <v>0.0036755898397661858</v>
      </c>
    </row>
    <row r="194" spans="1:4" ht="12.75">
      <c r="A194" s="5" t="s">
        <v>5221</v>
      </c>
      <c r="B194" s="5" t="s">
        <v>5222</v>
      </c>
      <c r="C194" s="25">
        <v>1299</v>
      </c>
      <c r="D194" s="148">
        <f t="shared" si="2"/>
        <v>0.000370467970348873</v>
      </c>
    </row>
    <row r="195" spans="1:4" ht="12.75">
      <c r="A195" s="5" t="s">
        <v>5223</v>
      </c>
      <c r="B195" s="5" t="s">
        <v>5224</v>
      </c>
      <c r="C195" s="25">
        <v>15</v>
      </c>
      <c r="D195" s="148">
        <f t="shared" si="2"/>
        <v>4.27792113566828E-06</v>
      </c>
    </row>
    <row r="196" spans="1:4" ht="12.75">
      <c r="A196" s="5" t="s">
        <v>5225</v>
      </c>
      <c r="B196" s="5" t="s">
        <v>5226</v>
      </c>
      <c r="C196" s="25">
        <v>3873</v>
      </c>
      <c r="D196" s="148">
        <f t="shared" si="2"/>
        <v>0.0011045592372295498</v>
      </c>
    </row>
    <row r="197" spans="1:4" ht="12.75">
      <c r="A197" s="5" t="s">
        <v>5227</v>
      </c>
      <c r="B197" s="5" t="s">
        <v>5228</v>
      </c>
      <c r="C197" s="25">
        <v>645</v>
      </c>
      <c r="D197" s="148">
        <f t="shared" si="2"/>
        <v>0.00018395060883373603</v>
      </c>
    </row>
    <row r="198" spans="1:4" ht="12.75">
      <c r="A198" s="5" t="s">
        <v>5229</v>
      </c>
      <c r="B198" s="5" t="s">
        <v>5230</v>
      </c>
      <c r="C198" s="25">
        <v>3</v>
      </c>
      <c r="D198" s="148">
        <f t="shared" si="2"/>
        <v>8.555842271336559E-07</v>
      </c>
    </row>
    <row r="199" spans="1:4" ht="12.75">
      <c r="A199" s="5" t="s">
        <v>5231</v>
      </c>
      <c r="B199" s="5" t="s">
        <v>5232</v>
      </c>
      <c r="C199" s="25">
        <v>210</v>
      </c>
      <c r="D199" s="148">
        <f t="shared" si="2"/>
        <v>5.989089589935591E-05</v>
      </c>
    </row>
    <row r="200" spans="1:4" ht="12.75">
      <c r="A200" s="5" t="s">
        <v>5233</v>
      </c>
      <c r="B200" s="5" t="s">
        <v>5234</v>
      </c>
      <c r="C200" s="25">
        <v>537</v>
      </c>
      <c r="D200" s="148">
        <f t="shared" si="2"/>
        <v>0.0001531495766569244</v>
      </c>
    </row>
    <row r="201" spans="1:4" ht="12.75">
      <c r="A201" s="5" t="s">
        <v>5235</v>
      </c>
      <c r="B201" s="5" t="s">
        <v>5236</v>
      </c>
      <c r="C201" s="25">
        <v>12</v>
      </c>
      <c r="D201" s="148">
        <f aca="true" t="shared" si="3" ref="D201:D264">C201/C$450</f>
        <v>3.4223369085346238E-06</v>
      </c>
    </row>
    <row r="202" spans="1:4" ht="12.75">
      <c r="A202" s="5" t="s">
        <v>5237</v>
      </c>
      <c r="B202" s="5" t="s">
        <v>5238</v>
      </c>
      <c r="C202" s="25">
        <v>234</v>
      </c>
      <c r="D202" s="148">
        <f t="shared" si="3"/>
        <v>6.673556971642516E-05</v>
      </c>
    </row>
    <row r="203" spans="1:4" ht="12.75">
      <c r="A203" s="5" t="s">
        <v>5239</v>
      </c>
      <c r="B203" s="5" t="s">
        <v>5240</v>
      </c>
      <c r="C203" s="25">
        <v>1455</v>
      </c>
      <c r="D203" s="148">
        <f t="shared" si="3"/>
        <v>0.0004149583501598231</v>
      </c>
    </row>
    <row r="204" spans="1:4" ht="12.75">
      <c r="A204" s="5" t="s">
        <v>5241</v>
      </c>
      <c r="B204" s="5" t="s">
        <v>5242</v>
      </c>
      <c r="C204" s="25">
        <v>327</v>
      </c>
      <c r="D204" s="148">
        <f t="shared" si="3"/>
        <v>9.32586807575685E-05</v>
      </c>
    </row>
    <row r="205" spans="1:4" ht="12.75">
      <c r="A205" s="5" t="s">
        <v>5243</v>
      </c>
      <c r="B205" s="5" t="s">
        <v>5244</v>
      </c>
      <c r="C205" s="25">
        <v>798</v>
      </c>
      <c r="D205" s="148">
        <f t="shared" si="3"/>
        <v>0.0002275854044175525</v>
      </c>
    </row>
    <row r="206" spans="1:4" ht="12.75">
      <c r="A206" s="5" t="s">
        <v>5245</v>
      </c>
      <c r="B206" s="5" t="s">
        <v>5246</v>
      </c>
      <c r="C206" s="25">
        <v>3</v>
      </c>
      <c r="D206" s="148">
        <f t="shared" si="3"/>
        <v>8.555842271336559E-07</v>
      </c>
    </row>
    <row r="207" spans="1:4" ht="12.75">
      <c r="A207" s="5" t="s">
        <v>5247</v>
      </c>
      <c r="B207" s="5" t="s">
        <v>5248</v>
      </c>
      <c r="C207" s="25">
        <v>270</v>
      </c>
      <c r="D207" s="148">
        <f t="shared" si="3"/>
        <v>7.700258044202904E-05</v>
      </c>
    </row>
    <row r="208" spans="1:4" ht="12.75">
      <c r="A208" s="5" t="s">
        <v>5249</v>
      </c>
      <c r="B208" s="5" t="s">
        <v>5250</v>
      </c>
      <c r="C208" s="25">
        <v>24</v>
      </c>
      <c r="D208" s="148">
        <f t="shared" si="3"/>
        <v>6.8446738170692476E-06</v>
      </c>
    </row>
    <row r="209" spans="1:4" ht="12.75">
      <c r="A209" s="5" t="s">
        <v>5251</v>
      </c>
      <c r="B209" s="5" t="s">
        <v>5252</v>
      </c>
      <c r="C209" s="25">
        <v>4533</v>
      </c>
      <c r="D209" s="148">
        <f t="shared" si="3"/>
        <v>0.0012927877671989542</v>
      </c>
    </row>
    <row r="210" spans="1:4" ht="12.75">
      <c r="A210" s="5" t="s">
        <v>5253</v>
      </c>
      <c r="B210" s="5" t="s">
        <v>5254</v>
      </c>
      <c r="C210" s="25">
        <v>594</v>
      </c>
      <c r="D210" s="148">
        <f t="shared" si="3"/>
        <v>0.00016940567697246387</v>
      </c>
    </row>
    <row r="211" spans="1:4" ht="12.75">
      <c r="A211" s="5" t="s">
        <v>5255</v>
      </c>
      <c r="B211" s="5" t="s">
        <v>5256</v>
      </c>
      <c r="C211" s="25">
        <v>13326</v>
      </c>
      <c r="D211" s="148">
        <f t="shared" si="3"/>
        <v>0.0038005051369276997</v>
      </c>
    </row>
    <row r="212" spans="1:4" ht="12.75">
      <c r="A212" s="5" t="s">
        <v>5257</v>
      </c>
      <c r="B212" s="5" t="s">
        <v>5258</v>
      </c>
      <c r="C212" s="25">
        <v>945</v>
      </c>
      <c r="D212" s="148">
        <f t="shared" si="3"/>
        <v>0.0002695090315471016</v>
      </c>
    </row>
    <row r="213" spans="1:4" ht="12.75">
      <c r="A213" s="5" t="s">
        <v>5259</v>
      </c>
      <c r="B213" s="5" t="s">
        <v>5260</v>
      </c>
      <c r="C213" s="25">
        <v>684</v>
      </c>
      <c r="D213" s="148">
        <f t="shared" si="3"/>
        <v>0.00019507320378647354</v>
      </c>
    </row>
    <row r="214" spans="1:4" ht="12.75">
      <c r="A214" s="5" t="s">
        <v>5261</v>
      </c>
      <c r="B214" s="5" t="s">
        <v>5262</v>
      </c>
      <c r="C214" s="25">
        <v>345</v>
      </c>
      <c r="D214" s="148">
        <f t="shared" si="3"/>
        <v>9.839218612037043E-05</v>
      </c>
    </row>
    <row r="215" spans="1:4" ht="12.75">
      <c r="A215" s="5" t="s">
        <v>5263</v>
      </c>
      <c r="B215" s="5" t="s">
        <v>5264</v>
      </c>
      <c r="C215" s="25">
        <v>381</v>
      </c>
      <c r="D215" s="148">
        <f t="shared" si="3"/>
        <v>0.0001086591968459743</v>
      </c>
    </row>
    <row r="216" spans="1:4" ht="12.75">
      <c r="A216" s="5" t="s">
        <v>5265</v>
      </c>
      <c r="B216" s="5" t="s">
        <v>5266</v>
      </c>
      <c r="C216" s="25">
        <v>792</v>
      </c>
      <c r="D216" s="148">
        <f t="shared" si="3"/>
        <v>0.00022587423596328517</v>
      </c>
    </row>
    <row r="217" spans="1:4" ht="12.75">
      <c r="A217" s="5" t="s">
        <v>5267</v>
      </c>
      <c r="B217" s="5" t="s">
        <v>5268</v>
      </c>
      <c r="C217" s="25">
        <v>330</v>
      </c>
      <c r="D217" s="148">
        <f t="shared" si="3"/>
        <v>9.411426498470215E-05</v>
      </c>
    </row>
    <row r="218" spans="1:4" ht="12.75">
      <c r="A218" s="5" t="s">
        <v>5269</v>
      </c>
      <c r="B218" s="5" t="s">
        <v>5270</v>
      </c>
      <c r="C218" s="25">
        <v>768</v>
      </c>
      <c r="D218" s="148">
        <f t="shared" si="3"/>
        <v>0.00021902956214621592</v>
      </c>
    </row>
    <row r="219" spans="1:4" ht="12.75">
      <c r="A219" s="5" t="s">
        <v>5271</v>
      </c>
      <c r="B219" s="5" t="s">
        <v>5272</v>
      </c>
      <c r="C219" s="25">
        <v>435</v>
      </c>
      <c r="D219" s="148">
        <f t="shared" si="3"/>
        <v>0.0001240597129343801</v>
      </c>
    </row>
    <row r="220" spans="1:4" ht="12.75">
      <c r="A220" s="5" t="s">
        <v>5273</v>
      </c>
      <c r="B220" s="5" t="s">
        <v>5274</v>
      </c>
      <c r="C220" s="25">
        <v>1260</v>
      </c>
      <c r="D220" s="148">
        <f t="shared" si="3"/>
        <v>0.0003593453753961355</v>
      </c>
    </row>
    <row r="221" spans="1:4" ht="12.75">
      <c r="A221" s="5" t="s">
        <v>5275</v>
      </c>
      <c r="B221" s="5" t="s">
        <v>5276</v>
      </c>
      <c r="C221" s="25">
        <v>804</v>
      </c>
      <c r="D221" s="148">
        <f t="shared" si="3"/>
        <v>0.0002292965728718198</v>
      </c>
    </row>
    <row r="222" spans="1:4" ht="12.75">
      <c r="A222" s="5" t="s">
        <v>5277</v>
      </c>
      <c r="B222" s="5" t="s">
        <v>5278</v>
      </c>
      <c r="C222" s="25">
        <v>111</v>
      </c>
      <c r="D222" s="148">
        <f t="shared" si="3"/>
        <v>3.165661640394527E-05</v>
      </c>
    </row>
    <row r="223" spans="1:4" ht="12.75">
      <c r="A223" s="5" t="s">
        <v>5279</v>
      </c>
      <c r="B223" s="5" t="s">
        <v>5280</v>
      </c>
      <c r="C223" s="25">
        <v>71634</v>
      </c>
      <c r="D223" s="148">
        <f t="shared" si="3"/>
        <v>0.020429640175497435</v>
      </c>
    </row>
    <row r="224" spans="1:4" ht="12.75">
      <c r="A224" s="5" t="s">
        <v>5281</v>
      </c>
      <c r="B224" s="5" t="s">
        <v>5282</v>
      </c>
      <c r="C224" s="25">
        <v>4395</v>
      </c>
      <c r="D224" s="148">
        <f t="shared" si="3"/>
        <v>0.001253430892750806</v>
      </c>
    </row>
    <row r="225" spans="1:4" ht="12.75">
      <c r="A225" s="5" t="s">
        <v>5283</v>
      </c>
      <c r="B225" s="5" t="s">
        <v>5284</v>
      </c>
      <c r="C225" s="25">
        <v>5823</v>
      </c>
      <c r="D225" s="148">
        <f t="shared" si="3"/>
        <v>0.0016606889848664263</v>
      </c>
    </row>
    <row r="226" spans="1:4" ht="12.75">
      <c r="A226" s="5" t="s">
        <v>5285</v>
      </c>
      <c r="B226" s="5" t="s">
        <v>5286</v>
      </c>
      <c r="C226" s="25">
        <v>237</v>
      </c>
      <c r="D226" s="148">
        <f t="shared" si="3"/>
        <v>6.759115394355883E-05</v>
      </c>
    </row>
    <row r="227" spans="1:4" ht="12.75">
      <c r="A227" s="5" t="s">
        <v>5287</v>
      </c>
      <c r="B227" s="5" t="s">
        <v>5288</v>
      </c>
      <c r="C227" s="25">
        <v>8667</v>
      </c>
      <c r="D227" s="148">
        <f t="shared" si="3"/>
        <v>0.002471782832189132</v>
      </c>
    </row>
    <row r="228" spans="1:4" ht="12.75">
      <c r="A228" s="5" t="s">
        <v>5289</v>
      </c>
      <c r="B228" s="5" t="s">
        <v>5290</v>
      </c>
      <c r="C228" s="25">
        <v>654</v>
      </c>
      <c r="D228" s="148">
        <f t="shared" si="3"/>
        <v>0.000186517361515137</v>
      </c>
    </row>
    <row r="229" spans="1:4" ht="12.75">
      <c r="A229" s="5" t="s">
        <v>5291</v>
      </c>
      <c r="B229" s="5" t="s">
        <v>5292</v>
      </c>
      <c r="C229" s="25">
        <v>4341</v>
      </c>
      <c r="D229" s="148">
        <f t="shared" si="3"/>
        <v>0.0012380303766624003</v>
      </c>
    </row>
    <row r="230" spans="1:4" ht="12.75">
      <c r="A230" s="5" t="s">
        <v>5293</v>
      </c>
      <c r="B230" s="5" t="s">
        <v>5294</v>
      </c>
      <c r="C230" s="25">
        <v>2337</v>
      </c>
      <c r="D230" s="148">
        <f t="shared" si="3"/>
        <v>0.000666500112937118</v>
      </c>
    </row>
    <row r="231" spans="1:4" ht="12.75">
      <c r="A231" s="5" t="s">
        <v>5295</v>
      </c>
      <c r="B231" s="5" t="s">
        <v>5296</v>
      </c>
      <c r="C231" s="25">
        <v>588</v>
      </c>
      <c r="D231" s="148">
        <f t="shared" si="3"/>
        <v>0.00016769450851819657</v>
      </c>
    </row>
    <row r="232" spans="1:4" ht="12.75">
      <c r="A232" s="5" t="s">
        <v>5297</v>
      </c>
      <c r="B232" s="5" t="s">
        <v>5298</v>
      </c>
      <c r="C232" s="25">
        <v>261</v>
      </c>
      <c r="D232" s="148">
        <f t="shared" si="3"/>
        <v>7.443582776062807E-05</v>
      </c>
    </row>
    <row r="233" spans="1:4" ht="12.75">
      <c r="A233" s="5" t="s">
        <v>5299</v>
      </c>
      <c r="B233" s="5" t="s">
        <v>5300</v>
      </c>
      <c r="C233" s="25">
        <v>33</v>
      </c>
      <c r="D233" s="148">
        <f t="shared" si="3"/>
        <v>9.411426498470215E-06</v>
      </c>
    </row>
    <row r="234" spans="1:4" ht="12.75">
      <c r="A234" s="5" t="s">
        <v>5301</v>
      </c>
      <c r="B234" s="5" t="s">
        <v>5302</v>
      </c>
      <c r="C234" s="25">
        <v>1011</v>
      </c>
      <c r="D234" s="148">
        <f t="shared" si="3"/>
        <v>0.00028833188454404203</v>
      </c>
    </row>
    <row r="235" spans="1:4" ht="12.75">
      <c r="A235" s="5" t="s">
        <v>5303</v>
      </c>
      <c r="B235" s="5" t="s">
        <v>5304</v>
      </c>
      <c r="C235" s="25">
        <v>69</v>
      </c>
      <c r="D235" s="148">
        <f t="shared" si="3"/>
        <v>1.9678437224074088E-05</v>
      </c>
    </row>
    <row r="236" spans="1:4" ht="12.75">
      <c r="A236" s="5" t="s">
        <v>5305</v>
      </c>
      <c r="B236" s="5" t="s">
        <v>5306</v>
      </c>
      <c r="C236" s="25">
        <v>3</v>
      </c>
      <c r="D236" s="148">
        <f t="shared" si="3"/>
        <v>8.555842271336559E-07</v>
      </c>
    </row>
    <row r="237" spans="1:4" ht="12.75">
      <c r="A237" s="5" t="s">
        <v>5307</v>
      </c>
      <c r="B237" s="5" t="s">
        <v>5308</v>
      </c>
      <c r="C237" s="25">
        <v>291</v>
      </c>
      <c r="D237" s="148">
        <f t="shared" si="3"/>
        <v>8.299167003196462E-05</v>
      </c>
    </row>
    <row r="238" spans="1:4" ht="12.75">
      <c r="A238" s="5" t="s">
        <v>5309</v>
      </c>
      <c r="B238" s="5" t="s">
        <v>5310</v>
      </c>
      <c r="C238" s="25">
        <v>3591</v>
      </c>
      <c r="D238" s="148">
        <f t="shared" si="3"/>
        <v>0.0010241343198789863</v>
      </c>
    </row>
    <row r="239" spans="1:4" ht="12.75">
      <c r="A239" s="5" t="s">
        <v>5311</v>
      </c>
      <c r="B239" s="5" t="s">
        <v>5312</v>
      </c>
      <c r="C239" s="25">
        <v>5058</v>
      </c>
      <c r="D239" s="148">
        <f t="shared" si="3"/>
        <v>0.0014425150069473439</v>
      </c>
    </row>
    <row r="240" spans="1:4" ht="12.75">
      <c r="A240" s="5" t="s">
        <v>5313</v>
      </c>
      <c r="B240" s="5" t="s">
        <v>5314</v>
      </c>
      <c r="C240" s="25">
        <v>9</v>
      </c>
      <c r="D240" s="148">
        <f t="shared" si="3"/>
        <v>2.566752681400968E-06</v>
      </c>
    </row>
    <row r="241" spans="1:4" ht="12.75">
      <c r="A241" s="5" t="s">
        <v>5315</v>
      </c>
      <c r="B241" s="5" t="s">
        <v>5316</v>
      </c>
      <c r="C241" s="25">
        <v>1590</v>
      </c>
      <c r="D241" s="148">
        <f t="shared" si="3"/>
        <v>0.00045345964038083763</v>
      </c>
    </row>
    <row r="242" spans="1:4" ht="12.75">
      <c r="A242" s="5" t="s">
        <v>5317</v>
      </c>
      <c r="B242" s="5" t="s">
        <v>5318</v>
      </c>
      <c r="C242" s="25">
        <v>2616</v>
      </c>
      <c r="D242" s="148">
        <f t="shared" si="3"/>
        <v>0.000746069446060548</v>
      </c>
    </row>
    <row r="243" spans="1:4" ht="12.75">
      <c r="A243" s="5" t="s">
        <v>5319</v>
      </c>
      <c r="B243" s="5" t="s">
        <v>5320</v>
      </c>
      <c r="C243" s="25">
        <v>426</v>
      </c>
      <c r="D243" s="148">
        <f t="shared" si="3"/>
        <v>0.00012149296025297915</v>
      </c>
    </row>
    <row r="244" spans="1:4" ht="12.75">
      <c r="A244" s="5" t="s">
        <v>5321</v>
      </c>
      <c r="B244" s="5" t="s">
        <v>5322</v>
      </c>
      <c r="C244" s="25">
        <v>150</v>
      </c>
      <c r="D244" s="148">
        <f t="shared" si="3"/>
        <v>4.27792113566828E-05</v>
      </c>
    </row>
    <row r="245" spans="1:4" ht="12.75">
      <c r="A245" s="5" t="s">
        <v>5323</v>
      </c>
      <c r="B245" s="5" t="s">
        <v>5324</v>
      </c>
      <c r="C245" s="25">
        <v>429</v>
      </c>
      <c r="D245" s="148">
        <f t="shared" si="3"/>
        <v>0.0001223485444801128</v>
      </c>
    </row>
    <row r="246" spans="1:4" ht="12.75">
      <c r="A246" s="5" t="s">
        <v>5325</v>
      </c>
      <c r="B246" s="5" t="s">
        <v>5326</v>
      </c>
      <c r="C246" s="25">
        <v>405</v>
      </c>
      <c r="D246" s="148">
        <f t="shared" si="3"/>
        <v>0.00011550387066304356</v>
      </c>
    </row>
    <row r="247" spans="1:4" ht="12.75">
      <c r="A247" s="5" t="s">
        <v>5327</v>
      </c>
      <c r="B247" s="5" t="s">
        <v>5328</v>
      </c>
      <c r="C247" s="25">
        <v>207</v>
      </c>
      <c r="D247" s="148">
        <f t="shared" si="3"/>
        <v>5.903531167222226E-05</v>
      </c>
    </row>
    <row r="248" spans="1:4" ht="12.75">
      <c r="A248" s="5" t="s">
        <v>5329</v>
      </c>
      <c r="B248" s="5" t="s">
        <v>5330</v>
      </c>
      <c r="C248" s="25">
        <v>81</v>
      </c>
      <c r="D248" s="148">
        <f t="shared" si="3"/>
        <v>2.310077413260871E-05</v>
      </c>
    </row>
    <row r="249" spans="1:4" ht="12.75">
      <c r="A249" s="5" t="s">
        <v>5331</v>
      </c>
      <c r="B249" s="5" t="s">
        <v>5332</v>
      </c>
      <c r="C249" s="25">
        <v>2781</v>
      </c>
      <c r="D249" s="148">
        <f t="shared" si="3"/>
        <v>0.0007931265785528991</v>
      </c>
    </row>
    <row r="250" spans="1:4" ht="12.75">
      <c r="A250" s="5" t="s">
        <v>5333</v>
      </c>
      <c r="B250" s="5" t="s">
        <v>5334</v>
      </c>
      <c r="C250" s="25">
        <v>609</v>
      </c>
      <c r="D250" s="148">
        <f t="shared" si="3"/>
        <v>0.00017368359810813216</v>
      </c>
    </row>
    <row r="251" spans="1:4" ht="12.75">
      <c r="A251" s="5" t="s">
        <v>5335</v>
      </c>
      <c r="B251" s="5" t="s">
        <v>5336</v>
      </c>
      <c r="C251" s="25">
        <v>5805</v>
      </c>
      <c r="D251" s="148">
        <f t="shared" si="3"/>
        <v>0.0016555554795036243</v>
      </c>
    </row>
    <row r="252" spans="1:4" ht="12.75">
      <c r="A252" s="5" t="s">
        <v>5337</v>
      </c>
      <c r="B252" s="5" t="s">
        <v>5338</v>
      </c>
      <c r="C252" s="25">
        <v>3450</v>
      </c>
      <c r="D252" s="148">
        <f t="shared" si="3"/>
        <v>0.0009839218612037043</v>
      </c>
    </row>
    <row r="253" spans="1:4" ht="12.75">
      <c r="A253" s="5" t="s">
        <v>5339</v>
      </c>
      <c r="B253" s="5" t="s">
        <v>5340</v>
      </c>
      <c r="C253" s="25">
        <v>1044</v>
      </c>
      <c r="D253" s="148">
        <f t="shared" si="3"/>
        <v>0.0002977433110425123</v>
      </c>
    </row>
    <row r="254" spans="1:4" ht="12.75">
      <c r="A254" s="5" t="s">
        <v>5341</v>
      </c>
      <c r="B254" s="5" t="s">
        <v>5342</v>
      </c>
      <c r="C254" s="25">
        <v>1359</v>
      </c>
      <c r="D254" s="148">
        <f t="shared" si="3"/>
        <v>0.00038757965489154614</v>
      </c>
    </row>
    <row r="255" spans="1:4" ht="12.75">
      <c r="A255" s="5" t="s">
        <v>5343</v>
      </c>
      <c r="B255" s="5" t="s">
        <v>5344</v>
      </c>
      <c r="C255" s="25">
        <v>579</v>
      </c>
      <c r="D255" s="148">
        <f t="shared" si="3"/>
        <v>0.0001651277558367956</v>
      </c>
    </row>
    <row r="256" spans="1:4" ht="12.75">
      <c r="A256" s="5" t="s">
        <v>5345</v>
      </c>
      <c r="B256" s="5" t="s">
        <v>5346</v>
      </c>
      <c r="C256" s="25">
        <v>2805</v>
      </c>
      <c r="D256" s="148">
        <f t="shared" si="3"/>
        <v>0.0007999712523699684</v>
      </c>
    </row>
    <row r="257" spans="1:4" ht="12.75">
      <c r="A257" s="5" t="s">
        <v>5347</v>
      </c>
      <c r="B257" s="5" t="s">
        <v>5348</v>
      </c>
      <c r="C257" s="25">
        <v>456</v>
      </c>
      <c r="D257" s="148">
        <f t="shared" si="3"/>
        <v>0.0001300488025243157</v>
      </c>
    </row>
    <row r="258" spans="1:4" ht="12.75">
      <c r="A258" s="5" t="s">
        <v>5349</v>
      </c>
      <c r="B258" s="5" t="s">
        <v>5350</v>
      </c>
      <c r="C258" s="25">
        <v>273</v>
      </c>
      <c r="D258" s="148">
        <f t="shared" si="3"/>
        <v>7.785816466916269E-05</v>
      </c>
    </row>
    <row r="259" spans="1:4" ht="12.75">
      <c r="A259" s="5" t="s">
        <v>5351</v>
      </c>
      <c r="B259" s="5" t="s">
        <v>5352</v>
      </c>
      <c r="C259" s="25">
        <v>93</v>
      </c>
      <c r="D259" s="148">
        <f t="shared" si="3"/>
        <v>2.6523111041143335E-05</v>
      </c>
    </row>
    <row r="260" spans="1:4" ht="12.75">
      <c r="A260" s="5" t="s">
        <v>5353</v>
      </c>
      <c r="B260" s="5" t="s">
        <v>5354</v>
      </c>
      <c r="C260" s="25">
        <v>1197</v>
      </c>
      <c r="D260" s="148">
        <f t="shared" si="3"/>
        <v>0.00034137810662632873</v>
      </c>
    </row>
    <row r="261" spans="1:4" ht="12.75">
      <c r="A261" s="5" t="s">
        <v>5355</v>
      </c>
      <c r="B261" s="5" t="s">
        <v>5356</v>
      </c>
      <c r="C261" s="25">
        <v>402</v>
      </c>
      <c r="D261" s="148">
        <f t="shared" si="3"/>
        <v>0.0001146482864359099</v>
      </c>
    </row>
    <row r="262" spans="1:4" ht="12.75">
      <c r="A262" s="5" t="s">
        <v>5357</v>
      </c>
      <c r="B262" s="5" t="s">
        <v>5358</v>
      </c>
      <c r="C262" s="25">
        <v>345</v>
      </c>
      <c r="D262" s="148">
        <f t="shared" si="3"/>
        <v>9.839218612037043E-05</v>
      </c>
    </row>
    <row r="263" spans="1:4" ht="12.75">
      <c r="A263" s="5" t="s">
        <v>5359</v>
      </c>
      <c r="B263" s="5" t="s">
        <v>5360</v>
      </c>
      <c r="C263" s="25">
        <v>687</v>
      </c>
      <c r="D263" s="148">
        <f t="shared" si="3"/>
        <v>0.00019592878801360722</v>
      </c>
    </row>
    <row r="264" spans="1:4" ht="12.75">
      <c r="A264" s="5" t="s">
        <v>5361</v>
      </c>
      <c r="B264" s="5" t="s">
        <v>5362</v>
      </c>
      <c r="C264" s="25">
        <v>0</v>
      </c>
      <c r="D264" s="148">
        <f t="shared" si="3"/>
        <v>0</v>
      </c>
    </row>
    <row r="265" spans="1:4" ht="12.75">
      <c r="A265" s="5" t="s">
        <v>5363</v>
      </c>
      <c r="B265" s="5" t="s">
        <v>5364</v>
      </c>
      <c r="C265" s="25">
        <v>2589</v>
      </c>
      <c r="D265" s="148">
        <f aca="true" t="shared" si="4" ref="D265:D328">C265/C$450</f>
        <v>0.0007383691880163451</v>
      </c>
    </row>
    <row r="266" spans="1:4" ht="12.75">
      <c r="A266" s="5" t="s">
        <v>5365</v>
      </c>
      <c r="B266" s="5" t="s">
        <v>5366</v>
      </c>
      <c r="C266" s="25">
        <v>3045</v>
      </c>
      <c r="D266" s="148">
        <f t="shared" si="4"/>
        <v>0.0008684179905406608</v>
      </c>
    </row>
    <row r="267" spans="1:4" ht="12.75">
      <c r="A267" s="5" t="s">
        <v>5367</v>
      </c>
      <c r="B267" s="5" t="s">
        <v>5368</v>
      </c>
      <c r="C267" s="25">
        <v>2232</v>
      </c>
      <c r="D267" s="148">
        <f t="shared" si="4"/>
        <v>0.00063655466498744</v>
      </c>
    </row>
    <row r="268" spans="1:4" ht="12.75">
      <c r="A268" s="5" t="s">
        <v>5369</v>
      </c>
      <c r="B268" s="5" t="s">
        <v>5370</v>
      </c>
      <c r="C268" s="25">
        <v>222</v>
      </c>
      <c r="D268" s="148">
        <f t="shared" si="4"/>
        <v>6.331323280789054E-05</v>
      </c>
    </row>
    <row r="269" spans="1:4" ht="12.75">
      <c r="A269" s="5" t="s">
        <v>5371</v>
      </c>
      <c r="B269" s="5" t="s">
        <v>5372</v>
      </c>
      <c r="C269" s="25">
        <v>12051</v>
      </c>
      <c r="D269" s="148">
        <f t="shared" si="4"/>
        <v>0.003436881840395896</v>
      </c>
    </row>
    <row r="270" spans="1:4" ht="12.75">
      <c r="A270" s="5" t="s">
        <v>5373</v>
      </c>
      <c r="B270" s="5" t="s">
        <v>5374</v>
      </c>
      <c r="C270" s="25">
        <v>17148</v>
      </c>
      <c r="D270" s="148">
        <f t="shared" si="4"/>
        <v>0.004890519442295977</v>
      </c>
    </row>
    <row r="271" spans="1:4" ht="12.75">
      <c r="A271" s="5" t="s">
        <v>5375</v>
      </c>
      <c r="B271" s="5" t="s">
        <v>5376</v>
      </c>
      <c r="C271" s="25">
        <v>15762</v>
      </c>
      <c r="D271" s="148">
        <f t="shared" si="4"/>
        <v>0.004495239529360228</v>
      </c>
    </row>
    <row r="272" spans="1:4" ht="12.75">
      <c r="A272" s="5" t="s">
        <v>5377</v>
      </c>
      <c r="B272" s="5" t="s">
        <v>5378</v>
      </c>
      <c r="C272" s="25">
        <v>27840</v>
      </c>
      <c r="D272" s="148">
        <f t="shared" si="4"/>
        <v>0.007939821627800327</v>
      </c>
    </row>
    <row r="273" spans="1:4" ht="12.75">
      <c r="A273" s="5" t="s">
        <v>5379</v>
      </c>
      <c r="B273" s="5" t="s">
        <v>5380</v>
      </c>
      <c r="C273" s="25">
        <v>42717</v>
      </c>
      <c r="D273" s="148">
        <f t="shared" si="4"/>
        <v>0.012182663810156128</v>
      </c>
    </row>
    <row r="274" spans="1:4" ht="12.75">
      <c r="A274" s="5" t="s">
        <v>5381</v>
      </c>
      <c r="B274" s="5" t="s">
        <v>5382</v>
      </c>
      <c r="C274" s="25">
        <v>10689</v>
      </c>
      <c r="D274" s="148">
        <f t="shared" si="4"/>
        <v>0.003048446601277216</v>
      </c>
    </row>
    <row r="275" spans="1:4" ht="12.75">
      <c r="A275" s="5" t="s">
        <v>5383</v>
      </c>
      <c r="B275" s="5" t="s">
        <v>5384</v>
      </c>
      <c r="C275" s="25">
        <v>936</v>
      </c>
      <c r="D275" s="148">
        <f t="shared" si="4"/>
        <v>0.00026694227886570065</v>
      </c>
    </row>
    <row r="276" spans="1:4" ht="12.75">
      <c r="A276" s="5" t="s">
        <v>5385</v>
      </c>
      <c r="B276" s="5" t="s">
        <v>5386</v>
      </c>
      <c r="C276" s="25">
        <v>0</v>
      </c>
      <c r="D276" s="148">
        <f t="shared" si="4"/>
        <v>0</v>
      </c>
    </row>
    <row r="277" spans="1:4" ht="12.75">
      <c r="A277" s="5" t="s">
        <v>5387</v>
      </c>
      <c r="B277" s="5" t="s">
        <v>5388</v>
      </c>
      <c r="C277" s="25">
        <v>5691</v>
      </c>
      <c r="D277" s="148">
        <f t="shared" si="4"/>
        <v>0.0016230432788725453</v>
      </c>
    </row>
    <row r="278" spans="1:4" ht="12.75">
      <c r="A278" s="5" t="s">
        <v>5389</v>
      </c>
      <c r="B278" s="5" t="s">
        <v>5390</v>
      </c>
      <c r="C278" s="25">
        <v>2334</v>
      </c>
      <c r="D278" s="148">
        <f t="shared" si="4"/>
        <v>0.0006656445287099843</v>
      </c>
    </row>
    <row r="279" spans="1:4" ht="12.75">
      <c r="A279" s="5" t="s">
        <v>5391</v>
      </c>
      <c r="B279" s="5" t="s">
        <v>5392</v>
      </c>
      <c r="C279" s="25">
        <v>207</v>
      </c>
      <c r="D279" s="148">
        <f t="shared" si="4"/>
        <v>5.903531167222226E-05</v>
      </c>
    </row>
    <row r="280" spans="1:4" ht="12.75">
      <c r="A280" s="5" t="s">
        <v>5393</v>
      </c>
      <c r="B280" s="5" t="s">
        <v>5394</v>
      </c>
      <c r="C280" s="25">
        <v>6</v>
      </c>
      <c r="D280" s="148">
        <f t="shared" si="4"/>
        <v>1.7111684542673119E-06</v>
      </c>
    </row>
    <row r="281" spans="1:4" ht="12.75">
      <c r="A281" s="5" t="s">
        <v>5395</v>
      </c>
      <c r="B281" s="5" t="s">
        <v>5396</v>
      </c>
      <c r="C281" s="25">
        <v>27</v>
      </c>
      <c r="D281" s="148">
        <f t="shared" si="4"/>
        <v>7.700258044202904E-06</v>
      </c>
    </row>
    <row r="282" spans="1:4" ht="12.75">
      <c r="A282" s="5" t="s">
        <v>5397</v>
      </c>
      <c r="B282" s="5" t="s">
        <v>5398</v>
      </c>
      <c r="C282" s="25">
        <v>24</v>
      </c>
      <c r="D282" s="148">
        <f t="shared" si="4"/>
        <v>6.8446738170692476E-06</v>
      </c>
    </row>
    <row r="283" spans="1:4" ht="12.75">
      <c r="A283" s="5" t="s">
        <v>5399</v>
      </c>
      <c r="B283" s="5" t="s">
        <v>5400</v>
      </c>
      <c r="C283" s="25">
        <v>12</v>
      </c>
      <c r="D283" s="148">
        <f t="shared" si="4"/>
        <v>3.4223369085346238E-06</v>
      </c>
    </row>
    <row r="284" spans="1:4" ht="12.75">
      <c r="A284" s="5" t="s">
        <v>5401</v>
      </c>
      <c r="B284" s="5" t="s">
        <v>5402</v>
      </c>
      <c r="C284" s="25">
        <v>0</v>
      </c>
      <c r="D284" s="148">
        <f t="shared" si="4"/>
        <v>0</v>
      </c>
    </row>
    <row r="285" spans="1:4" ht="12.75">
      <c r="A285" s="5" t="s">
        <v>5403</v>
      </c>
      <c r="B285" s="5" t="s">
        <v>5404</v>
      </c>
      <c r="C285" s="25">
        <v>0</v>
      </c>
      <c r="D285" s="148">
        <f t="shared" si="4"/>
        <v>0</v>
      </c>
    </row>
    <row r="286" spans="1:4" ht="12.75">
      <c r="A286" s="5" t="s">
        <v>5405</v>
      </c>
      <c r="B286" s="5" t="s">
        <v>5406</v>
      </c>
      <c r="C286" s="25">
        <v>3852</v>
      </c>
      <c r="D286" s="148">
        <f t="shared" si="4"/>
        <v>0.0010985701476396142</v>
      </c>
    </row>
    <row r="287" spans="1:4" ht="12.75">
      <c r="A287" s="5" t="s">
        <v>5407</v>
      </c>
      <c r="B287" s="5" t="s">
        <v>5408</v>
      </c>
      <c r="C287" s="25">
        <v>17796</v>
      </c>
      <c r="D287" s="148">
        <f t="shared" si="4"/>
        <v>0.005075325635356847</v>
      </c>
    </row>
    <row r="288" spans="1:4" ht="12.75">
      <c r="A288" s="5" t="s">
        <v>5409</v>
      </c>
      <c r="B288" s="5" t="s">
        <v>5410</v>
      </c>
      <c r="C288" s="25">
        <v>0</v>
      </c>
      <c r="D288" s="148">
        <f t="shared" si="4"/>
        <v>0</v>
      </c>
    </row>
    <row r="289" spans="1:4" ht="12.75">
      <c r="A289" s="5" t="s">
        <v>5411</v>
      </c>
      <c r="B289" s="5" t="s">
        <v>5412</v>
      </c>
      <c r="C289" s="25">
        <v>96</v>
      </c>
      <c r="D289" s="148">
        <f t="shared" si="4"/>
        <v>2.737869526827699E-05</v>
      </c>
    </row>
    <row r="290" spans="1:4" ht="12.75">
      <c r="A290" s="5" t="s">
        <v>5413</v>
      </c>
      <c r="B290" s="5" t="s">
        <v>5414</v>
      </c>
      <c r="C290" s="25">
        <v>648</v>
      </c>
      <c r="D290" s="148">
        <f t="shared" si="4"/>
        <v>0.00018480619306086968</v>
      </c>
    </row>
    <row r="291" spans="1:4" ht="12.75">
      <c r="A291" s="5" t="s">
        <v>5415</v>
      </c>
      <c r="B291" s="5" t="s">
        <v>5416</v>
      </c>
      <c r="C291" s="25">
        <v>0</v>
      </c>
      <c r="D291" s="148">
        <f t="shared" si="4"/>
        <v>0</v>
      </c>
    </row>
    <row r="292" spans="1:4" ht="12.75">
      <c r="A292" s="5" t="s">
        <v>5417</v>
      </c>
      <c r="B292" s="5" t="s">
        <v>5418</v>
      </c>
      <c r="C292" s="25">
        <v>2229</v>
      </c>
      <c r="D292" s="148">
        <f t="shared" si="4"/>
        <v>0.0006356990807603064</v>
      </c>
    </row>
    <row r="293" spans="1:4" ht="12.75">
      <c r="A293" s="5" t="s">
        <v>5419</v>
      </c>
      <c r="B293" s="5" t="s">
        <v>5420</v>
      </c>
      <c r="C293" s="25">
        <v>819</v>
      </c>
      <c r="D293" s="148">
        <f t="shared" si="4"/>
        <v>0.00023357449400748808</v>
      </c>
    </row>
    <row r="294" spans="1:4" ht="12.75">
      <c r="A294" s="5" t="s">
        <v>5421</v>
      </c>
      <c r="B294" s="5" t="s">
        <v>5422</v>
      </c>
      <c r="C294" s="25">
        <v>3</v>
      </c>
      <c r="D294" s="148">
        <f t="shared" si="4"/>
        <v>8.555842271336559E-07</v>
      </c>
    </row>
    <row r="295" spans="1:4" ht="12.75">
      <c r="A295" s="5" t="s">
        <v>5423</v>
      </c>
      <c r="B295" s="5" t="s">
        <v>5424</v>
      </c>
      <c r="C295" s="25">
        <v>56331</v>
      </c>
      <c r="D295" s="148">
        <f t="shared" si="4"/>
        <v>0.01606530503288866</v>
      </c>
    </row>
    <row r="296" spans="1:4" ht="12.75">
      <c r="A296" s="5" t="s">
        <v>5425</v>
      </c>
      <c r="B296" s="5" t="s">
        <v>5426</v>
      </c>
      <c r="C296" s="25">
        <v>6</v>
      </c>
      <c r="D296" s="148">
        <f t="shared" si="4"/>
        <v>1.7111684542673119E-06</v>
      </c>
    </row>
    <row r="297" spans="1:4" ht="12.75">
      <c r="A297" s="5" t="s">
        <v>5427</v>
      </c>
      <c r="B297" s="5" t="s">
        <v>5428</v>
      </c>
      <c r="C297" s="25">
        <v>20187</v>
      </c>
      <c r="D297" s="148">
        <f t="shared" si="4"/>
        <v>0.005757226264382371</v>
      </c>
    </row>
    <row r="298" spans="1:4" ht="12.75">
      <c r="A298" s="5" t="s">
        <v>5429</v>
      </c>
      <c r="B298" s="5" t="s">
        <v>5430</v>
      </c>
      <c r="C298" s="25">
        <v>92919</v>
      </c>
      <c r="D298" s="148">
        <f t="shared" si="4"/>
        <v>0.026500010267010727</v>
      </c>
    </row>
    <row r="299" spans="1:4" ht="12.75">
      <c r="A299" s="5" t="s">
        <v>5431</v>
      </c>
      <c r="B299" s="5" t="s">
        <v>5432</v>
      </c>
      <c r="C299" s="25">
        <v>7992</v>
      </c>
      <c r="D299" s="148">
        <f t="shared" si="4"/>
        <v>0.0022792763810840595</v>
      </c>
    </row>
    <row r="300" spans="1:4" ht="12.75">
      <c r="A300" s="5" t="s">
        <v>5433</v>
      </c>
      <c r="B300" s="5" t="s">
        <v>5434</v>
      </c>
      <c r="C300" s="25">
        <v>1383</v>
      </c>
      <c r="D300" s="148">
        <f t="shared" si="4"/>
        <v>0.0003944243287086154</v>
      </c>
    </row>
    <row r="301" spans="1:4" ht="12.75">
      <c r="A301" s="5" t="s">
        <v>5435</v>
      </c>
      <c r="B301" s="5" t="s">
        <v>5436</v>
      </c>
      <c r="C301" s="25">
        <v>588</v>
      </c>
      <c r="D301" s="148">
        <f t="shared" si="4"/>
        <v>0.00016769450851819657</v>
      </c>
    </row>
    <row r="302" spans="1:4" ht="12.75">
      <c r="A302" s="5" t="s">
        <v>5437</v>
      </c>
      <c r="B302" s="5" t="s">
        <v>5438</v>
      </c>
      <c r="C302" s="25">
        <v>414</v>
      </c>
      <c r="D302" s="148">
        <f t="shared" si="4"/>
        <v>0.00011807062334444452</v>
      </c>
    </row>
    <row r="303" spans="1:4" ht="12.75">
      <c r="A303" s="5" t="s">
        <v>5439</v>
      </c>
      <c r="B303" s="5" t="s">
        <v>5440</v>
      </c>
      <c r="C303" s="25">
        <v>3972</v>
      </c>
      <c r="D303" s="148">
        <f t="shared" si="4"/>
        <v>0.0011327935167249606</v>
      </c>
    </row>
    <row r="304" spans="1:4" ht="12.75">
      <c r="A304" s="5" t="s">
        <v>5441</v>
      </c>
      <c r="B304" s="5" t="s">
        <v>5442</v>
      </c>
      <c r="C304" s="25">
        <v>816</v>
      </c>
      <c r="D304" s="148">
        <f t="shared" si="4"/>
        <v>0.0002327189097803544</v>
      </c>
    </row>
    <row r="305" spans="1:4" ht="12.75">
      <c r="A305" s="5" t="s">
        <v>5443</v>
      </c>
      <c r="B305" s="5" t="s">
        <v>5444</v>
      </c>
      <c r="C305" s="25">
        <v>2187</v>
      </c>
      <c r="D305" s="148">
        <f t="shared" si="4"/>
        <v>0.0006237209015804352</v>
      </c>
    </row>
    <row r="306" spans="1:4" ht="12.75">
      <c r="A306" s="5" t="s">
        <v>5445</v>
      </c>
      <c r="B306" s="5" t="s">
        <v>5446</v>
      </c>
      <c r="C306" s="25">
        <v>1872</v>
      </c>
      <c r="D306" s="148">
        <f t="shared" si="4"/>
        <v>0.0005338845577314013</v>
      </c>
    </row>
    <row r="307" spans="1:4" ht="12.75">
      <c r="A307" s="5" t="s">
        <v>5447</v>
      </c>
      <c r="B307" s="5" t="s">
        <v>5448</v>
      </c>
      <c r="C307" s="25">
        <v>552</v>
      </c>
      <c r="D307" s="148">
        <f t="shared" si="4"/>
        <v>0.0001574274977925927</v>
      </c>
    </row>
    <row r="308" spans="1:4" ht="12.75">
      <c r="A308" s="5" t="s">
        <v>5449</v>
      </c>
      <c r="B308" s="5" t="s">
        <v>5450</v>
      </c>
      <c r="C308" s="25">
        <v>9651</v>
      </c>
      <c r="D308" s="148">
        <f t="shared" si="4"/>
        <v>0.0027524144586889713</v>
      </c>
    </row>
    <row r="309" spans="1:4" ht="12.75">
      <c r="A309" s="5" t="s">
        <v>5451</v>
      </c>
      <c r="B309" s="5" t="s">
        <v>5452</v>
      </c>
      <c r="C309" s="25">
        <v>9</v>
      </c>
      <c r="D309" s="148">
        <f t="shared" si="4"/>
        <v>2.566752681400968E-06</v>
      </c>
    </row>
    <row r="310" spans="1:4" ht="12.75">
      <c r="A310" s="5" t="s">
        <v>5453</v>
      </c>
      <c r="B310" s="5" t="s">
        <v>5454</v>
      </c>
      <c r="C310" s="25">
        <v>7947</v>
      </c>
      <c r="D310" s="148">
        <f t="shared" si="4"/>
        <v>0.0022664426176770545</v>
      </c>
    </row>
    <row r="311" spans="1:4" ht="12.75">
      <c r="A311" s="5" t="s">
        <v>5455</v>
      </c>
      <c r="B311" s="5" t="s">
        <v>5456</v>
      </c>
      <c r="C311" s="25">
        <v>4218</v>
      </c>
      <c r="D311" s="148">
        <f t="shared" si="4"/>
        <v>0.0012029514233499203</v>
      </c>
    </row>
    <row r="312" spans="1:4" ht="12.75">
      <c r="A312" s="5" t="s">
        <v>5457</v>
      </c>
      <c r="B312" s="5" t="s">
        <v>5458</v>
      </c>
      <c r="C312" s="25">
        <v>11247</v>
      </c>
      <c r="D312" s="148">
        <f t="shared" si="4"/>
        <v>0.003207585267524076</v>
      </c>
    </row>
    <row r="313" spans="1:4" ht="12.75">
      <c r="A313" s="5" t="s">
        <v>5459</v>
      </c>
      <c r="B313" s="5" t="s">
        <v>5460</v>
      </c>
      <c r="C313" s="25">
        <v>720</v>
      </c>
      <c r="D313" s="148">
        <f t="shared" si="4"/>
        <v>0.00020534021451207744</v>
      </c>
    </row>
    <row r="314" spans="1:4" ht="12.75">
      <c r="A314" s="5" t="s">
        <v>5461</v>
      </c>
      <c r="B314" s="5" t="s">
        <v>5462</v>
      </c>
      <c r="C314" s="25">
        <v>3141</v>
      </c>
      <c r="D314" s="148">
        <f t="shared" si="4"/>
        <v>0.0008957966858089378</v>
      </c>
    </row>
    <row r="315" spans="1:4" ht="12.75">
      <c r="A315" s="5" t="s">
        <v>5463</v>
      </c>
      <c r="B315" s="5" t="s">
        <v>5464</v>
      </c>
      <c r="C315" s="25">
        <v>5163</v>
      </c>
      <c r="D315" s="148">
        <f t="shared" si="4"/>
        <v>0.0014724604548970218</v>
      </c>
    </row>
    <row r="316" spans="1:4" ht="12.75">
      <c r="A316" s="5" t="s">
        <v>5465</v>
      </c>
      <c r="B316" s="5" t="s">
        <v>5466</v>
      </c>
      <c r="C316" s="25">
        <v>14115</v>
      </c>
      <c r="D316" s="148">
        <f t="shared" si="4"/>
        <v>0.004025523788663851</v>
      </c>
    </row>
    <row r="317" spans="1:4" ht="12.75">
      <c r="A317" s="5" t="s">
        <v>5467</v>
      </c>
      <c r="B317" s="5" t="s">
        <v>5468</v>
      </c>
      <c r="C317" s="25">
        <v>1251</v>
      </c>
      <c r="D317" s="148">
        <f t="shared" si="4"/>
        <v>0.0003567786227147345</v>
      </c>
    </row>
    <row r="318" spans="1:4" ht="12.75">
      <c r="A318" s="5" t="s">
        <v>5469</v>
      </c>
      <c r="B318" s="5" t="s">
        <v>5470</v>
      </c>
      <c r="C318" s="25">
        <v>1113</v>
      </c>
      <c r="D318" s="148">
        <f t="shared" si="4"/>
        <v>0.00031742174826658636</v>
      </c>
    </row>
    <row r="319" spans="1:4" ht="12.75">
      <c r="A319" s="5" t="s">
        <v>5471</v>
      </c>
      <c r="B319" s="5" t="s">
        <v>5472</v>
      </c>
      <c r="C319" s="25">
        <v>492</v>
      </c>
      <c r="D319" s="148">
        <f t="shared" si="4"/>
        <v>0.00014031581324991957</v>
      </c>
    </row>
    <row r="320" spans="1:4" ht="12.75">
      <c r="A320" s="5" t="s">
        <v>5473</v>
      </c>
      <c r="B320" s="5" t="s">
        <v>5474</v>
      </c>
      <c r="C320" s="25">
        <v>15369</v>
      </c>
      <c r="D320" s="148">
        <f t="shared" si="4"/>
        <v>0.00438315799560572</v>
      </c>
    </row>
    <row r="321" spans="1:4" ht="12.75">
      <c r="A321" s="5" t="s">
        <v>5475</v>
      </c>
      <c r="B321" s="5" t="s">
        <v>5476</v>
      </c>
      <c r="C321" s="25">
        <v>96</v>
      </c>
      <c r="D321" s="148">
        <f t="shared" si="4"/>
        <v>2.737869526827699E-05</v>
      </c>
    </row>
    <row r="322" spans="1:4" ht="12.75">
      <c r="A322" s="5" t="s">
        <v>5477</v>
      </c>
      <c r="B322" s="5" t="s">
        <v>5478</v>
      </c>
      <c r="C322" s="25">
        <v>14049</v>
      </c>
      <c r="D322" s="148">
        <f t="shared" si="4"/>
        <v>0.0040067009356669105</v>
      </c>
    </row>
    <row r="323" spans="1:4" ht="12.75">
      <c r="A323" s="5" t="s">
        <v>5479</v>
      </c>
      <c r="B323" s="5" t="s">
        <v>5480</v>
      </c>
      <c r="C323" s="25">
        <v>2751</v>
      </c>
      <c r="D323" s="148">
        <f t="shared" si="4"/>
        <v>0.0007845707362815625</v>
      </c>
    </row>
    <row r="324" spans="1:4" ht="12.75">
      <c r="A324" s="5" t="s">
        <v>5481</v>
      </c>
      <c r="B324" s="5" t="s">
        <v>5482</v>
      </c>
      <c r="C324" s="25">
        <v>882</v>
      </c>
      <c r="D324" s="148">
        <f t="shared" si="4"/>
        <v>0.00025154176277729487</v>
      </c>
    </row>
    <row r="325" spans="1:4" ht="12.75">
      <c r="A325" s="5" t="s">
        <v>5483</v>
      </c>
      <c r="B325" s="5" t="s">
        <v>5484</v>
      </c>
      <c r="C325" s="25">
        <v>606</v>
      </c>
      <c r="D325" s="148">
        <f t="shared" si="4"/>
        <v>0.0001728280138809985</v>
      </c>
    </row>
    <row r="326" spans="1:4" ht="12.75">
      <c r="A326" s="5" t="s">
        <v>5485</v>
      </c>
      <c r="B326" s="5" t="s">
        <v>5486</v>
      </c>
      <c r="C326" s="25">
        <v>10311</v>
      </c>
      <c r="D326" s="148">
        <f t="shared" si="4"/>
        <v>0.0029406429886583755</v>
      </c>
    </row>
    <row r="327" spans="1:4" ht="12.75">
      <c r="A327" s="5" t="s">
        <v>5487</v>
      </c>
      <c r="B327" s="5" t="s">
        <v>5488</v>
      </c>
      <c r="C327" s="25">
        <v>2253</v>
      </c>
      <c r="D327" s="148">
        <f t="shared" si="4"/>
        <v>0.0006425437545773756</v>
      </c>
    </row>
    <row r="328" spans="1:4" ht="12.75">
      <c r="A328" s="5" t="s">
        <v>5489</v>
      </c>
      <c r="B328" s="5" t="s">
        <v>5490</v>
      </c>
      <c r="C328" s="25">
        <v>579</v>
      </c>
      <c r="D328" s="148">
        <f t="shared" si="4"/>
        <v>0.0001651277558367956</v>
      </c>
    </row>
    <row r="329" spans="1:4" ht="12.75">
      <c r="A329" s="5" t="s">
        <v>5491</v>
      </c>
      <c r="B329" s="5" t="s">
        <v>5492</v>
      </c>
      <c r="C329" s="25">
        <v>177</v>
      </c>
      <c r="D329" s="148">
        <f aca="true" t="shared" si="5" ref="D329:D392">C329/C$450</f>
        <v>5.0479469400885703E-05</v>
      </c>
    </row>
    <row r="330" spans="1:4" ht="12.75">
      <c r="A330" s="5" t="s">
        <v>5493</v>
      </c>
      <c r="B330" s="5" t="s">
        <v>5494</v>
      </c>
      <c r="C330" s="25">
        <v>3</v>
      </c>
      <c r="D330" s="148">
        <f t="shared" si="5"/>
        <v>8.555842271336559E-07</v>
      </c>
    </row>
    <row r="331" spans="1:4" ht="12.75">
      <c r="A331" s="5" t="s">
        <v>5495</v>
      </c>
      <c r="B331" s="5" t="s">
        <v>5496</v>
      </c>
      <c r="C331" s="25">
        <v>2661</v>
      </c>
      <c r="D331" s="148">
        <f t="shared" si="5"/>
        <v>0.0007589032094675528</v>
      </c>
    </row>
    <row r="332" spans="1:4" ht="12.75">
      <c r="A332" s="5" t="s">
        <v>5497</v>
      </c>
      <c r="B332" s="5" t="s">
        <v>5498</v>
      </c>
      <c r="C332" s="25">
        <v>2544</v>
      </c>
      <c r="D332" s="148">
        <f t="shared" si="5"/>
        <v>0.0007255354246093402</v>
      </c>
    </row>
    <row r="333" spans="1:4" ht="12.75">
      <c r="A333" s="5" t="s">
        <v>5499</v>
      </c>
      <c r="B333" s="5" t="s">
        <v>5500</v>
      </c>
      <c r="C333" s="25">
        <v>495</v>
      </c>
      <c r="D333" s="148">
        <f t="shared" si="5"/>
        <v>0.00014117139747705322</v>
      </c>
    </row>
    <row r="334" spans="1:4" ht="12.75">
      <c r="A334" s="5" t="s">
        <v>5501</v>
      </c>
      <c r="B334" s="5" t="s">
        <v>5502</v>
      </c>
      <c r="C334" s="25">
        <v>21</v>
      </c>
      <c r="D334" s="148">
        <f t="shared" si="5"/>
        <v>5.989089589935591E-06</v>
      </c>
    </row>
    <row r="335" spans="1:4" ht="12.75">
      <c r="A335" s="5" t="s">
        <v>5503</v>
      </c>
      <c r="B335" s="5" t="s">
        <v>5504</v>
      </c>
      <c r="C335" s="25">
        <v>3072</v>
      </c>
      <c r="D335" s="148">
        <f t="shared" si="5"/>
        <v>0.0008761182485848637</v>
      </c>
    </row>
    <row r="336" spans="1:4" ht="12.75">
      <c r="A336" s="5" t="s">
        <v>5505</v>
      </c>
      <c r="B336" s="5" t="s">
        <v>5506</v>
      </c>
      <c r="C336" s="25">
        <v>27</v>
      </c>
      <c r="D336" s="148">
        <f t="shared" si="5"/>
        <v>7.700258044202904E-06</v>
      </c>
    </row>
    <row r="337" spans="1:4" ht="12.75">
      <c r="A337" s="5" t="s">
        <v>5507</v>
      </c>
      <c r="B337" s="5" t="s">
        <v>5508</v>
      </c>
      <c r="C337" s="25">
        <v>7914</v>
      </c>
      <c r="D337" s="148">
        <f t="shared" si="5"/>
        <v>0.0022570311911785843</v>
      </c>
    </row>
    <row r="338" spans="1:4" ht="12.75">
      <c r="A338" s="5" t="s">
        <v>5509</v>
      </c>
      <c r="B338" s="5" t="s">
        <v>5510</v>
      </c>
      <c r="C338" s="25">
        <v>2178</v>
      </c>
      <c r="D338" s="148">
        <f t="shared" si="5"/>
        <v>0.0006211541488990342</v>
      </c>
    </row>
    <row r="339" spans="1:4" ht="12.75">
      <c r="A339" s="5" t="s">
        <v>5511</v>
      </c>
      <c r="B339" s="5" t="s">
        <v>5512</v>
      </c>
      <c r="C339" s="25">
        <v>252</v>
      </c>
      <c r="D339" s="148">
        <f t="shared" si="5"/>
        <v>7.18690750792271E-05</v>
      </c>
    </row>
    <row r="340" spans="1:4" ht="12.75">
      <c r="A340" s="5" t="s">
        <v>5513</v>
      </c>
      <c r="B340" s="5" t="s">
        <v>5514</v>
      </c>
      <c r="C340" s="25">
        <v>4938</v>
      </c>
      <c r="D340" s="148">
        <f t="shared" si="5"/>
        <v>0.0014082916378619977</v>
      </c>
    </row>
    <row r="341" spans="1:4" ht="12.75">
      <c r="A341" s="5" t="s">
        <v>5515</v>
      </c>
      <c r="B341" s="5" t="s">
        <v>5516</v>
      </c>
      <c r="C341" s="25">
        <v>3273</v>
      </c>
      <c r="D341" s="148">
        <f t="shared" si="5"/>
        <v>0.0009334423918028186</v>
      </c>
    </row>
    <row r="342" spans="1:4" ht="12.75">
      <c r="A342" s="5" t="s">
        <v>5517</v>
      </c>
      <c r="B342" s="5" t="s">
        <v>5518</v>
      </c>
      <c r="C342" s="25">
        <v>10251</v>
      </c>
      <c r="D342" s="148">
        <f t="shared" si="5"/>
        <v>0.0029235313041157023</v>
      </c>
    </row>
    <row r="343" spans="1:4" ht="12.75">
      <c r="A343" s="5" t="s">
        <v>5519</v>
      </c>
      <c r="B343" s="5" t="s">
        <v>5520</v>
      </c>
      <c r="C343" s="25">
        <v>2238</v>
      </c>
      <c r="D343" s="148">
        <f t="shared" si="5"/>
        <v>0.0006382658334417073</v>
      </c>
    </row>
    <row r="344" spans="1:4" ht="12.75">
      <c r="A344" s="5" t="s">
        <v>5521</v>
      </c>
      <c r="B344" s="5" t="s">
        <v>5522</v>
      </c>
      <c r="C344" s="25">
        <v>459</v>
      </c>
      <c r="D344" s="148">
        <f t="shared" si="5"/>
        <v>0.00013090438675144935</v>
      </c>
    </row>
    <row r="345" spans="1:4" ht="12.75">
      <c r="A345" s="5" t="s">
        <v>5523</v>
      </c>
      <c r="B345" s="5" t="s">
        <v>5524</v>
      </c>
      <c r="C345" s="25">
        <v>996</v>
      </c>
      <c r="D345" s="148">
        <f t="shared" si="5"/>
        <v>0.0002840539634083738</v>
      </c>
    </row>
    <row r="346" spans="1:4" ht="12.75">
      <c r="A346" s="5" t="s">
        <v>5525</v>
      </c>
      <c r="B346" s="5" t="s">
        <v>5526</v>
      </c>
      <c r="C346" s="25">
        <v>8322</v>
      </c>
      <c r="D346" s="148">
        <f t="shared" si="5"/>
        <v>0.0023733906460687614</v>
      </c>
    </row>
    <row r="347" spans="1:4" ht="12.75">
      <c r="A347" s="5" t="s">
        <v>5527</v>
      </c>
      <c r="B347" s="5" t="s">
        <v>5528</v>
      </c>
      <c r="C347" s="25">
        <v>3429</v>
      </c>
      <c r="D347" s="148">
        <f t="shared" si="5"/>
        <v>0.0009779327716137687</v>
      </c>
    </row>
    <row r="348" spans="1:4" ht="12.75">
      <c r="A348" s="5" t="s">
        <v>5529</v>
      </c>
      <c r="B348" s="5" t="s">
        <v>5530</v>
      </c>
      <c r="C348" s="25">
        <v>222</v>
      </c>
      <c r="D348" s="148">
        <f t="shared" si="5"/>
        <v>6.331323280789054E-05</v>
      </c>
    </row>
    <row r="349" spans="1:4" ht="12.75">
      <c r="A349" s="5" t="s">
        <v>5531</v>
      </c>
      <c r="B349" s="5" t="s">
        <v>5532</v>
      </c>
      <c r="C349" s="25">
        <v>285</v>
      </c>
      <c r="D349" s="148">
        <f t="shared" si="5"/>
        <v>8.128050157769731E-05</v>
      </c>
    </row>
    <row r="350" spans="1:4" ht="12.75">
      <c r="A350" s="5" t="s">
        <v>5533</v>
      </c>
      <c r="B350" s="5" t="s">
        <v>5534</v>
      </c>
      <c r="C350" s="25">
        <v>1422</v>
      </c>
      <c r="D350" s="148">
        <f t="shared" si="5"/>
        <v>0.0004055469236613529</v>
      </c>
    </row>
    <row r="351" spans="1:4" ht="12.75">
      <c r="A351" s="5" t="s">
        <v>5535</v>
      </c>
      <c r="B351" s="5" t="s">
        <v>5536</v>
      </c>
      <c r="C351" s="25">
        <v>18006</v>
      </c>
      <c r="D351" s="148">
        <f t="shared" si="5"/>
        <v>0.005135216531256203</v>
      </c>
    </row>
    <row r="352" spans="1:4" ht="12.75">
      <c r="A352" s="5" t="s">
        <v>5537</v>
      </c>
      <c r="B352" s="5" t="s">
        <v>5538</v>
      </c>
      <c r="C352" s="25">
        <v>174</v>
      </c>
      <c r="D352" s="148">
        <f t="shared" si="5"/>
        <v>4.962388517375205E-05</v>
      </c>
    </row>
    <row r="353" spans="1:4" ht="12.75">
      <c r="A353" s="5" t="s">
        <v>5539</v>
      </c>
      <c r="B353" s="5" t="s">
        <v>5540</v>
      </c>
      <c r="C353" s="25">
        <v>3408</v>
      </c>
      <c r="D353" s="148">
        <f t="shared" si="5"/>
        <v>0.0009719436820238332</v>
      </c>
    </row>
    <row r="354" spans="1:4" ht="12.75">
      <c r="A354" s="5" t="s">
        <v>5541</v>
      </c>
      <c r="B354" s="5" t="s">
        <v>5542</v>
      </c>
      <c r="C354" s="25">
        <v>861</v>
      </c>
      <c r="D354" s="148">
        <f t="shared" si="5"/>
        <v>0.0002455526731873593</v>
      </c>
    </row>
    <row r="355" spans="1:4" ht="12.75">
      <c r="A355" s="5" t="s">
        <v>5543</v>
      </c>
      <c r="B355" s="5" t="s">
        <v>5544</v>
      </c>
      <c r="C355" s="25">
        <v>2454</v>
      </c>
      <c r="D355" s="148">
        <f t="shared" si="5"/>
        <v>0.0006998678977953306</v>
      </c>
    </row>
    <row r="356" spans="1:4" ht="12.75">
      <c r="A356" s="5" t="s">
        <v>5545</v>
      </c>
      <c r="B356" s="5" t="s">
        <v>5546</v>
      </c>
      <c r="C356" s="25">
        <v>561</v>
      </c>
      <c r="D356" s="148">
        <f t="shared" si="5"/>
        <v>0.00015999425047399365</v>
      </c>
    </row>
    <row r="357" spans="1:4" ht="12.75">
      <c r="A357" s="5" t="s">
        <v>5547</v>
      </c>
      <c r="B357" s="5" t="s">
        <v>5548</v>
      </c>
      <c r="C357" s="25">
        <v>1119</v>
      </c>
      <c r="D357" s="148">
        <f t="shared" si="5"/>
        <v>0.00031913291672085365</v>
      </c>
    </row>
    <row r="358" spans="1:4" ht="12.75">
      <c r="A358" s="5" t="s">
        <v>5549</v>
      </c>
      <c r="B358" s="5" t="s">
        <v>5550</v>
      </c>
      <c r="C358" s="25">
        <v>5127</v>
      </c>
      <c r="D358" s="148">
        <f t="shared" si="5"/>
        <v>0.001462193444171418</v>
      </c>
    </row>
    <row r="359" spans="1:4" ht="12.75">
      <c r="A359" s="5" t="s">
        <v>5551</v>
      </c>
      <c r="B359" s="5" t="s">
        <v>5552</v>
      </c>
      <c r="C359" s="25">
        <v>33</v>
      </c>
      <c r="D359" s="148">
        <f t="shared" si="5"/>
        <v>9.411426498470215E-06</v>
      </c>
    </row>
    <row r="360" spans="1:4" ht="12.75">
      <c r="A360" s="5" t="s">
        <v>5553</v>
      </c>
      <c r="B360" s="5" t="s">
        <v>5554</v>
      </c>
      <c r="C360" s="25">
        <v>450</v>
      </c>
      <c r="D360" s="148">
        <f t="shared" si="5"/>
        <v>0.00012833763407004838</v>
      </c>
    </row>
    <row r="361" spans="1:4" ht="12.75">
      <c r="A361" s="5" t="s">
        <v>5555</v>
      </c>
      <c r="B361" s="5" t="s">
        <v>5556</v>
      </c>
      <c r="C361" s="25">
        <v>60</v>
      </c>
      <c r="D361" s="148">
        <f t="shared" si="5"/>
        <v>1.711168454267312E-05</v>
      </c>
    </row>
    <row r="362" spans="1:4" ht="12.75">
      <c r="A362" s="5" t="s">
        <v>5557</v>
      </c>
      <c r="B362" s="5" t="s">
        <v>5558</v>
      </c>
      <c r="C362" s="25">
        <v>22707</v>
      </c>
      <c r="D362" s="148">
        <f t="shared" si="5"/>
        <v>0.006475917015174642</v>
      </c>
    </row>
    <row r="363" spans="1:4" ht="12.75">
      <c r="A363" s="5" t="s">
        <v>5559</v>
      </c>
      <c r="B363" s="5" t="s">
        <v>5560</v>
      </c>
      <c r="C363" s="25">
        <v>72</v>
      </c>
      <c r="D363" s="148">
        <f t="shared" si="5"/>
        <v>2.0534021451207744E-05</v>
      </c>
    </row>
    <row r="364" spans="1:4" ht="12.75">
      <c r="A364" s="5" t="s">
        <v>5561</v>
      </c>
      <c r="B364" s="5" t="s">
        <v>5562</v>
      </c>
      <c r="C364" s="25">
        <v>13935</v>
      </c>
      <c r="D364" s="148">
        <f t="shared" si="5"/>
        <v>0.003974188735035832</v>
      </c>
    </row>
    <row r="365" spans="1:4" ht="12.75">
      <c r="A365" s="5" t="s">
        <v>5563</v>
      </c>
      <c r="B365" s="5" t="s">
        <v>5564</v>
      </c>
      <c r="C365" s="25">
        <v>7296</v>
      </c>
      <c r="D365" s="148">
        <f t="shared" si="5"/>
        <v>0.0020807808403890513</v>
      </c>
    </row>
    <row r="366" spans="1:4" ht="12.75">
      <c r="A366" s="5" t="s">
        <v>5565</v>
      </c>
      <c r="B366" s="5" t="s">
        <v>5566</v>
      </c>
      <c r="C366" s="25">
        <v>435</v>
      </c>
      <c r="D366" s="148">
        <f t="shared" si="5"/>
        <v>0.0001240597129343801</v>
      </c>
    </row>
    <row r="367" spans="1:4" ht="12.75">
      <c r="A367" s="5" t="s">
        <v>5567</v>
      </c>
      <c r="B367" s="5" t="s">
        <v>5568</v>
      </c>
      <c r="C367" s="25">
        <v>1533</v>
      </c>
      <c r="D367" s="148">
        <f t="shared" si="5"/>
        <v>0.0004372035400652982</v>
      </c>
    </row>
    <row r="368" spans="1:4" ht="12.75">
      <c r="A368" s="5" t="s">
        <v>5569</v>
      </c>
      <c r="B368" s="5" t="s">
        <v>5570</v>
      </c>
      <c r="C368" s="25">
        <v>1128</v>
      </c>
      <c r="D368" s="148">
        <f t="shared" si="5"/>
        <v>0.00032169966940225465</v>
      </c>
    </row>
    <row r="369" spans="1:4" ht="12.75">
      <c r="A369" s="5" t="s">
        <v>5571</v>
      </c>
      <c r="B369" s="5" t="s">
        <v>5572</v>
      </c>
      <c r="C369" s="25">
        <v>876</v>
      </c>
      <c r="D369" s="148">
        <f t="shared" si="5"/>
        <v>0.0002498305943230275</v>
      </c>
    </row>
    <row r="370" spans="1:4" ht="12.75">
      <c r="A370" s="5" t="s">
        <v>5573</v>
      </c>
      <c r="B370" s="5" t="s">
        <v>5574</v>
      </c>
      <c r="C370" s="25">
        <v>429</v>
      </c>
      <c r="D370" s="148">
        <f t="shared" si="5"/>
        <v>0.0001223485444801128</v>
      </c>
    </row>
    <row r="371" spans="1:4" ht="12.75">
      <c r="A371" s="5" t="s">
        <v>5575</v>
      </c>
      <c r="B371" s="5" t="s">
        <v>5576</v>
      </c>
      <c r="C371" s="25">
        <v>429</v>
      </c>
      <c r="D371" s="148">
        <f t="shared" si="5"/>
        <v>0.0001223485444801128</v>
      </c>
    </row>
    <row r="372" spans="1:4" ht="12.75">
      <c r="A372" s="5" t="s">
        <v>5577</v>
      </c>
      <c r="B372" s="5" t="s">
        <v>5578</v>
      </c>
      <c r="C372" s="25">
        <v>144</v>
      </c>
      <c r="D372" s="148">
        <f t="shared" si="5"/>
        <v>4.106804290241549E-05</v>
      </c>
    </row>
    <row r="373" spans="1:4" ht="12.75">
      <c r="A373" s="5" t="s">
        <v>5579</v>
      </c>
      <c r="B373" s="5" t="s">
        <v>5580</v>
      </c>
      <c r="C373" s="25">
        <v>765</v>
      </c>
      <c r="D373" s="148">
        <f t="shared" si="5"/>
        <v>0.00021817397791908227</v>
      </c>
    </row>
    <row r="374" spans="1:4" ht="12.75">
      <c r="A374" s="5" t="s">
        <v>5581</v>
      </c>
      <c r="B374" s="5" t="s">
        <v>5582</v>
      </c>
      <c r="C374" s="25">
        <v>108</v>
      </c>
      <c r="D374" s="148">
        <f t="shared" si="5"/>
        <v>3.0801032176811615E-05</v>
      </c>
    </row>
    <row r="375" spans="1:4" ht="12.75">
      <c r="A375" s="5" t="s">
        <v>5583</v>
      </c>
      <c r="B375" s="5" t="s">
        <v>5584</v>
      </c>
      <c r="C375" s="25">
        <v>2067</v>
      </c>
      <c r="D375" s="148">
        <f t="shared" si="5"/>
        <v>0.000589497532495089</v>
      </c>
    </row>
    <row r="376" spans="1:4" ht="12.75">
      <c r="A376" s="5" t="s">
        <v>5585</v>
      </c>
      <c r="B376" s="5" t="s">
        <v>5586</v>
      </c>
      <c r="C376" s="25">
        <v>3012</v>
      </c>
      <c r="D376" s="148">
        <f t="shared" si="5"/>
        <v>0.0008590065640421906</v>
      </c>
    </row>
    <row r="377" spans="1:4" ht="12.75">
      <c r="A377" s="5" t="s">
        <v>5587</v>
      </c>
      <c r="B377" s="5" t="s">
        <v>5588</v>
      </c>
      <c r="C377" s="25">
        <v>192</v>
      </c>
      <c r="D377" s="148">
        <f t="shared" si="5"/>
        <v>5.475739053655398E-05</v>
      </c>
    </row>
    <row r="378" spans="1:4" ht="12.75">
      <c r="A378" s="5" t="s">
        <v>5589</v>
      </c>
      <c r="B378" s="5" t="s">
        <v>5590</v>
      </c>
      <c r="C378" s="25">
        <v>0</v>
      </c>
      <c r="D378" s="148">
        <f t="shared" si="5"/>
        <v>0</v>
      </c>
    </row>
    <row r="379" spans="1:4" ht="12.75">
      <c r="A379" s="5" t="s">
        <v>5591</v>
      </c>
      <c r="B379" s="5" t="s">
        <v>5592</v>
      </c>
      <c r="C379" s="25">
        <v>4275</v>
      </c>
      <c r="D379" s="148">
        <f t="shared" si="5"/>
        <v>0.0012192075236654597</v>
      </c>
    </row>
    <row r="380" spans="1:4" ht="12.75">
      <c r="A380" s="5" t="s">
        <v>5593</v>
      </c>
      <c r="B380" s="5" t="s">
        <v>5594</v>
      </c>
      <c r="C380" s="25">
        <v>453</v>
      </c>
      <c r="D380" s="148">
        <f t="shared" si="5"/>
        <v>0.00012919321829718206</v>
      </c>
    </row>
    <row r="381" spans="1:4" ht="12.75">
      <c r="A381" s="5" t="s">
        <v>5595</v>
      </c>
      <c r="B381" s="5" t="s">
        <v>5596</v>
      </c>
      <c r="C381" s="25">
        <v>759</v>
      </c>
      <c r="D381" s="148">
        <f t="shared" si="5"/>
        <v>0.00021646280946481495</v>
      </c>
    </row>
    <row r="382" spans="1:4" ht="12.75">
      <c r="A382" s="5" t="s">
        <v>5597</v>
      </c>
      <c r="B382" s="5" t="s">
        <v>5598</v>
      </c>
      <c r="C382" s="25">
        <v>8937</v>
      </c>
      <c r="D382" s="148">
        <f t="shared" si="5"/>
        <v>0.002548785412631161</v>
      </c>
    </row>
    <row r="383" spans="1:4" ht="12.75">
      <c r="A383" s="5" t="s">
        <v>5599</v>
      </c>
      <c r="B383" s="5" t="s">
        <v>5600</v>
      </c>
      <c r="C383" s="25">
        <v>3555</v>
      </c>
      <c r="D383" s="148">
        <f t="shared" si="5"/>
        <v>0.0010138673091533823</v>
      </c>
    </row>
    <row r="384" spans="1:4" ht="12.75">
      <c r="A384" s="5" t="s">
        <v>5601</v>
      </c>
      <c r="B384" s="5" t="s">
        <v>5602</v>
      </c>
      <c r="C384" s="25">
        <v>7065</v>
      </c>
      <c r="D384" s="148">
        <f t="shared" si="5"/>
        <v>0.00201490085489976</v>
      </c>
    </row>
    <row r="385" spans="1:4" ht="12.75">
      <c r="A385" s="5" t="s">
        <v>5603</v>
      </c>
      <c r="B385" s="5" t="s">
        <v>5604</v>
      </c>
      <c r="C385" s="25">
        <v>486</v>
      </c>
      <c r="D385" s="148">
        <f t="shared" si="5"/>
        <v>0.00013860464479565227</v>
      </c>
    </row>
    <row r="386" spans="1:4" ht="12.75">
      <c r="A386" s="5" t="s">
        <v>5605</v>
      </c>
      <c r="B386" s="5" t="s">
        <v>5606</v>
      </c>
      <c r="C386" s="25">
        <v>756</v>
      </c>
      <c r="D386" s="148">
        <f t="shared" si="5"/>
        <v>0.0002156072252376813</v>
      </c>
    </row>
    <row r="387" spans="1:4" ht="12.75">
      <c r="A387" s="5" t="s">
        <v>5607</v>
      </c>
      <c r="B387" s="5" t="s">
        <v>5608</v>
      </c>
      <c r="C387" s="25">
        <v>2607</v>
      </c>
      <c r="D387" s="148">
        <f t="shared" si="5"/>
        <v>0.000743502693379147</v>
      </c>
    </row>
    <row r="388" spans="1:4" ht="12.75">
      <c r="A388" s="5" t="s">
        <v>5609</v>
      </c>
      <c r="B388" s="5" t="s">
        <v>5610</v>
      </c>
      <c r="C388" s="25">
        <v>6588</v>
      </c>
      <c r="D388" s="148">
        <f t="shared" si="5"/>
        <v>0.0018788629627855085</v>
      </c>
    </row>
    <row r="389" spans="1:4" ht="12.75">
      <c r="A389" s="5" t="s">
        <v>5611</v>
      </c>
      <c r="B389" s="5" t="s">
        <v>5612</v>
      </c>
      <c r="C389" s="25">
        <v>102</v>
      </c>
      <c r="D389" s="148">
        <f t="shared" si="5"/>
        <v>2.90898637225443E-05</v>
      </c>
    </row>
    <row r="390" spans="1:4" ht="12.75">
      <c r="A390" s="5" t="s">
        <v>5613</v>
      </c>
      <c r="B390" s="5" t="s">
        <v>5614</v>
      </c>
      <c r="C390" s="25">
        <v>15</v>
      </c>
      <c r="D390" s="148">
        <f t="shared" si="5"/>
        <v>4.27792113566828E-06</v>
      </c>
    </row>
    <row r="391" spans="1:4" ht="12.75">
      <c r="A391" s="5" t="s">
        <v>5615</v>
      </c>
      <c r="B391" s="5" t="s">
        <v>5616</v>
      </c>
      <c r="C391" s="25">
        <v>2949</v>
      </c>
      <c r="D391" s="148">
        <f t="shared" si="5"/>
        <v>0.0008410392952723838</v>
      </c>
    </row>
    <row r="392" spans="1:4" ht="12.75">
      <c r="A392" s="5" t="s">
        <v>5617</v>
      </c>
      <c r="B392" s="5" t="s">
        <v>5618</v>
      </c>
      <c r="C392" s="25">
        <v>8538</v>
      </c>
      <c r="D392" s="148">
        <f t="shared" si="5"/>
        <v>0.002434992710422385</v>
      </c>
    </row>
    <row r="393" spans="1:4" ht="12.75">
      <c r="A393" s="5" t="s">
        <v>5619</v>
      </c>
      <c r="B393" s="5" t="s">
        <v>5620</v>
      </c>
      <c r="C393" s="25">
        <v>33</v>
      </c>
      <c r="D393" s="148">
        <f aca="true" t="shared" si="6" ref="D393:D450">C393/C$450</f>
        <v>9.411426498470215E-06</v>
      </c>
    </row>
    <row r="394" spans="1:4" ht="12.75">
      <c r="A394" s="5" t="s">
        <v>5621</v>
      </c>
      <c r="B394" s="5" t="s">
        <v>5622</v>
      </c>
      <c r="C394" s="25">
        <v>11955</v>
      </c>
      <c r="D394" s="148">
        <f t="shared" si="6"/>
        <v>0.003409503145127619</v>
      </c>
    </row>
    <row r="395" spans="1:4" ht="12.75">
      <c r="A395" s="5" t="s">
        <v>5623</v>
      </c>
      <c r="B395" s="5" t="s">
        <v>5624</v>
      </c>
      <c r="C395" s="25">
        <v>60</v>
      </c>
      <c r="D395" s="148">
        <f t="shared" si="6"/>
        <v>1.711168454267312E-05</v>
      </c>
    </row>
    <row r="396" spans="1:4" ht="12.75">
      <c r="A396" s="5" t="s">
        <v>5625</v>
      </c>
      <c r="B396" s="5" t="s">
        <v>5626</v>
      </c>
      <c r="C396" s="25">
        <v>1104</v>
      </c>
      <c r="D396" s="148">
        <f t="shared" si="6"/>
        <v>0.0003148549955851854</v>
      </c>
    </row>
    <row r="397" spans="1:4" ht="12.75">
      <c r="A397" s="5" t="s">
        <v>5627</v>
      </c>
      <c r="B397" s="5" t="s">
        <v>5628</v>
      </c>
      <c r="C397" s="25">
        <v>8181</v>
      </c>
      <c r="D397" s="148">
        <f t="shared" si="6"/>
        <v>0.0023331781873934796</v>
      </c>
    </row>
    <row r="398" spans="1:4" ht="12.75">
      <c r="A398" s="5" t="s">
        <v>5629</v>
      </c>
      <c r="B398" s="5" t="s">
        <v>5630</v>
      </c>
      <c r="C398" s="25">
        <v>3999</v>
      </c>
      <c r="D398" s="148">
        <f t="shared" si="6"/>
        <v>0.0011404937747691633</v>
      </c>
    </row>
    <row r="399" spans="1:4" ht="12.75">
      <c r="A399" s="5" t="s">
        <v>5631</v>
      </c>
      <c r="B399" s="5" t="s">
        <v>5632</v>
      </c>
      <c r="C399" s="25">
        <v>45</v>
      </c>
      <c r="D399" s="148">
        <f t="shared" si="6"/>
        <v>1.283376340700484E-05</v>
      </c>
    </row>
    <row r="400" spans="1:4" ht="12.75">
      <c r="A400" s="5" t="s">
        <v>5633</v>
      </c>
      <c r="B400" s="5" t="s">
        <v>5634</v>
      </c>
      <c r="C400" s="25">
        <v>0</v>
      </c>
      <c r="D400" s="148">
        <f t="shared" si="6"/>
        <v>0</v>
      </c>
    </row>
    <row r="401" spans="1:4" ht="12.75">
      <c r="A401" s="5" t="s">
        <v>5635</v>
      </c>
      <c r="B401" s="5" t="s">
        <v>5636</v>
      </c>
      <c r="C401" s="25">
        <v>1392</v>
      </c>
      <c r="D401" s="148">
        <f t="shared" si="6"/>
        <v>0.0003969910813900164</v>
      </c>
    </row>
    <row r="402" spans="1:4" ht="12.75">
      <c r="A402" s="5" t="s">
        <v>5637</v>
      </c>
      <c r="B402" s="5" t="s">
        <v>5638</v>
      </c>
      <c r="C402" s="25">
        <v>219</v>
      </c>
      <c r="D402" s="148">
        <f t="shared" si="6"/>
        <v>6.245764858075688E-05</v>
      </c>
    </row>
    <row r="403" spans="1:4" ht="12.75">
      <c r="A403" s="5" t="s">
        <v>5639</v>
      </c>
      <c r="B403" s="5" t="s">
        <v>5640</v>
      </c>
      <c r="C403" s="25">
        <v>1926</v>
      </c>
      <c r="D403" s="148">
        <f t="shared" si="6"/>
        <v>0.0005492850738198071</v>
      </c>
    </row>
    <row r="404" spans="1:4" ht="12.75">
      <c r="A404" s="5" t="s">
        <v>5641</v>
      </c>
      <c r="B404" s="5" t="s">
        <v>5642</v>
      </c>
      <c r="C404" s="25">
        <v>1917</v>
      </c>
      <c r="D404" s="148">
        <f t="shared" si="6"/>
        <v>0.0005467183211384062</v>
      </c>
    </row>
    <row r="405" spans="1:4" ht="12.75">
      <c r="A405" s="5" t="s">
        <v>5643</v>
      </c>
      <c r="B405" s="5" t="s">
        <v>5644</v>
      </c>
      <c r="C405" s="25">
        <v>846</v>
      </c>
      <c r="D405" s="148">
        <f t="shared" si="6"/>
        <v>0.00024127475205169098</v>
      </c>
    </row>
    <row r="406" spans="1:4" ht="12.75">
      <c r="A406" s="5" t="s">
        <v>5645</v>
      </c>
      <c r="B406" s="5" t="s">
        <v>5646</v>
      </c>
      <c r="C406" s="25">
        <v>6429</v>
      </c>
      <c r="D406" s="148">
        <f t="shared" si="6"/>
        <v>0.0018335169987474247</v>
      </c>
    </row>
    <row r="407" spans="1:4" ht="12.75">
      <c r="A407" s="5" t="s">
        <v>5647</v>
      </c>
      <c r="B407" s="5" t="s">
        <v>5648</v>
      </c>
      <c r="C407" s="25">
        <v>1794</v>
      </c>
      <c r="D407" s="148">
        <f t="shared" si="6"/>
        <v>0.0005116393678259262</v>
      </c>
    </row>
    <row r="408" spans="1:4" ht="12.75">
      <c r="A408" s="5" t="s">
        <v>5649</v>
      </c>
      <c r="B408" s="5" t="s">
        <v>5650</v>
      </c>
      <c r="C408" s="25">
        <v>6966</v>
      </c>
      <c r="D408" s="148">
        <f t="shared" si="6"/>
        <v>0.001986666575404349</v>
      </c>
    </row>
    <row r="409" spans="1:4" ht="12.75">
      <c r="A409" s="5" t="s">
        <v>5651</v>
      </c>
      <c r="B409" s="5" t="s">
        <v>5652</v>
      </c>
      <c r="C409" s="25">
        <v>2904</v>
      </c>
      <c r="D409" s="148">
        <f t="shared" si="6"/>
        <v>0.0008282055318653789</v>
      </c>
    </row>
    <row r="410" spans="1:4" ht="12.75">
      <c r="A410" s="5" t="s">
        <v>5653</v>
      </c>
      <c r="B410" s="5" t="s">
        <v>5654</v>
      </c>
      <c r="C410" s="25">
        <v>1062</v>
      </c>
      <c r="D410" s="148">
        <f t="shared" si="6"/>
        <v>0.0003028768164053142</v>
      </c>
    </row>
    <row r="411" spans="1:4" ht="12.75">
      <c r="A411" s="5" t="s">
        <v>5655</v>
      </c>
      <c r="B411" s="5" t="s">
        <v>5656</v>
      </c>
      <c r="C411" s="25">
        <v>549</v>
      </c>
      <c r="D411" s="148">
        <f t="shared" si="6"/>
        <v>0.00015657191356545903</v>
      </c>
    </row>
    <row r="412" spans="1:4" ht="12.75">
      <c r="A412" s="5" t="s">
        <v>5657</v>
      </c>
      <c r="B412" s="5" t="s">
        <v>5658</v>
      </c>
      <c r="C412" s="25">
        <v>24</v>
      </c>
      <c r="D412" s="148">
        <f t="shared" si="6"/>
        <v>6.8446738170692476E-06</v>
      </c>
    </row>
    <row r="413" spans="1:4" ht="12.75">
      <c r="A413" s="5" t="s">
        <v>5659</v>
      </c>
      <c r="B413" s="5" t="s">
        <v>5660</v>
      </c>
      <c r="C413" s="25">
        <v>2556</v>
      </c>
      <c r="D413" s="148">
        <f t="shared" si="6"/>
        <v>0.0007289577615178748</v>
      </c>
    </row>
    <row r="414" spans="1:4" ht="12.75">
      <c r="A414" s="5" t="s">
        <v>5661</v>
      </c>
      <c r="B414" s="5" t="s">
        <v>5662</v>
      </c>
      <c r="C414" s="25">
        <v>7629</v>
      </c>
      <c r="D414" s="148">
        <f t="shared" si="6"/>
        <v>0.002175750689600887</v>
      </c>
    </row>
    <row r="415" spans="1:4" ht="12.75">
      <c r="A415" s="5" t="s">
        <v>5663</v>
      </c>
      <c r="B415" s="5" t="s">
        <v>5664</v>
      </c>
      <c r="C415" s="25">
        <v>2958</v>
      </c>
      <c r="D415" s="148">
        <f t="shared" si="6"/>
        <v>0.0008436060479537847</v>
      </c>
    </row>
    <row r="416" spans="1:4" ht="12.75">
      <c r="A416" s="5" t="s">
        <v>5665</v>
      </c>
      <c r="B416" s="5" t="s">
        <v>5666</v>
      </c>
      <c r="C416" s="25">
        <v>417</v>
      </c>
      <c r="D416" s="148">
        <f t="shared" si="6"/>
        <v>0.00011892620757157818</v>
      </c>
    </row>
    <row r="417" spans="1:4" ht="12.75">
      <c r="A417" s="5" t="s">
        <v>5667</v>
      </c>
      <c r="B417" s="5" t="s">
        <v>5668</v>
      </c>
      <c r="C417" s="25">
        <v>177</v>
      </c>
      <c r="D417" s="148">
        <f t="shared" si="6"/>
        <v>5.0479469400885703E-05</v>
      </c>
    </row>
    <row r="418" spans="1:4" ht="12.75">
      <c r="A418" s="5" t="s">
        <v>5669</v>
      </c>
      <c r="B418" s="5" t="s">
        <v>5670</v>
      </c>
      <c r="C418" s="25">
        <v>687</v>
      </c>
      <c r="D418" s="148">
        <f t="shared" si="6"/>
        <v>0.00019592878801360722</v>
      </c>
    </row>
    <row r="419" spans="1:4" ht="12.75">
      <c r="A419" s="5" t="s">
        <v>5671</v>
      </c>
      <c r="B419" s="5" t="s">
        <v>5672</v>
      </c>
      <c r="C419" s="25">
        <v>1395</v>
      </c>
      <c r="D419" s="148">
        <f t="shared" si="6"/>
        <v>0.00039784666561715003</v>
      </c>
    </row>
    <row r="420" spans="1:4" ht="12.75">
      <c r="A420" s="5" t="s">
        <v>5673</v>
      </c>
      <c r="B420" s="5" t="s">
        <v>5674</v>
      </c>
      <c r="C420" s="25">
        <v>1350</v>
      </c>
      <c r="D420" s="148">
        <f t="shared" si="6"/>
        <v>0.0003850129022101452</v>
      </c>
    </row>
    <row r="421" spans="1:4" ht="12.75">
      <c r="A421" s="5" t="s">
        <v>5675</v>
      </c>
      <c r="B421" s="5" t="s">
        <v>5676</v>
      </c>
      <c r="C421" s="25">
        <v>3822</v>
      </c>
      <c r="D421" s="148">
        <f t="shared" si="6"/>
        <v>0.0010900143053682776</v>
      </c>
    </row>
    <row r="422" spans="1:4" ht="12.75">
      <c r="A422" s="5" t="s">
        <v>5677</v>
      </c>
      <c r="B422" s="5" t="s">
        <v>5678</v>
      </c>
      <c r="C422" s="25">
        <v>13008</v>
      </c>
      <c r="D422" s="148">
        <f t="shared" si="6"/>
        <v>0.003709813208851532</v>
      </c>
    </row>
    <row r="423" spans="1:4" ht="12.75">
      <c r="A423" s="5" t="s">
        <v>5679</v>
      </c>
      <c r="B423" s="5" t="s">
        <v>5680</v>
      </c>
      <c r="C423" s="25">
        <v>615</v>
      </c>
      <c r="D423" s="148">
        <f t="shared" si="6"/>
        <v>0.00017539476656239946</v>
      </c>
    </row>
    <row r="424" spans="1:4" ht="12.75">
      <c r="A424" s="5" t="s">
        <v>5681</v>
      </c>
      <c r="B424" s="5" t="s">
        <v>5682</v>
      </c>
      <c r="C424" s="25">
        <v>4359</v>
      </c>
      <c r="D424" s="148">
        <f t="shared" si="6"/>
        <v>0.001243163882025202</v>
      </c>
    </row>
    <row r="425" spans="1:4" ht="12.75">
      <c r="A425" s="5" t="s">
        <v>5683</v>
      </c>
      <c r="B425" s="5" t="s">
        <v>5684</v>
      </c>
      <c r="C425" s="25">
        <v>234</v>
      </c>
      <c r="D425" s="148">
        <f t="shared" si="6"/>
        <v>6.673556971642516E-05</v>
      </c>
    </row>
    <row r="426" spans="1:4" ht="12.75">
      <c r="A426" s="5" t="s">
        <v>5685</v>
      </c>
      <c r="B426" s="5" t="s">
        <v>5686</v>
      </c>
      <c r="C426" s="25">
        <v>105</v>
      </c>
      <c r="D426" s="148">
        <f t="shared" si="6"/>
        <v>2.9945447949677957E-05</v>
      </c>
    </row>
    <row r="427" spans="1:4" ht="12.75">
      <c r="A427" s="5" t="s">
        <v>5687</v>
      </c>
      <c r="B427" s="5" t="s">
        <v>5688</v>
      </c>
      <c r="C427" s="25">
        <v>4590</v>
      </c>
      <c r="D427" s="148">
        <f t="shared" si="6"/>
        <v>0.0013090438675144936</v>
      </c>
    </row>
    <row r="428" spans="1:4" ht="12.75">
      <c r="A428" s="5" t="s">
        <v>5689</v>
      </c>
      <c r="B428" s="5" t="s">
        <v>5690</v>
      </c>
      <c r="C428" s="25">
        <v>6552</v>
      </c>
      <c r="D428" s="148">
        <f t="shared" si="6"/>
        <v>0.0018685959520599047</v>
      </c>
    </row>
    <row r="429" spans="1:4" ht="12.75">
      <c r="A429" s="5" t="s">
        <v>5691</v>
      </c>
      <c r="B429" s="5" t="s">
        <v>5692</v>
      </c>
      <c r="C429" s="25">
        <v>7200</v>
      </c>
      <c r="D429" s="148">
        <f t="shared" si="6"/>
        <v>0.002053402145120774</v>
      </c>
    </row>
    <row r="430" spans="1:4" ht="12.75">
      <c r="A430" s="5" t="s">
        <v>5693</v>
      </c>
      <c r="B430" s="5" t="s">
        <v>5694</v>
      </c>
      <c r="C430" s="25">
        <v>1581</v>
      </c>
      <c r="D430" s="148">
        <f t="shared" si="6"/>
        <v>0.0004508928876994367</v>
      </c>
    </row>
    <row r="431" spans="1:4" ht="12.75">
      <c r="A431" s="5" t="s">
        <v>5695</v>
      </c>
      <c r="B431" s="5" t="s">
        <v>5696</v>
      </c>
      <c r="C431" s="25">
        <v>108</v>
      </c>
      <c r="D431" s="148">
        <f t="shared" si="6"/>
        <v>3.0801032176811615E-05</v>
      </c>
    </row>
    <row r="432" spans="1:4" ht="12.75">
      <c r="A432" s="5" t="s">
        <v>5697</v>
      </c>
      <c r="B432" s="5" t="s">
        <v>5698</v>
      </c>
      <c r="C432" s="25">
        <v>2223</v>
      </c>
      <c r="D432" s="148">
        <f t="shared" si="6"/>
        <v>0.000633987912306039</v>
      </c>
    </row>
    <row r="433" spans="1:4" ht="12.75">
      <c r="A433" s="5" t="s">
        <v>5699</v>
      </c>
      <c r="B433" s="5" t="s">
        <v>5700</v>
      </c>
      <c r="C433" s="25">
        <v>942</v>
      </c>
      <c r="D433" s="148">
        <f t="shared" si="6"/>
        <v>0.00026865344731996795</v>
      </c>
    </row>
    <row r="434" spans="1:4" ht="12.75">
      <c r="A434" s="5" t="s">
        <v>5701</v>
      </c>
      <c r="B434" s="5" t="s">
        <v>5702</v>
      </c>
      <c r="C434" s="25">
        <v>27</v>
      </c>
      <c r="D434" s="148">
        <f t="shared" si="6"/>
        <v>7.700258044202904E-06</v>
      </c>
    </row>
    <row r="435" spans="1:4" ht="12.75">
      <c r="A435" s="5" t="s">
        <v>5703</v>
      </c>
      <c r="B435" s="5" t="s">
        <v>5704</v>
      </c>
      <c r="C435" s="25">
        <v>24</v>
      </c>
      <c r="D435" s="148">
        <f t="shared" si="6"/>
        <v>6.8446738170692476E-06</v>
      </c>
    </row>
    <row r="436" spans="1:4" ht="12.75">
      <c r="A436" s="5" t="s">
        <v>5705</v>
      </c>
      <c r="B436" s="5" t="s">
        <v>5706</v>
      </c>
      <c r="C436" s="25">
        <v>6</v>
      </c>
      <c r="D436" s="148">
        <f t="shared" si="6"/>
        <v>1.7111684542673119E-06</v>
      </c>
    </row>
    <row r="437" spans="1:4" ht="12.75">
      <c r="A437" s="5" t="s">
        <v>5707</v>
      </c>
      <c r="B437" s="5" t="s">
        <v>5708</v>
      </c>
      <c r="C437" s="25">
        <v>51</v>
      </c>
      <c r="D437" s="148">
        <f t="shared" si="6"/>
        <v>1.454493186127215E-05</v>
      </c>
    </row>
    <row r="438" spans="1:4" ht="12.75">
      <c r="A438" s="5" t="s">
        <v>5709</v>
      </c>
      <c r="B438" s="5" t="s">
        <v>5710</v>
      </c>
      <c r="C438" s="25">
        <v>8751</v>
      </c>
      <c r="D438" s="148">
        <f t="shared" si="6"/>
        <v>0.0024957391905488743</v>
      </c>
    </row>
    <row r="439" spans="1:4" ht="12.75">
      <c r="A439" s="5" t="s">
        <v>5711</v>
      </c>
      <c r="B439" s="5" t="s">
        <v>5712</v>
      </c>
      <c r="C439" s="25">
        <v>1314</v>
      </c>
      <c r="D439" s="148">
        <f t="shared" si="6"/>
        <v>0.0003747458914845413</v>
      </c>
    </row>
    <row r="440" spans="1:4" ht="12.75">
      <c r="A440" s="5" t="s">
        <v>5713</v>
      </c>
      <c r="B440" s="5" t="s">
        <v>5714</v>
      </c>
      <c r="C440" s="25">
        <v>4638</v>
      </c>
      <c r="D440" s="148">
        <f t="shared" si="6"/>
        <v>0.0013227332151486322</v>
      </c>
    </row>
    <row r="441" spans="1:4" ht="12.75">
      <c r="A441" s="5" t="s">
        <v>5715</v>
      </c>
      <c r="B441" s="5" t="s">
        <v>5716</v>
      </c>
      <c r="C441" s="25">
        <v>3207</v>
      </c>
      <c r="D441" s="148">
        <f t="shared" si="6"/>
        <v>0.0009146195388058783</v>
      </c>
    </row>
    <row r="442" spans="1:4" ht="12.75">
      <c r="A442" s="5" t="s">
        <v>5717</v>
      </c>
      <c r="B442" s="5" t="s">
        <v>5718</v>
      </c>
      <c r="C442" s="25">
        <v>16452</v>
      </c>
      <c r="D442" s="148">
        <f t="shared" si="6"/>
        <v>0.004692023901600969</v>
      </c>
    </row>
    <row r="443" spans="1:4" ht="12.75">
      <c r="A443" s="5" t="s">
        <v>5719</v>
      </c>
      <c r="B443" s="5" t="s">
        <v>5720</v>
      </c>
      <c r="C443" s="25">
        <v>351</v>
      </c>
      <c r="D443" s="148">
        <f t="shared" si="6"/>
        <v>0.00010010335457463774</v>
      </c>
    </row>
    <row r="444" spans="1:4" ht="12.75">
      <c r="A444" s="5" t="s">
        <v>5721</v>
      </c>
      <c r="B444" s="5" t="s">
        <v>5722</v>
      </c>
      <c r="C444" s="25">
        <v>93</v>
      </c>
      <c r="D444" s="148">
        <f t="shared" si="6"/>
        <v>2.6523111041143335E-05</v>
      </c>
    </row>
    <row r="445" spans="1:4" ht="12.75">
      <c r="A445" s="5" t="s">
        <v>5723</v>
      </c>
      <c r="B445" s="5" t="s">
        <v>5724</v>
      </c>
      <c r="C445" s="25">
        <v>1719</v>
      </c>
      <c r="D445" s="148">
        <f t="shared" si="6"/>
        <v>0.0004902497621475848</v>
      </c>
    </row>
    <row r="446" spans="1:4" ht="12.75">
      <c r="A446" s="5" t="s">
        <v>5725</v>
      </c>
      <c r="B446" s="5" t="s">
        <v>5726</v>
      </c>
      <c r="C446" s="25">
        <v>7959</v>
      </c>
      <c r="D446" s="148">
        <f t="shared" si="6"/>
        <v>0.0022698649545855893</v>
      </c>
    </row>
    <row r="447" spans="1:4" ht="12.75">
      <c r="A447" s="5" t="s">
        <v>5727</v>
      </c>
      <c r="B447" s="5" t="s">
        <v>5728</v>
      </c>
      <c r="C447" s="25">
        <v>15222</v>
      </c>
      <c r="D447" s="148">
        <f t="shared" si="6"/>
        <v>0.00434123436847617</v>
      </c>
    </row>
    <row r="448" spans="1:4" ht="12.75">
      <c r="A448" s="5" t="s">
        <v>5729</v>
      </c>
      <c r="B448" s="5" t="s">
        <v>5730</v>
      </c>
      <c r="C448" s="25">
        <v>75</v>
      </c>
      <c r="D448" s="148">
        <f t="shared" si="6"/>
        <v>2.13896056783414E-05</v>
      </c>
    </row>
    <row r="449" spans="1:4" ht="12.75">
      <c r="A449" s="5" t="s">
        <v>5731</v>
      </c>
      <c r="B449" s="5" t="s">
        <v>5732</v>
      </c>
      <c r="C449" s="25">
        <v>331608</v>
      </c>
      <c r="D449" s="148">
        <f t="shared" si="6"/>
        <v>0.09457285813044579</v>
      </c>
    </row>
    <row r="450" spans="1:4" ht="12.75">
      <c r="A450" s="5"/>
      <c r="B450" s="5" t="s">
        <v>40</v>
      </c>
      <c r="C450" s="25">
        <v>3506376</v>
      </c>
      <c r="D450" s="148">
        <f t="shared" si="6"/>
        <v>1</v>
      </c>
    </row>
    <row r="451" spans="1:4" ht="12.75">
      <c r="A451" s="5" t="s">
        <v>5733</v>
      </c>
      <c r="B451" s="5" t="s">
        <v>1094</v>
      </c>
      <c r="C451" s="25">
        <v>552</v>
      </c>
      <c r="D451" s="119"/>
    </row>
    <row r="452" spans="1:4" ht="12.75">
      <c r="A452" s="5" t="s">
        <v>5734</v>
      </c>
      <c r="B452" s="5" t="s">
        <v>1096</v>
      </c>
      <c r="C452" s="25">
        <v>96</v>
      </c>
      <c r="D452" s="119"/>
    </row>
    <row r="453" spans="1:4" ht="12.75">
      <c r="A453" s="5" t="s">
        <v>5735</v>
      </c>
      <c r="B453" s="5" t="s">
        <v>42</v>
      </c>
      <c r="C453" s="25">
        <v>2031</v>
      </c>
      <c r="D453" s="119"/>
    </row>
    <row r="454" spans="1:4" ht="12.75">
      <c r="A454" s="5" t="s">
        <v>5736</v>
      </c>
      <c r="B454" s="5" t="s">
        <v>1099</v>
      </c>
      <c r="C454" s="25">
        <v>4194</v>
      </c>
      <c r="D454" s="119"/>
    </row>
    <row r="455" spans="1:4" ht="12.75">
      <c r="A455" s="5" t="s">
        <v>4807</v>
      </c>
      <c r="B455" s="5" t="s">
        <v>44</v>
      </c>
      <c r="C455" s="25">
        <v>263106</v>
      </c>
      <c r="D455" s="119"/>
    </row>
    <row r="456" spans="1:4" ht="12.75">
      <c r="A456" s="5"/>
      <c r="B456" s="5"/>
      <c r="C456" s="25"/>
      <c r="D456" s="119"/>
    </row>
    <row r="457" spans="1:4" ht="12.75">
      <c r="A457" s="5"/>
      <c r="B457" s="26" t="s">
        <v>45</v>
      </c>
      <c r="C457" s="27">
        <v>3776355</v>
      </c>
      <c r="D457" s="120"/>
    </row>
    <row r="458" spans="1:3" ht="12.75">
      <c r="A458" s="9"/>
      <c r="B458" s="18"/>
      <c r="C458" s="9"/>
    </row>
    <row r="459" spans="1:2" ht="12.75">
      <c r="A459" s="62" t="s">
        <v>7044</v>
      </c>
      <c r="B459" s="19"/>
    </row>
    <row r="460" spans="1:2" ht="12.75">
      <c r="A460" s="136" t="s">
        <v>6919</v>
      </c>
      <c r="B460" s="136"/>
    </row>
    <row r="461" s="51" customFormat="1" ht="12.75">
      <c r="A461" s="62" t="s">
        <v>6917</v>
      </c>
    </row>
    <row r="462" spans="1:2" ht="12.75">
      <c r="A462" s="28" t="s">
        <v>46</v>
      </c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460:B460"/>
  </mergeCells>
  <hyperlinks>
    <hyperlink ref="A460" r:id="rId1" display="http://datainfoplus.stats.govt.nz/Item/nz.govt.stats/741770b6-3afd-4e43-9364-a986c5c3c52d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1019"/>
  <sheetViews>
    <sheetView workbookViewId="0" topLeftCell="A1">
      <pane ySplit="7" topLeftCell="A8" activePane="bottomLeft" state="frozen"/>
      <selection pane="bottomLeft" activeCell="G15" sqref="G15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4808</v>
      </c>
    </row>
    <row r="3" ht="12.75">
      <c r="A3" s="4" t="s">
        <v>5738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5738</v>
      </c>
      <c r="C7" s="8" t="s">
        <v>727</v>
      </c>
      <c r="D7" s="8" t="s">
        <v>727</v>
      </c>
    </row>
    <row r="8" spans="1:4" ht="12.75">
      <c r="A8" s="5" t="s">
        <v>6987</v>
      </c>
      <c r="B8" s="5" t="s">
        <v>5739</v>
      </c>
      <c r="C8" s="25">
        <v>1689069</v>
      </c>
      <c r="D8" s="118">
        <f>C8/C$11</f>
        <v>0.4929087079315664</v>
      </c>
    </row>
    <row r="9" spans="1:4" ht="12.75">
      <c r="A9" s="5" t="s">
        <v>32</v>
      </c>
      <c r="B9" s="5" t="s">
        <v>183</v>
      </c>
      <c r="C9" s="25">
        <v>1393470</v>
      </c>
      <c r="D9" s="118">
        <f aca="true" t="shared" si="0" ref="D9:D11">C9/C$11</f>
        <v>0.4066462040576198</v>
      </c>
    </row>
    <row r="10" spans="1:4" ht="12.75">
      <c r="A10" s="5" t="s">
        <v>34</v>
      </c>
      <c r="B10" s="5" t="s">
        <v>5740</v>
      </c>
      <c r="C10" s="25">
        <v>344199</v>
      </c>
      <c r="D10" s="118">
        <f t="shared" si="0"/>
        <v>0.10044508801081378</v>
      </c>
    </row>
    <row r="11" spans="1:4" ht="12.75">
      <c r="A11" s="5"/>
      <c r="B11" s="5" t="s">
        <v>40</v>
      </c>
      <c r="C11" s="25">
        <v>3426738</v>
      </c>
      <c r="D11" s="118">
        <f t="shared" si="0"/>
        <v>1</v>
      </c>
    </row>
    <row r="12" spans="1:4" ht="12.75">
      <c r="A12" s="5" t="s">
        <v>41</v>
      </c>
      <c r="B12" s="5" t="s">
        <v>42</v>
      </c>
      <c r="C12" s="25">
        <v>2901</v>
      </c>
      <c r="D12" s="119"/>
    </row>
    <row r="13" spans="1:4" ht="12.75">
      <c r="A13" s="5" t="s">
        <v>43</v>
      </c>
      <c r="B13" s="5" t="s">
        <v>44</v>
      </c>
      <c r="C13" s="25">
        <v>346713</v>
      </c>
      <c r="D13" s="119"/>
    </row>
    <row r="14" spans="1:4" ht="12.75">
      <c r="A14" s="5"/>
      <c r="B14" s="5"/>
      <c r="C14" s="25"/>
      <c r="D14" s="119"/>
    </row>
    <row r="15" spans="1:4" ht="12.75">
      <c r="A15" s="5"/>
      <c r="B15" s="26" t="s">
        <v>45</v>
      </c>
      <c r="C15" s="27">
        <v>3776355</v>
      </c>
      <c r="D15" s="120"/>
    </row>
    <row r="16" spans="1:3" ht="12.75">
      <c r="A16" s="9"/>
      <c r="B16" s="18"/>
      <c r="C16" s="9"/>
    </row>
    <row r="17" spans="1:2" ht="12.75">
      <c r="A17" s="62" t="s">
        <v>7045</v>
      </c>
      <c r="B17" s="19"/>
    </row>
    <row r="18" spans="1:3" ht="12.75">
      <c r="A18" s="136" t="s">
        <v>6919</v>
      </c>
      <c r="B18" s="136"/>
      <c r="C18" s="136"/>
    </row>
    <row r="19" spans="1:2" ht="12.75">
      <c r="A19" s="62" t="s">
        <v>6917</v>
      </c>
      <c r="B19" s="19"/>
    </row>
    <row r="20" spans="1:2" ht="12.75">
      <c r="A20" s="28" t="s">
        <v>46</v>
      </c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</sheetData>
  <mergeCells count="1">
    <mergeCell ref="A18:C18"/>
  </mergeCells>
  <hyperlinks>
    <hyperlink ref="A18" r:id="rId1" display="http://datainfoplus.stats.govt.nz/Item/nz.govt.stats/741770b6-3afd-4e43-9364-a986c5c3c52d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9BF2-DEC8-430E-B24B-50B0083112F4}">
  <dimension ref="A1:D31"/>
  <sheetViews>
    <sheetView workbookViewId="0" topLeftCell="A1">
      <pane ySplit="7" topLeftCell="A8" activePane="bottomLeft" state="frozen"/>
      <selection pane="bottomLeft" activeCell="D6" sqref="D6:D25"/>
    </sheetView>
  </sheetViews>
  <sheetFormatPr defaultColWidth="9.140625" defaultRowHeight="12.75"/>
  <cols>
    <col min="1" max="1" width="9.140625" style="51" customWidth="1"/>
    <col min="2" max="2" width="33.7109375" style="51" customWidth="1"/>
    <col min="3" max="4" width="18.7109375" style="51" customWidth="1"/>
    <col min="5" max="16384" width="9.140625" style="51" customWidth="1"/>
  </cols>
  <sheetData>
    <row r="1" ht="12.75">
      <c r="A1" s="68" t="s">
        <v>4839</v>
      </c>
    </row>
    <row r="3" ht="12.75">
      <c r="A3" s="52" t="s">
        <v>5742</v>
      </c>
    </row>
    <row r="4" ht="12.75">
      <c r="A4" s="51" t="s">
        <v>726</v>
      </c>
    </row>
    <row r="5" ht="12.75">
      <c r="A5" s="51" t="s">
        <v>19</v>
      </c>
    </row>
    <row r="6" ht="12.75">
      <c r="D6" s="133" t="s">
        <v>7051</v>
      </c>
    </row>
    <row r="7" spans="1:4" ht="30.6">
      <c r="A7" s="53" t="s">
        <v>24</v>
      </c>
      <c r="B7" s="54" t="s">
        <v>5742</v>
      </c>
      <c r="C7" s="55" t="s">
        <v>727</v>
      </c>
      <c r="D7" s="152" t="s">
        <v>727</v>
      </c>
    </row>
    <row r="8" spans="1:4" ht="12.75">
      <c r="A8" s="56" t="s">
        <v>1104</v>
      </c>
      <c r="B8" s="44" t="s">
        <v>5739</v>
      </c>
      <c r="C8" s="57">
        <v>1689069</v>
      </c>
      <c r="D8" s="118">
        <f>C8/C$18</f>
        <v>0.4816530203885746</v>
      </c>
    </row>
    <row r="9" spans="1:4" ht="12.75">
      <c r="A9" s="56" t="s">
        <v>1110</v>
      </c>
      <c r="B9" s="44" t="s">
        <v>5743</v>
      </c>
      <c r="C9" s="57">
        <v>270279</v>
      </c>
      <c r="D9" s="118">
        <f aca="true" t="shared" si="0" ref="D9:D18">C9/C$18</f>
        <v>0.07707245630439227</v>
      </c>
    </row>
    <row r="10" spans="1:4" ht="12.75">
      <c r="A10" s="56" t="s">
        <v>1112</v>
      </c>
      <c r="B10" s="44" t="s">
        <v>5744</v>
      </c>
      <c r="C10" s="57">
        <v>311910</v>
      </c>
      <c r="D10" s="118">
        <f t="shared" si="0"/>
        <v>0.08894390554169208</v>
      </c>
    </row>
    <row r="11" spans="1:4" ht="12.75">
      <c r="A11" s="56" t="s">
        <v>1114</v>
      </c>
      <c r="B11" s="44" t="s">
        <v>5745</v>
      </c>
      <c r="C11" s="57">
        <v>171999</v>
      </c>
      <c r="D11" s="118">
        <f t="shared" si="0"/>
        <v>0.04904704180457663</v>
      </c>
    </row>
    <row r="12" spans="1:4" ht="12.75">
      <c r="A12" s="56" t="s">
        <v>1116</v>
      </c>
      <c r="B12" s="44" t="s">
        <v>5746</v>
      </c>
      <c r="C12" s="57">
        <v>175029</v>
      </c>
      <c r="D12" s="118">
        <f t="shared" si="0"/>
        <v>0.04991107320399097</v>
      </c>
    </row>
    <row r="13" spans="1:4" ht="12.75">
      <c r="A13" s="56" t="s">
        <v>1118</v>
      </c>
      <c r="B13" s="44" t="s">
        <v>1119</v>
      </c>
      <c r="C13" s="57">
        <v>516576</v>
      </c>
      <c r="D13" s="118">
        <f t="shared" si="0"/>
        <v>0.147306232403915</v>
      </c>
    </row>
    <row r="14" spans="1:4" ht="12.75">
      <c r="A14" s="56" t="s">
        <v>1120</v>
      </c>
      <c r="B14" s="44" t="s">
        <v>5747</v>
      </c>
      <c r="C14" s="57">
        <v>200010</v>
      </c>
      <c r="D14" s="118">
        <f t="shared" si="0"/>
        <v>0.057034627127677325</v>
      </c>
    </row>
    <row r="15" spans="1:4" ht="12.75">
      <c r="A15" s="56" t="s">
        <v>1122</v>
      </c>
      <c r="B15" s="44" t="s">
        <v>1123</v>
      </c>
      <c r="C15" s="57">
        <v>130254</v>
      </c>
      <c r="D15" s="118">
        <f t="shared" si="0"/>
        <v>0.037143084455219647</v>
      </c>
    </row>
    <row r="16" spans="1:4" ht="12.75">
      <c r="A16" s="56" t="s">
        <v>1124</v>
      </c>
      <c r="B16" s="44" t="s">
        <v>1125</v>
      </c>
      <c r="C16" s="57">
        <v>29793</v>
      </c>
      <c r="D16" s="118">
        <f t="shared" si="0"/>
        <v>0.008495738443152295</v>
      </c>
    </row>
    <row r="17" spans="1:4" ht="12.75">
      <c r="A17" s="56" t="s">
        <v>4830</v>
      </c>
      <c r="B17" s="44" t="s">
        <v>5748</v>
      </c>
      <c r="C17" s="57">
        <v>11898</v>
      </c>
      <c r="D17" s="118">
        <f t="shared" si="0"/>
        <v>0.0033928203268091834</v>
      </c>
    </row>
    <row r="18" spans="1:4" ht="12.75">
      <c r="A18" s="56"/>
      <c r="B18" s="60" t="s">
        <v>40</v>
      </c>
      <c r="C18" s="57">
        <v>3506817</v>
      </c>
      <c r="D18" s="118">
        <f t="shared" si="0"/>
        <v>1</v>
      </c>
    </row>
    <row r="19" spans="1:4" ht="12.75">
      <c r="A19" s="56" t="s">
        <v>1134</v>
      </c>
      <c r="B19" s="44" t="s">
        <v>1094</v>
      </c>
      <c r="C19" s="57">
        <v>177</v>
      </c>
      <c r="D19" s="149"/>
    </row>
    <row r="20" spans="1:4" ht="12.75">
      <c r="A20" s="56" t="s">
        <v>1135</v>
      </c>
      <c r="B20" s="60" t="s">
        <v>1096</v>
      </c>
      <c r="C20" s="57">
        <v>27</v>
      </c>
      <c r="D20" s="149"/>
    </row>
    <row r="21" spans="1:4" ht="12.75">
      <c r="A21" s="56" t="s">
        <v>1128</v>
      </c>
      <c r="B21" s="60" t="s">
        <v>42</v>
      </c>
      <c r="C21" s="57">
        <v>2031</v>
      </c>
      <c r="D21" s="149"/>
    </row>
    <row r="22" spans="1:4" ht="12.75">
      <c r="A22" s="56" t="s">
        <v>1136</v>
      </c>
      <c r="B22" s="60" t="s">
        <v>1099</v>
      </c>
      <c r="C22" s="57">
        <v>4194</v>
      </c>
      <c r="D22" s="149"/>
    </row>
    <row r="23" spans="1:4" ht="12.75">
      <c r="A23" s="56" t="s">
        <v>1129</v>
      </c>
      <c r="B23" s="60" t="s">
        <v>44</v>
      </c>
      <c r="C23" s="57">
        <v>263106</v>
      </c>
      <c r="D23" s="149"/>
    </row>
    <row r="24" spans="1:4" ht="12.75">
      <c r="A24" s="56"/>
      <c r="B24" s="60"/>
      <c r="C24" s="57"/>
      <c r="D24" s="149"/>
    </row>
    <row r="25" spans="1:4" ht="12.75">
      <c r="A25" s="56"/>
      <c r="B25" s="61" t="s">
        <v>45</v>
      </c>
      <c r="C25" s="58">
        <v>3776355</v>
      </c>
      <c r="D25" s="150"/>
    </row>
    <row r="26" spans="1:3" ht="12.75">
      <c r="A26" s="59"/>
      <c r="B26" s="59"/>
      <c r="C26" s="59"/>
    </row>
    <row r="27" ht="12.75">
      <c r="A27" s="62" t="s">
        <v>7046</v>
      </c>
    </row>
    <row r="28" spans="1:3" ht="12.75">
      <c r="A28" s="136" t="s">
        <v>6919</v>
      </c>
      <c r="B28" s="136"/>
      <c r="C28" s="136"/>
    </row>
    <row r="29" ht="12.75">
      <c r="A29" s="62" t="s">
        <v>6917</v>
      </c>
    </row>
    <row r="30" ht="12.75">
      <c r="A30" s="28" t="s">
        <v>46</v>
      </c>
    </row>
    <row r="31" ht="12.75">
      <c r="A31"/>
    </row>
  </sheetData>
  <mergeCells count="1">
    <mergeCell ref="A28:C28"/>
  </mergeCells>
  <hyperlinks>
    <hyperlink ref="A28" r:id="rId1" display="http://datainfoplus.stats.govt.nz/Item/nz.govt.stats/741770b6-3afd-4e43-9364-a986c5c3c52d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CF2B-A9A4-4BA3-889A-B0204B17A87C}">
  <dimension ref="A1:D181"/>
  <sheetViews>
    <sheetView workbookViewId="0" topLeftCell="A1">
      <pane ySplit="7" topLeftCell="A155" activePane="bottomLeft" state="frozen"/>
      <selection pane="bottomLeft" activeCell="G156" sqref="G156"/>
    </sheetView>
  </sheetViews>
  <sheetFormatPr defaultColWidth="9.140625" defaultRowHeight="12.75"/>
  <cols>
    <col min="1" max="1" width="9.140625" style="51" customWidth="1"/>
    <col min="2" max="2" width="33.7109375" style="51" customWidth="1"/>
    <col min="3" max="4" width="18.7109375" style="51" customWidth="1"/>
    <col min="5" max="16384" width="9.140625" style="51" customWidth="1"/>
  </cols>
  <sheetData>
    <row r="1" ht="12.75">
      <c r="A1" s="72" t="s">
        <v>4850</v>
      </c>
    </row>
    <row r="3" ht="12.75">
      <c r="A3" s="52" t="s">
        <v>5750</v>
      </c>
    </row>
    <row r="4" ht="12.75">
      <c r="A4" s="51" t="s">
        <v>2376</v>
      </c>
    </row>
    <row r="5" ht="12.75">
      <c r="A5" s="51" t="s">
        <v>19</v>
      </c>
    </row>
    <row r="6" ht="12.75">
      <c r="D6" s="133" t="s">
        <v>7051</v>
      </c>
    </row>
    <row r="7" spans="1:4" ht="20.4">
      <c r="A7" s="53" t="s">
        <v>24</v>
      </c>
      <c r="B7" s="54" t="s">
        <v>6850</v>
      </c>
      <c r="C7" s="55" t="s">
        <v>51</v>
      </c>
      <c r="D7" s="147" t="s">
        <v>51</v>
      </c>
    </row>
    <row r="8" spans="1:4" ht="12.75">
      <c r="A8" s="56" t="s">
        <v>5751</v>
      </c>
      <c r="B8" s="74" t="s">
        <v>5752</v>
      </c>
      <c r="C8" s="57">
        <v>2264601</v>
      </c>
      <c r="D8" s="118">
        <f>C8/C$167</f>
        <v>0.48185511797955427</v>
      </c>
    </row>
    <row r="9" spans="1:4" ht="12.75">
      <c r="A9" s="56" t="s">
        <v>2486</v>
      </c>
      <c r="B9" s="74" t="s">
        <v>5753</v>
      </c>
      <c r="C9" s="57">
        <v>44355</v>
      </c>
      <c r="D9" s="118">
        <f aca="true" t="shared" si="0" ref="D9:D72">C9/C$167</f>
        <v>0.009437726009121752</v>
      </c>
    </row>
    <row r="10" spans="1:4" ht="12.75">
      <c r="A10" s="56" t="s">
        <v>5754</v>
      </c>
      <c r="B10" s="74" t="s">
        <v>5755</v>
      </c>
      <c r="C10" s="57">
        <v>1401</v>
      </c>
      <c r="D10" s="118">
        <f t="shared" si="0"/>
        <v>0.00029810064567195523</v>
      </c>
    </row>
    <row r="11" spans="1:4" ht="12.75">
      <c r="A11" s="56" t="s">
        <v>5756</v>
      </c>
      <c r="B11" s="74" t="s">
        <v>5757</v>
      </c>
      <c r="C11" s="57">
        <v>1026</v>
      </c>
      <c r="D11" s="118">
        <f t="shared" si="0"/>
        <v>0.0002183092522908109</v>
      </c>
    </row>
    <row r="12" spans="1:4" ht="12.75">
      <c r="A12" s="56" t="s">
        <v>5758</v>
      </c>
      <c r="B12" s="74" t="s">
        <v>5759</v>
      </c>
      <c r="C12" s="57">
        <v>768</v>
      </c>
      <c r="D12" s="118">
        <f t="shared" si="0"/>
        <v>0.0001634127736445836</v>
      </c>
    </row>
    <row r="13" spans="1:4" ht="12.75">
      <c r="A13" s="56" t="s">
        <v>5760</v>
      </c>
      <c r="B13" s="74" t="s">
        <v>5761</v>
      </c>
      <c r="C13" s="57">
        <v>4851</v>
      </c>
      <c r="D13" s="118">
        <f t="shared" si="0"/>
        <v>0.0010321814647784831</v>
      </c>
    </row>
    <row r="14" spans="1:4" ht="12.75">
      <c r="A14" s="56" t="s">
        <v>5762</v>
      </c>
      <c r="B14" s="74" t="s">
        <v>5763</v>
      </c>
      <c r="C14" s="57">
        <v>327</v>
      </c>
      <c r="D14" s="118">
        <f t="shared" si="0"/>
        <v>6.957809502835787E-05</v>
      </c>
    </row>
    <row r="15" spans="1:4" ht="12.75">
      <c r="A15" s="56" t="s">
        <v>2491</v>
      </c>
      <c r="B15" s="74" t="s">
        <v>5764</v>
      </c>
      <c r="C15" s="57">
        <v>51</v>
      </c>
      <c r="D15" s="118">
        <f t="shared" si="0"/>
        <v>1.085162949983563E-05</v>
      </c>
    </row>
    <row r="16" spans="1:4" ht="12.75">
      <c r="A16" s="56" t="s">
        <v>5765</v>
      </c>
      <c r="B16" s="74" t="s">
        <v>5766</v>
      </c>
      <c r="C16" s="57">
        <v>307926</v>
      </c>
      <c r="D16" s="118">
        <f t="shared" si="0"/>
        <v>0.06551958559541933</v>
      </c>
    </row>
    <row r="17" spans="1:4" ht="12.75">
      <c r="A17" s="56" t="s">
        <v>2632</v>
      </c>
      <c r="B17" s="74" t="s">
        <v>5767</v>
      </c>
      <c r="C17" s="57">
        <v>378</v>
      </c>
      <c r="D17" s="118">
        <f t="shared" si="0"/>
        <v>8.042972452819349E-05</v>
      </c>
    </row>
    <row r="18" spans="1:4" ht="12.75">
      <c r="A18" s="56" t="s">
        <v>5768</v>
      </c>
      <c r="B18" s="74" t="s">
        <v>5769</v>
      </c>
      <c r="C18" s="57">
        <v>17799</v>
      </c>
      <c r="D18" s="118">
        <f t="shared" si="0"/>
        <v>0.0037872186954426347</v>
      </c>
    </row>
    <row r="19" spans="1:4" ht="12.75">
      <c r="A19" s="56" t="s">
        <v>5770</v>
      </c>
      <c r="B19" s="74" t="s">
        <v>5771</v>
      </c>
      <c r="C19" s="57">
        <v>279</v>
      </c>
      <c r="D19" s="118">
        <f t="shared" si="0"/>
        <v>5.936479667557139E-05</v>
      </c>
    </row>
    <row r="20" spans="1:4" ht="12.75">
      <c r="A20" s="56" t="s">
        <v>2652</v>
      </c>
      <c r="B20" s="74" t="s">
        <v>5772</v>
      </c>
      <c r="C20" s="57">
        <v>54</v>
      </c>
      <c r="D20" s="118">
        <f t="shared" si="0"/>
        <v>1.1489960646884785E-05</v>
      </c>
    </row>
    <row r="21" spans="1:4" ht="12.75">
      <c r="A21" s="56" t="s">
        <v>5773</v>
      </c>
      <c r="B21" s="74" t="s">
        <v>5774</v>
      </c>
      <c r="C21" s="57">
        <v>314913</v>
      </c>
      <c r="D21" s="118">
        <f t="shared" si="0"/>
        <v>0.06700625883689681</v>
      </c>
    </row>
    <row r="22" spans="1:4" ht="12.75">
      <c r="A22" s="56" t="s">
        <v>5775</v>
      </c>
      <c r="B22" s="74" t="s">
        <v>5776</v>
      </c>
      <c r="C22" s="57">
        <v>6660</v>
      </c>
      <c r="D22" s="118">
        <f t="shared" si="0"/>
        <v>0.0014170951464491234</v>
      </c>
    </row>
    <row r="23" spans="1:4" ht="12.75">
      <c r="A23" s="56" t="s">
        <v>5777</v>
      </c>
      <c r="B23" s="74" t="s">
        <v>5778</v>
      </c>
      <c r="C23" s="57">
        <v>3543</v>
      </c>
      <c r="D23" s="118">
        <f t="shared" si="0"/>
        <v>0.0007538690846650517</v>
      </c>
    </row>
    <row r="24" spans="1:4" ht="12.75">
      <c r="A24" s="56" t="s">
        <v>5779</v>
      </c>
      <c r="B24" s="74" t="s">
        <v>5780</v>
      </c>
      <c r="C24" s="57">
        <v>35967</v>
      </c>
      <c r="D24" s="118">
        <f t="shared" si="0"/>
        <v>0.007652952121972315</v>
      </c>
    </row>
    <row r="25" spans="1:4" ht="12.75">
      <c r="A25" s="56" t="s">
        <v>5781</v>
      </c>
      <c r="B25" s="74" t="s">
        <v>5782</v>
      </c>
      <c r="C25" s="57">
        <v>846</v>
      </c>
      <c r="D25" s="118">
        <f t="shared" si="0"/>
        <v>0.00018000938346786162</v>
      </c>
    </row>
    <row r="26" spans="1:4" ht="12.75">
      <c r="A26" s="56" t="s">
        <v>5783</v>
      </c>
      <c r="B26" s="74" t="s">
        <v>5784</v>
      </c>
      <c r="C26" s="57">
        <v>1218</v>
      </c>
      <c r="D26" s="118">
        <f t="shared" si="0"/>
        <v>0.0002591624457019568</v>
      </c>
    </row>
    <row r="27" spans="1:4" ht="12.75">
      <c r="A27" s="56" t="s">
        <v>5785</v>
      </c>
      <c r="B27" s="74" t="s">
        <v>5786</v>
      </c>
      <c r="C27" s="57">
        <v>987</v>
      </c>
      <c r="D27" s="118">
        <f t="shared" si="0"/>
        <v>0.0002100109473791719</v>
      </c>
    </row>
    <row r="28" spans="1:4" ht="12.75">
      <c r="A28" s="56" t="s">
        <v>5787</v>
      </c>
      <c r="B28" s="74" t="s">
        <v>5788</v>
      </c>
      <c r="C28" s="57">
        <v>12</v>
      </c>
      <c r="D28" s="118">
        <f t="shared" si="0"/>
        <v>2.553324588196619E-06</v>
      </c>
    </row>
    <row r="29" spans="1:4" ht="12.75">
      <c r="A29" s="56" t="s">
        <v>5789</v>
      </c>
      <c r="B29" s="74" t="s">
        <v>5790</v>
      </c>
      <c r="C29" s="57">
        <v>1551</v>
      </c>
      <c r="D29" s="118">
        <f t="shared" si="0"/>
        <v>0.000330017203024413</v>
      </c>
    </row>
    <row r="30" spans="1:4" ht="12.75">
      <c r="A30" s="56" t="s">
        <v>5791</v>
      </c>
      <c r="B30" s="74" t="s">
        <v>5792</v>
      </c>
      <c r="C30" s="57">
        <v>5640</v>
      </c>
      <c r="D30" s="118">
        <f t="shared" si="0"/>
        <v>0.0012000625564524108</v>
      </c>
    </row>
    <row r="31" spans="1:4" ht="12.75">
      <c r="A31" s="56" t="s">
        <v>5793</v>
      </c>
      <c r="B31" s="74" t="s">
        <v>5794</v>
      </c>
      <c r="C31" s="57">
        <v>6822</v>
      </c>
      <c r="D31" s="118">
        <f t="shared" si="0"/>
        <v>0.0014515650283897779</v>
      </c>
    </row>
    <row r="32" spans="1:4" ht="12.75">
      <c r="A32" s="56" t="s">
        <v>5795</v>
      </c>
      <c r="B32" s="74" t="s">
        <v>5796</v>
      </c>
      <c r="C32" s="57">
        <v>147</v>
      </c>
      <c r="D32" s="118">
        <f t="shared" si="0"/>
        <v>3.127822620540858E-05</v>
      </c>
    </row>
    <row r="33" spans="1:4" ht="12.75">
      <c r="A33" s="56" t="s">
        <v>5797</v>
      </c>
      <c r="B33" s="74" t="s">
        <v>5798</v>
      </c>
      <c r="C33" s="57">
        <v>173016</v>
      </c>
      <c r="D33" s="118">
        <f t="shared" si="0"/>
        <v>0.03681383391261885</v>
      </c>
    </row>
    <row r="34" spans="1:4" ht="12.75">
      <c r="A34" s="56" t="s">
        <v>5799</v>
      </c>
      <c r="B34" s="74" t="s">
        <v>5800</v>
      </c>
      <c r="C34" s="57">
        <v>295743</v>
      </c>
      <c r="D34" s="118">
        <f t="shared" si="0"/>
        <v>0.06292732280725272</v>
      </c>
    </row>
    <row r="35" spans="1:4" ht="12.75">
      <c r="A35" s="56" t="s">
        <v>5801</v>
      </c>
      <c r="B35" s="74" t="s">
        <v>5802</v>
      </c>
      <c r="C35" s="57">
        <v>534</v>
      </c>
      <c r="D35" s="118">
        <f t="shared" si="0"/>
        <v>0.00011362294417474954</v>
      </c>
    </row>
    <row r="36" spans="1:4" ht="12.75">
      <c r="A36" s="56" t="s">
        <v>5803</v>
      </c>
      <c r="B36" s="74" t="s">
        <v>5804</v>
      </c>
      <c r="C36" s="57">
        <v>96</v>
      </c>
      <c r="D36" s="118">
        <f t="shared" si="0"/>
        <v>2.042659670557295E-05</v>
      </c>
    </row>
    <row r="37" spans="1:4" ht="12.75">
      <c r="A37" s="56" t="s">
        <v>5805</v>
      </c>
      <c r="B37" s="74" t="s">
        <v>5806</v>
      </c>
      <c r="C37" s="57">
        <v>33</v>
      </c>
      <c r="D37" s="118">
        <f t="shared" si="0"/>
        <v>7.0216426175407015E-06</v>
      </c>
    </row>
    <row r="38" spans="1:4" ht="12.75">
      <c r="A38" s="56" t="s">
        <v>5807</v>
      </c>
      <c r="B38" s="74" t="s">
        <v>5808</v>
      </c>
      <c r="C38" s="57">
        <v>483</v>
      </c>
      <c r="D38" s="118">
        <f t="shared" si="0"/>
        <v>0.0001027713146749139</v>
      </c>
    </row>
    <row r="39" spans="1:4" ht="12.75">
      <c r="A39" s="56" t="s">
        <v>5809</v>
      </c>
      <c r="B39" s="74" t="s">
        <v>5810</v>
      </c>
      <c r="C39" s="57">
        <v>39</v>
      </c>
      <c r="D39" s="118">
        <f t="shared" si="0"/>
        <v>8.29830491163901E-06</v>
      </c>
    </row>
    <row r="40" spans="1:4" ht="12.75">
      <c r="A40" s="56" t="s">
        <v>5811</v>
      </c>
      <c r="B40" s="74" t="s">
        <v>5812</v>
      </c>
      <c r="C40" s="57">
        <v>1086</v>
      </c>
      <c r="D40" s="118">
        <f t="shared" si="0"/>
        <v>0.000231075875231794</v>
      </c>
    </row>
    <row r="41" spans="1:4" ht="12.75">
      <c r="A41" s="56" t="s">
        <v>5813</v>
      </c>
      <c r="B41" s="74" t="s">
        <v>5814</v>
      </c>
      <c r="C41" s="57">
        <v>1302</v>
      </c>
      <c r="D41" s="118">
        <f t="shared" si="0"/>
        <v>0.00027703571781933313</v>
      </c>
    </row>
    <row r="42" spans="1:4" ht="12.75">
      <c r="A42" s="56" t="s">
        <v>5815</v>
      </c>
      <c r="B42" s="74" t="s">
        <v>5816</v>
      </c>
      <c r="C42" s="57">
        <v>1176</v>
      </c>
      <c r="D42" s="118">
        <f t="shared" si="0"/>
        <v>0.00025022580964326863</v>
      </c>
    </row>
    <row r="43" spans="1:4" ht="12.75">
      <c r="A43" s="56" t="s">
        <v>5817</v>
      </c>
      <c r="B43" s="74" t="s">
        <v>5818</v>
      </c>
      <c r="C43" s="57">
        <v>780</v>
      </c>
      <c r="D43" s="118">
        <f t="shared" si="0"/>
        <v>0.00016596609823278023</v>
      </c>
    </row>
    <row r="44" spans="1:4" ht="12.75">
      <c r="A44" s="56" t="s">
        <v>5819</v>
      </c>
      <c r="B44" s="74" t="s">
        <v>5820</v>
      </c>
      <c r="C44" s="57">
        <v>4554</v>
      </c>
      <c r="D44" s="118">
        <f t="shared" si="0"/>
        <v>0.0009689866812206168</v>
      </c>
    </row>
    <row r="45" spans="1:4" ht="12.75">
      <c r="A45" s="56" t="s">
        <v>5821</v>
      </c>
      <c r="B45" s="74" t="s">
        <v>5822</v>
      </c>
      <c r="C45" s="57">
        <v>33486</v>
      </c>
      <c r="D45" s="118">
        <f t="shared" si="0"/>
        <v>0.007125052263362665</v>
      </c>
    </row>
    <row r="46" spans="1:4" ht="12.75">
      <c r="A46" s="56" t="s">
        <v>5823</v>
      </c>
      <c r="B46" s="74" t="s">
        <v>5824</v>
      </c>
      <c r="C46" s="57">
        <v>87</v>
      </c>
      <c r="D46" s="118">
        <f t="shared" si="0"/>
        <v>1.8511603264425487E-05</v>
      </c>
    </row>
    <row r="47" spans="1:4" ht="12.75">
      <c r="A47" s="56" t="s">
        <v>5825</v>
      </c>
      <c r="B47" s="74" t="s">
        <v>5826</v>
      </c>
      <c r="C47" s="57">
        <v>750</v>
      </c>
      <c r="D47" s="118">
        <f t="shared" si="0"/>
        <v>0.00015958278676228866</v>
      </c>
    </row>
    <row r="48" spans="1:4" ht="12.75">
      <c r="A48" s="56" t="s">
        <v>5827</v>
      </c>
      <c r="B48" s="74" t="s">
        <v>5828</v>
      </c>
      <c r="C48" s="57">
        <v>20061</v>
      </c>
      <c r="D48" s="118">
        <f t="shared" si="0"/>
        <v>0.004268520380317697</v>
      </c>
    </row>
    <row r="49" spans="1:4" ht="12.75">
      <c r="A49" s="56" t="s">
        <v>5829</v>
      </c>
      <c r="B49" s="74" t="s">
        <v>5830</v>
      </c>
      <c r="C49" s="57">
        <v>54123</v>
      </c>
      <c r="D49" s="118">
        <f t="shared" si="0"/>
        <v>0.011516132223913799</v>
      </c>
    </row>
    <row r="50" spans="1:4" ht="12.75">
      <c r="A50" s="56" t="s">
        <v>5831</v>
      </c>
      <c r="B50" s="74" t="s">
        <v>5832</v>
      </c>
      <c r="C50" s="57">
        <v>3585</v>
      </c>
      <c r="D50" s="118">
        <f t="shared" si="0"/>
        <v>0.0007628057207237399</v>
      </c>
    </row>
    <row r="51" spans="1:4" ht="12.75">
      <c r="A51" s="56" t="s">
        <v>5833</v>
      </c>
      <c r="B51" s="74" t="s">
        <v>5834</v>
      </c>
      <c r="C51" s="57">
        <v>52734</v>
      </c>
      <c r="D51" s="118">
        <f t="shared" si="0"/>
        <v>0.01122058490283004</v>
      </c>
    </row>
    <row r="52" spans="1:4" ht="12.75">
      <c r="A52" s="56" t="s">
        <v>5835</v>
      </c>
      <c r="B52" s="74" t="s">
        <v>5836</v>
      </c>
      <c r="C52" s="57">
        <v>11169</v>
      </c>
      <c r="D52" s="118">
        <f t="shared" si="0"/>
        <v>0.002376506860464003</v>
      </c>
    </row>
    <row r="53" spans="1:4" ht="12.75">
      <c r="A53" s="56" t="s">
        <v>5837</v>
      </c>
      <c r="B53" s="74" t="s">
        <v>5838</v>
      </c>
      <c r="C53" s="57">
        <v>564</v>
      </c>
      <c r="D53" s="118">
        <f t="shared" si="0"/>
        <v>0.00012000625564524108</v>
      </c>
    </row>
    <row r="54" spans="1:4" ht="12.75">
      <c r="A54" s="56" t="s">
        <v>5839</v>
      </c>
      <c r="B54" s="74" t="s">
        <v>5840</v>
      </c>
      <c r="C54" s="57">
        <v>4623</v>
      </c>
      <c r="D54" s="118">
        <f t="shared" si="0"/>
        <v>0.0009836682976027474</v>
      </c>
    </row>
    <row r="55" spans="1:4" ht="12.75">
      <c r="A55" s="56" t="s">
        <v>5841</v>
      </c>
      <c r="B55" s="74" t="s">
        <v>5842</v>
      </c>
      <c r="C55" s="57">
        <v>3657</v>
      </c>
      <c r="D55" s="118">
        <f t="shared" si="0"/>
        <v>0.0007781256682529195</v>
      </c>
    </row>
    <row r="56" spans="1:4" ht="12.75">
      <c r="A56" s="56" t="s">
        <v>5843</v>
      </c>
      <c r="B56" s="74" t="s">
        <v>5844</v>
      </c>
      <c r="C56" s="57">
        <v>4503</v>
      </c>
      <c r="D56" s="118">
        <f t="shared" si="0"/>
        <v>0.0009581350517207812</v>
      </c>
    </row>
    <row r="57" spans="1:4" ht="12.75">
      <c r="A57" s="56" t="s">
        <v>5845</v>
      </c>
      <c r="B57" s="74" t="s">
        <v>5846</v>
      </c>
      <c r="C57" s="57">
        <v>327</v>
      </c>
      <c r="D57" s="118">
        <f t="shared" si="0"/>
        <v>6.957809502835787E-05</v>
      </c>
    </row>
    <row r="58" spans="1:4" ht="12.75">
      <c r="A58" s="56" t="s">
        <v>5847</v>
      </c>
      <c r="B58" s="74" t="s">
        <v>5848</v>
      </c>
      <c r="C58" s="57">
        <v>546</v>
      </c>
      <c r="D58" s="118">
        <f t="shared" si="0"/>
        <v>0.00011617626876294615</v>
      </c>
    </row>
    <row r="59" spans="1:4" ht="12.75">
      <c r="A59" s="56" t="s">
        <v>5849</v>
      </c>
      <c r="B59" s="74" t="s">
        <v>5850</v>
      </c>
      <c r="C59" s="57">
        <v>3162</v>
      </c>
      <c r="D59" s="118">
        <f t="shared" si="0"/>
        <v>0.000672801028989809</v>
      </c>
    </row>
    <row r="60" spans="1:4" ht="12.75">
      <c r="A60" s="56" t="s">
        <v>5851</v>
      </c>
      <c r="B60" s="74" t="s">
        <v>5852</v>
      </c>
      <c r="C60" s="57">
        <v>2952</v>
      </c>
      <c r="D60" s="118">
        <f t="shared" si="0"/>
        <v>0.0006281178486963683</v>
      </c>
    </row>
    <row r="61" spans="1:4" ht="12.75">
      <c r="A61" s="56" t="s">
        <v>5853</v>
      </c>
      <c r="B61" s="74" t="s">
        <v>5854</v>
      </c>
      <c r="C61" s="57">
        <v>936</v>
      </c>
      <c r="D61" s="118">
        <f t="shared" si="0"/>
        <v>0.00019915931787933627</v>
      </c>
    </row>
    <row r="62" spans="1:4" ht="12.75">
      <c r="A62" s="56" t="s">
        <v>5855</v>
      </c>
      <c r="B62" s="74" t="s">
        <v>5856</v>
      </c>
      <c r="C62" s="57">
        <v>1440</v>
      </c>
      <c r="D62" s="118">
        <f t="shared" si="0"/>
        <v>0.00030639895058359425</v>
      </c>
    </row>
    <row r="63" spans="1:4" ht="12.75">
      <c r="A63" s="56" t="s">
        <v>5857</v>
      </c>
      <c r="B63" s="74" t="s">
        <v>5858</v>
      </c>
      <c r="C63" s="57">
        <v>22296</v>
      </c>
      <c r="D63" s="118">
        <f t="shared" si="0"/>
        <v>0.0047440770848693175</v>
      </c>
    </row>
    <row r="64" spans="1:4" ht="12.75">
      <c r="A64" s="56" t="s">
        <v>5859</v>
      </c>
      <c r="B64" s="74" t="s">
        <v>5860</v>
      </c>
      <c r="C64" s="57">
        <v>5460</v>
      </c>
      <c r="D64" s="118">
        <f t="shared" si="0"/>
        <v>0.0011617626876294616</v>
      </c>
    </row>
    <row r="65" spans="1:4" ht="12.75">
      <c r="A65" s="56" t="s">
        <v>5861</v>
      </c>
      <c r="B65" s="74" t="s">
        <v>5862</v>
      </c>
      <c r="C65" s="57">
        <v>14883</v>
      </c>
      <c r="D65" s="118">
        <f t="shared" si="0"/>
        <v>0.0031667608205108565</v>
      </c>
    </row>
    <row r="66" spans="1:4" ht="12.75">
      <c r="A66" s="56" t="s">
        <v>5863</v>
      </c>
      <c r="B66" s="74" t="s">
        <v>5864</v>
      </c>
      <c r="C66" s="57">
        <v>18042</v>
      </c>
      <c r="D66" s="118">
        <f t="shared" si="0"/>
        <v>0.0038389235183536163</v>
      </c>
    </row>
    <row r="67" spans="1:4" ht="12.75">
      <c r="A67" s="56" t="s">
        <v>5865</v>
      </c>
      <c r="B67" s="74" t="s">
        <v>5866</v>
      </c>
      <c r="C67" s="57">
        <v>1554</v>
      </c>
      <c r="D67" s="118">
        <f t="shared" si="0"/>
        <v>0.0003306555341714621</v>
      </c>
    </row>
    <row r="68" spans="1:4" ht="12.75">
      <c r="A68" s="56" t="s">
        <v>5867</v>
      </c>
      <c r="B68" s="74" t="s">
        <v>5868</v>
      </c>
      <c r="C68" s="57">
        <v>576</v>
      </c>
      <c r="D68" s="118">
        <f t="shared" si="0"/>
        <v>0.0001225595802334377</v>
      </c>
    </row>
    <row r="69" spans="1:4" ht="12.75">
      <c r="A69" s="56" t="s">
        <v>5869</v>
      </c>
      <c r="B69" s="74" t="s">
        <v>5870</v>
      </c>
      <c r="C69" s="57">
        <v>3018</v>
      </c>
      <c r="D69" s="118">
        <f t="shared" si="0"/>
        <v>0.0006421611339314496</v>
      </c>
    </row>
    <row r="70" spans="1:4" ht="12.75">
      <c r="A70" s="56" t="s">
        <v>5871</v>
      </c>
      <c r="B70" s="74" t="s">
        <v>5872</v>
      </c>
      <c r="C70" s="57">
        <v>1017</v>
      </c>
      <c r="D70" s="118">
        <f t="shared" si="0"/>
        <v>0.00021639425884966345</v>
      </c>
    </row>
    <row r="71" spans="1:4" ht="12.75">
      <c r="A71" s="56" t="s">
        <v>5873</v>
      </c>
      <c r="B71" s="74" t="s">
        <v>5874</v>
      </c>
      <c r="C71" s="57">
        <v>954</v>
      </c>
      <c r="D71" s="118">
        <f t="shared" si="0"/>
        <v>0.00020298930476163118</v>
      </c>
    </row>
    <row r="72" spans="1:4" ht="12.75">
      <c r="A72" s="56" t="s">
        <v>5875</v>
      </c>
      <c r="B72" s="74" t="s">
        <v>5876</v>
      </c>
      <c r="C72" s="57">
        <v>3132</v>
      </c>
      <c r="D72" s="118">
        <f t="shared" si="0"/>
        <v>0.0006664177175193175</v>
      </c>
    </row>
    <row r="73" spans="1:4" ht="12.75">
      <c r="A73" s="56" t="s">
        <v>5877</v>
      </c>
      <c r="B73" s="74" t="s">
        <v>5878</v>
      </c>
      <c r="C73" s="57">
        <v>180</v>
      </c>
      <c r="D73" s="118">
        <f aca="true" t="shared" si="1" ref="D73:D136">C73/C$167</f>
        <v>3.829986882294928E-05</v>
      </c>
    </row>
    <row r="74" spans="1:4" ht="12.75">
      <c r="A74" s="56" t="s">
        <v>5879</v>
      </c>
      <c r="B74" s="74" t="s">
        <v>5880</v>
      </c>
      <c r="C74" s="57">
        <v>690</v>
      </c>
      <c r="D74" s="118">
        <f t="shared" si="1"/>
        <v>0.00014681616382130559</v>
      </c>
    </row>
    <row r="75" spans="1:4" ht="12.75">
      <c r="A75" s="56" t="s">
        <v>5881</v>
      </c>
      <c r="B75" s="74" t="s">
        <v>5882</v>
      </c>
      <c r="C75" s="57">
        <v>3399</v>
      </c>
      <c r="D75" s="118">
        <f t="shared" si="1"/>
        <v>0.0007232291896066923</v>
      </c>
    </row>
    <row r="76" spans="1:4" ht="12.75">
      <c r="A76" s="56" t="s">
        <v>5883</v>
      </c>
      <c r="B76" s="74" t="s">
        <v>5884</v>
      </c>
      <c r="C76" s="57">
        <v>1641</v>
      </c>
      <c r="D76" s="118">
        <f t="shared" si="1"/>
        <v>0.0003491671374358876</v>
      </c>
    </row>
    <row r="77" spans="1:4" ht="12.75">
      <c r="A77" s="56" t="s">
        <v>5885</v>
      </c>
      <c r="B77" s="74" t="s">
        <v>5886</v>
      </c>
      <c r="C77" s="57">
        <v>3</v>
      </c>
      <c r="D77" s="118">
        <f t="shared" si="1"/>
        <v>6.383311470491547E-07</v>
      </c>
    </row>
    <row r="78" spans="1:4" ht="12.75">
      <c r="A78" s="56" t="s">
        <v>5887</v>
      </c>
      <c r="B78" s="74" t="s">
        <v>5888</v>
      </c>
      <c r="C78" s="57">
        <v>441</v>
      </c>
      <c r="D78" s="118">
        <f t="shared" si="1"/>
        <v>9.383467861622574E-05</v>
      </c>
    </row>
    <row r="79" spans="1:4" ht="12.75">
      <c r="A79" s="56" t="s">
        <v>5889</v>
      </c>
      <c r="B79" s="74" t="s">
        <v>5890</v>
      </c>
      <c r="C79" s="57">
        <v>1722</v>
      </c>
      <c r="D79" s="118">
        <f t="shared" si="1"/>
        <v>0.0003664020784062148</v>
      </c>
    </row>
    <row r="80" spans="1:4" ht="12.75">
      <c r="A80" s="56" t="s">
        <v>5891</v>
      </c>
      <c r="B80" s="74" t="s">
        <v>5892</v>
      </c>
      <c r="C80" s="57">
        <v>705</v>
      </c>
      <c r="D80" s="118">
        <f t="shared" si="1"/>
        <v>0.00015000781955655136</v>
      </c>
    </row>
    <row r="81" spans="1:4" ht="12.75">
      <c r="A81" s="56" t="s">
        <v>5893</v>
      </c>
      <c r="B81" s="74" t="s">
        <v>5894</v>
      </c>
      <c r="C81" s="57">
        <v>1911</v>
      </c>
      <c r="D81" s="118">
        <f t="shared" si="1"/>
        <v>0.00040661694067031155</v>
      </c>
    </row>
    <row r="82" spans="1:4" ht="12.75">
      <c r="A82" s="56" t="s">
        <v>5895</v>
      </c>
      <c r="B82" s="74" t="s">
        <v>5896</v>
      </c>
      <c r="C82" s="57">
        <v>221199</v>
      </c>
      <c r="D82" s="118">
        <f t="shared" si="1"/>
        <v>0.04706607046537532</v>
      </c>
    </row>
    <row r="83" spans="1:4" ht="12.75">
      <c r="A83" s="56" t="s">
        <v>5897</v>
      </c>
      <c r="B83" s="74" t="s">
        <v>5898</v>
      </c>
      <c r="C83" s="57">
        <v>3513</v>
      </c>
      <c r="D83" s="118">
        <f t="shared" si="1"/>
        <v>0.0007474857731945601</v>
      </c>
    </row>
    <row r="84" spans="1:4" ht="12.75">
      <c r="A84" s="56" t="s">
        <v>5899</v>
      </c>
      <c r="B84" s="74" t="s">
        <v>5900</v>
      </c>
      <c r="C84" s="57">
        <v>1698</v>
      </c>
      <c r="D84" s="118">
        <f t="shared" si="1"/>
        <v>0.00036129542922982153</v>
      </c>
    </row>
    <row r="85" spans="1:4" ht="12.75">
      <c r="A85" s="56" t="s">
        <v>5901</v>
      </c>
      <c r="B85" s="74" t="s">
        <v>5902</v>
      </c>
      <c r="C85" s="57">
        <v>7932</v>
      </c>
      <c r="D85" s="118">
        <f t="shared" si="1"/>
        <v>0.001687747552797965</v>
      </c>
    </row>
    <row r="86" spans="1:4" ht="12.75">
      <c r="A86" s="56" t="s">
        <v>5903</v>
      </c>
      <c r="B86" s="74" t="s">
        <v>5904</v>
      </c>
      <c r="C86" s="57">
        <v>5418</v>
      </c>
      <c r="D86" s="118">
        <f t="shared" si="1"/>
        <v>0.0011528260515707733</v>
      </c>
    </row>
    <row r="87" spans="1:4" ht="12.75">
      <c r="A87" s="56" t="s">
        <v>5905</v>
      </c>
      <c r="B87" s="74" t="s">
        <v>5906</v>
      </c>
      <c r="C87" s="57">
        <v>327</v>
      </c>
      <c r="D87" s="118">
        <f t="shared" si="1"/>
        <v>6.957809502835787E-05</v>
      </c>
    </row>
    <row r="88" spans="1:4" ht="12.75">
      <c r="A88" s="56" t="s">
        <v>5907</v>
      </c>
      <c r="B88" s="74" t="s">
        <v>5908</v>
      </c>
      <c r="C88" s="57">
        <v>2820</v>
      </c>
      <c r="D88" s="118">
        <f t="shared" si="1"/>
        <v>0.0006000312782262054</v>
      </c>
    </row>
    <row r="89" spans="1:4" ht="12.75">
      <c r="A89" s="56" t="s">
        <v>5909</v>
      </c>
      <c r="B89" s="74" t="s">
        <v>5910</v>
      </c>
      <c r="C89" s="57">
        <v>8544</v>
      </c>
      <c r="D89" s="118">
        <f t="shared" si="1"/>
        <v>0.0018179671067959926</v>
      </c>
    </row>
    <row r="90" spans="1:4" ht="12.75">
      <c r="A90" s="56" t="s">
        <v>5911</v>
      </c>
      <c r="B90" s="74" t="s">
        <v>5912</v>
      </c>
      <c r="C90" s="57">
        <v>7929</v>
      </c>
      <c r="D90" s="118">
        <f t="shared" si="1"/>
        <v>0.001687109221650916</v>
      </c>
    </row>
    <row r="91" spans="1:4" ht="12.75">
      <c r="A91" s="56" t="s">
        <v>5913</v>
      </c>
      <c r="B91" s="74" t="s">
        <v>5914</v>
      </c>
      <c r="C91" s="57">
        <v>3624</v>
      </c>
      <c r="D91" s="118">
        <f t="shared" si="1"/>
        <v>0.0007711040256353789</v>
      </c>
    </row>
    <row r="92" spans="1:4" ht="12.75">
      <c r="A92" s="56" t="s">
        <v>5915</v>
      </c>
      <c r="B92" s="74" t="s">
        <v>5916</v>
      </c>
      <c r="C92" s="57">
        <v>69</v>
      </c>
      <c r="D92" s="118">
        <f t="shared" si="1"/>
        <v>1.4681616382130558E-05</v>
      </c>
    </row>
    <row r="93" spans="1:4" ht="12.75">
      <c r="A93" s="56" t="s">
        <v>5917</v>
      </c>
      <c r="B93" s="74" t="s">
        <v>5918</v>
      </c>
      <c r="C93" s="57">
        <v>2094</v>
      </c>
      <c r="D93" s="118">
        <f t="shared" si="1"/>
        <v>0.00044555514064031</v>
      </c>
    </row>
    <row r="94" spans="1:4" ht="12.75">
      <c r="A94" s="56" t="s">
        <v>5919</v>
      </c>
      <c r="B94" s="74" t="s">
        <v>5920</v>
      </c>
      <c r="C94" s="57">
        <v>639</v>
      </c>
      <c r="D94" s="118">
        <f t="shared" si="1"/>
        <v>0.00013596453432146994</v>
      </c>
    </row>
    <row r="95" spans="1:4" ht="12.75">
      <c r="A95" s="56" t="s">
        <v>5921</v>
      </c>
      <c r="B95" s="74" t="s">
        <v>5922</v>
      </c>
      <c r="C95" s="57">
        <v>1458</v>
      </c>
      <c r="D95" s="118">
        <f t="shared" si="1"/>
        <v>0.00031022893746588916</v>
      </c>
    </row>
    <row r="96" spans="1:4" ht="12.75">
      <c r="A96" s="56" t="s">
        <v>5923</v>
      </c>
      <c r="B96" s="74" t="s">
        <v>5924</v>
      </c>
      <c r="C96" s="57">
        <v>2115</v>
      </c>
      <c r="D96" s="118">
        <f t="shared" si="1"/>
        <v>0.00045002345866965404</v>
      </c>
    </row>
    <row r="97" spans="1:4" ht="12.75">
      <c r="A97" s="56" t="s">
        <v>5925</v>
      </c>
      <c r="B97" s="74" t="s">
        <v>5926</v>
      </c>
      <c r="C97" s="57">
        <v>63</v>
      </c>
      <c r="D97" s="118">
        <f t="shared" si="1"/>
        <v>1.3404954088032248E-05</v>
      </c>
    </row>
    <row r="98" spans="1:4" ht="12.75">
      <c r="A98" s="56" t="s">
        <v>5927</v>
      </c>
      <c r="B98" s="74" t="s">
        <v>5928</v>
      </c>
      <c r="C98" s="57">
        <v>954</v>
      </c>
      <c r="D98" s="118">
        <f t="shared" si="1"/>
        <v>0.00020298930476163118</v>
      </c>
    </row>
    <row r="99" spans="1:4" ht="12.75">
      <c r="A99" s="56" t="s">
        <v>5929</v>
      </c>
      <c r="B99" s="74" t="s">
        <v>5930</v>
      </c>
      <c r="C99" s="57">
        <v>354</v>
      </c>
      <c r="D99" s="118">
        <f t="shared" si="1"/>
        <v>7.532307535180025E-05</v>
      </c>
    </row>
    <row r="100" spans="1:4" ht="12.75">
      <c r="A100" s="56" t="s">
        <v>5931</v>
      </c>
      <c r="B100" s="74" t="s">
        <v>5932</v>
      </c>
      <c r="C100" s="57">
        <v>1758</v>
      </c>
      <c r="D100" s="118">
        <f t="shared" si="1"/>
        <v>0.00037406205217080466</v>
      </c>
    </row>
    <row r="101" spans="1:4" ht="12.75">
      <c r="A101" s="56" t="s">
        <v>5933</v>
      </c>
      <c r="B101" s="74" t="s">
        <v>5934</v>
      </c>
      <c r="C101" s="57">
        <v>1575</v>
      </c>
      <c r="D101" s="118">
        <f t="shared" si="1"/>
        <v>0.00033512385220080623</v>
      </c>
    </row>
    <row r="102" spans="1:4" ht="12.75">
      <c r="A102" s="56" t="s">
        <v>5935</v>
      </c>
      <c r="B102" s="74" t="s">
        <v>5936</v>
      </c>
      <c r="C102" s="57">
        <v>642</v>
      </c>
      <c r="D102" s="118">
        <f t="shared" si="1"/>
        <v>0.0001366028654685191</v>
      </c>
    </row>
    <row r="103" spans="1:4" ht="12.75">
      <c r="A103" s="56" t="s">
        <v>5937</v>
      </c>
      <c r="B103" s="74" t="s">
        <v>5938</v>
      </c>
      <c r="C103" s="57">
        <v>121644</v>
      </c>
      <c r="D103" s="118">
        <f t="shared" si="1"/>
        <v>0.025883051350549125</v>
      </c>
    </row>
    <row r="104" spans="1:4" ht="12.75">
      <c r="A104" s="56" t="s">
        <v>5939</v>
      </c>
      <c r="B104" s="74" t="s">
        <v>5940</v>
      </c>
      <c r="C104" s="57">
        <v>645</v>
      </c>
      <c r="D104" s="118">
        <f t="shared" si="1"/>
        <v>0.00013724119661556825</v>
      </c>
    </row>
    <row r="105" spans="1:4" ht="12.75">
      <c r="A105" s="56" t="s">
        <v>5941</v>
      </c>
      <c r="B105" s="74" t="s">
        <v>5942</v>
      </c>
      <c r="C105" s="57">
        <v>327</v>
      </c>
      <c r="D105" s="118">
        <f t="shared" si="1"/>
        <v>6.957809502835787E-05</v>
      </c>
    </row>
    <row r="106" spans="1:4" ht="12.75">
      <c r="A106" s="56" t="s">
        <v>5943</v>
      </c>
      <c r="B106" s="74" t="s">
        <v>5944</v>
      </c>
      <c r="C106" s="57">
        <v>36</v>
      </c>
      <c r="D106" s="118">
        <f t="shared" si="1"/>
        <v>7.659973764589856E-06</v>
      </c>
    </row>
    <row r="107" spans="1:4" ht="12.75">
      <c r="A107" s="56" t="s">
        <v>5945</v>
      </c>
      <c r="B107" s="74" t="s">
        <v>5946</v>
      </c>
      <c r="C107" s="57">
        <v>882</v>
      </c>
      <c r="D107" s="118">
        <f t="shared" si="1"/>
        <v>0.00018766935723245147</v>
      </c>
    </row>
    <row r="108" spans="1:4" ht="12.75">
      <c r="A108" s="56" t="s">
        <v>5947</v>
      </c>
      <c r="B108" s="74" t="s">
        <v>5948</v>
      </c>
      <c r="C108" s="57">
        <v>57276</v>
      </c>
      <c r="D108" s="118">
        <f t="shared" si="1"/>
        <v>0.012187018259462461</v>
      </c>
    </row>
    <row r="109" spans="1:4" ht="12.75">
      <c r="A109" s="56" t="s">
        <v>5949</v>
      </c>
      <c r="B109" s="74" t="s">
        <v>5950</v>
      </c>
      <c r="C109" s="57">
        <v>162</v>
      </c>
      <c r="D109" s="118">
        <f t="shared" si="1"/>
        <v>3.4469881940654355E-05</v>
      </c>
    </row>
    <row r="110" spans="1:4" ht="12.75">
      <c r="A110" s="56" t="s">
        <v>5951</v>
      </c>
      <c r="B110" s="74" t="s">
        <v>5952</v>
      </c>
      <c r="C110" s="57">
        <v>651</v>
      </c>
      <c r="D110" s="118">
        <f t="shared" si="1"/>
        <v>0.00013851785890966656</v>
      </c>
    </row>
    <row r="111" spans="1:4" ht="12.75">
      <c r="A111" s="56" t="s">
        <v>5953</v>
      </c>
      <c r="B111" s="74" t="s">
        <v>5954</v>
      </c>
      <c r="C111" s="57">
        <v>2961</v>
      </c>
      <c r="D111" s="118">
        <f t="shared" si="1"/>
        <v>0.0006300328421375156</v>
      </c>
    </row>
    <row r="112" spans="1:4" ht="12.75">
      <c r="A112" s="56" t="s">
        <v>5955</v>
      </c>
      <c r="B112" s="74" t="s">
        <v>5956</v>
      </c>
      <c r="C112" s="57">
        <v>369</v>
      </c>
      <c r="D112" s="118">
        <f t="shared" si="1"/>
        <v>7.851473108704603E-05</v>
      </c>
    </row>
    <row r="113" spans="1:4" ht="12.75">
      <c r="A113" s="56" t="s">
        <v>5957</v>
      </c>
      <c r="B113" s="74" t="s">
        <v>5958</v>
      </c>
      <c r="C113" s="57">
        <v>36</v>
      </c>
      <c r="D113" s="118">
        <f t="shared" si="1"/>
        <v>7.659973764589856E-06</v>
      </c>
    </row>
    <row r="114" spans="1:4" ht="12.75">
      <c r="A114" s="56" t="s">
        <v>5959</v>
      </c>
      <c r="B114" s="74" t="s">
        <v>5960</v>
      </c>
      <c r="C114" s="57">
        <v>3348</v>
      </c>
      <c r="D114" s="118">
        <f t="shared" si="1"/>
        <v>0.0007123775601068567</v>
      </c>
    </row>
    <row r="115" spans="1:4" ht="12.75">
      <c r="A115" s="56" t="s">
        <v>5961</v>
      </c>
      <c r="B115" s="74" t="s">
        <v>5962</v>
      </c>
      <c r="C115" s="57">
        <v>327</v>
      </c>
      <c r="D115" s="118">
        <f t="shared" si="1"/>
        <v>6.957809502835787E-05</v>
      </c>
    </row>
    <row r="116" spans="1:4" ht="12.75">
      <c r="A116" s="56" t="s">
        <v>5963</v>
      </c>
      <c r="B116" s="74" t="s">
        <v>5964</v>
      </c>
      <c r="C116" s="57">
        <v>792</v>
      </c>
      <c r="D116" s="118">
        <f t="shared" si="1"/>
        <v>0.00016851942282097683</v>
      </c>
    </row>
    <row r="117" spans="1:4" ht="12.75">
      <c r="A117" s="56" t="s">
        <v>5965</v>
      </c>
      <c r="B117" s="74" t="s">
        <v>5966</v>
      </c>
      <c r="C117" s="57">
        <v>807</v>
      </c>
      <c r="D117" s="118">
        <f t="shared" si="1"/>
        <v>0.0001717110785562226</v>
      </c>
    </row>
    <row r="118" spans="1:4" ht="12.75">
      <c r="A118" s="56" t="s">
        <v>5967</v>
      </c>
      <c r="B118" s="74" t="s">
        <v>5968</v>
      </c>
      <c r="C118" s="57">
        <v>3699</v>
      </c>
      <c r="D118" s="118">
        <f t="shared" si="1"/>
        <v>0.0007870623043116078</v>
      </c>
    </row>
    <row r="119" spans="1:4" ht="12.75">
      <c r="A119" s="56" t="s">
        <v>5969</v>
      </c>
      <c r="B119" s="74" t="s">
        <v>5970</v>
      </c>
      <c r="C119" s="57">
        <v>43821</v>
      </c>
      <c r="D119" s="118">
        <f t="shared" si="1"/>
        <v>0.009324103064947003</v>
      </c>
    </row>
    <row r="120" spans="1:4" ht="12.75">
      <c r="A120" s="56" t="s">
        <v>5971</v>
      </c>
      <c r="B120" s="74" t="s">
        <v>5972</v>
      </c>
      <c r="C120" s="57">
        <v>12336</v>
      </c>
      <c r="D120" s="118">
        <f t="shared" si="1"/>
        <v>0.002624817676666124</v>
      </c>
    </row>
    <row r="121" spans="1:4" ht="12.75">
      <c r="A121" s="56" t="s">
        <v>5973</v>
      </c>
      <c r="B121" s="74" t="s">
        <v>5974</v>
      </c>
      <c r="C121" s="57">
        <v>1194</v>
      </c>
      <c r="D121" s="118">
        <f t="shared" si="1"/>
        <v>0.00025405579652556354</v>
      </c>
    </row>
    <row r="122" spans="1:4" ht="12.75">
      <c r="A122" s="56" t="s">
        <v>5975</v>
      </c>
      <c r="B122" s="74" t="s">
        <v>5976</v>
      </c>
      <c r="C122" s="57">
        <v>1584</v>
      </c>
      <c r="D122" s="118">
        <f t="shared" si="1"/>
        <v>0.00033703884564195366</v>
      </c>
    </row>
    <row r="123" spans="1:4" ht="12.75">
      <c r="A123" s="56" t="s">
        <v>5977</v>
      </c>
      <c r="B123" s="74" t="s">
        <v>5978</v>
      </c>
      <c r="C123" s="57">
        <v>363</v>
      </c>
      <c r="D123" s="118">
        <f t="shared" si="1"/>
        <v>7.723806879294772E-05</v>
      </c>
    </row>
    <row r="124" spans="1:4" ht="12.75">
      <c r="A124" s="56" t="s">
        <v>5979</v>
      </c>
      <c r="B124" s="74" t="s">
        <v>5980</v>
      </c>
      <c r="C124" s="57">
        <v>321</v>
      </c>
      <c r="D124" s="118">
        <f t="shared" si="1"/>
        <v>6.830143273425955E-05</v>
      </c>
    </row>
    <row r="125" spans="1:4" ht="12.75">
      <c r="A125" s="56" t="s">
        <v>5981</v>
      </c>
      <c r="B125" s="74" t="s">
        <v>5982</v>
      </c>
      <c r="C125" s="57">
        <v>807</v>
      </c>
      <c r="D125" s="118">
        <f t="shared" si="1"/>
        <v>0.0001717110785562226</v>
      </c>
    </row>
    <row r="126" spans="1:4" ht="12.75">
      <c r="A126" s="56" t="s">
        <v>5983</v>
      </c>
      <c r="B126" s="74" t="s">
        <v>5984</v>
      </c>
      <c r="C126" s="57">
        <v>273</v>
      </c>
      <c r="D126" s="118">
        <f t="shared" si="1"/>
        <v>5.8088134381473075E-05</v>
      </c>
    </row>
    <row r="127" spans="1:4" ht="12.75">
      <c r="A127" s="56" t="s">
        <v>5985</v>
      </c>
      <c r="B127" s="74" t="s">
        <v>5986</v>
      </c>
      <c r="C127" s="57">
        <v>189</v>
      </c>
      <c r="D127" s="118">
        <f t="shared" si="1"/>
        <v>4.0214862264096744E-05</v>
      </c>
    </row>
    <row r="128" spans="1:4" ht="12.75">
      <c r="A128" s="56" t="s">
        <v>5987</v>
      </c>
      <c r="B128" s="74" t="s">
        <v>5988</v>
      </c>
      <c r="C128" s="57">
        <v>453</v>
      </c>
      <c r="D128" s="118">
        <f t="shared" si="1"/>
        <v>9.638800320442236E-05</v>
      </c>
    </row>
    <row r="129" spans="1:4" ht="12.75">
      <c r="A129" s="56" t="s">
        <v>5989</v>
      </c>
      <c r="B129" s="74" t="s">
        <v>5990</v>
      </c>
      <c r="C129" s="57">
        <v>1482</v>
      </c>
      <c r="D129" s="118">
        <f t="shared" si="1"/>
        <v>0.0003153355866422824</v>
      </c>
    </row>
    <row r="130" spans="1:4" ht="12.75">
      <c r="A130" s="56" t="s">
        <v>5991</v>
      </c>
      <c r="B130" s="74" t="s">
        <v>5992</v>
      </c>
      <c r="C130" s="57">
        <v>2730</v>
      </c>
      <c r="D130" s="118">
        <f t="shared" si="1"/>
        <v>0.0005808813438147308</v>
      </c>
    </row>
    <row r="131" spans="1:4" ht="12.75">
      <c r="A131" s="56" t="s">
        <v>5993</v>
      </c>
      <c r="B131" s="74" t="s">
        <v>5994</v>
      </c>
      <c r="C131" s="57">
        <v>648</v>
      </c>
      <c r="D131" s="118">
        <f t="shared" si="1"/>
        <v>0.00013787952776261742</v>
      </c>
    </row>
    <row r="132" spans="1:4" ht="12.75">
      <c r="A132" s="56" t="s">
        <v>5995</v>
      </c>
      <c r="B132" s="74" t="s">
        <v>5996</v>
      </c>
      <c r="C132" s="57">
        <v>1149</v>
      </c>
      <c r="D132" s="118">
        <f t="shared" si="1"/>
        <v>0.00024448082931982624</v>
      </c>
    </row>
    <row r="133" spans="1:4" ht="12.75">
      <c r="A133" s="56" t="s">
        <v>5997</v>
      </c>
      <c r="B133" s="74" t="s">
        <v>5998</v>
      </c>
      <c r="C133" s="57">
        <v>8262</v>
      </c>
      <c r="D133" s="118">
        <f t="shared" si="1"/>
        <v>0.001757963978973372</v>
      </c>
    </row>
    <row r="134" spans="1:4" ht="12.75">
      <c r="A134" s="56" t="s">
        <v>5999</v>
      </c>
      <c r="B134" s="74" t="s">
        <v>6000</v>
      </c>
      <c r="C134" s="57">
        <v>1707</v>
      </c>
      <c r="D134" s="118">
        <f t="shared" si="1"/>
        <v>0.000363210422670969</v>
      </c>
    </row>
    <row r="135" spans="1:4" ht="12.75">
      <c r="A135" s="56" t="s">
        <v>6001</v>
      </c>
      <c r="B135" s="74" t="s">
        <v>6002</v>
      </c>
      <c r="C135" s="57">
        <v>1311</v>
      </c>
      <c r="D135" s="118">
        <f t="shared" si="1"/>
        <v>0.0002789507112604806</v>
      </c>
    </row>
    <row r="136" spans="1:4" ht="12.75">
      <c r="A136" s="56" t="s">
        <v>6003</v>
      </c>
      <c r="B136" s="74" t="s">
        <v>6004</v>
      </c>
      <c r="C136" s="57">
        <v>1434</v>
      </c>
      <c r="D136" s="118">
        <f t="shared" si="1"/>
        <v>0.00030512228828949596</v>
      </c>
    </row>
    <row r="137" spans="1:4" ht="12.75">
      <c r="A137" s="56" t="s">
        <v>6005</v>
      </c>
      <c r="B137" s="74" t="s">
        <v>6006</v>
      </c>
      <c r="C137" s="57">
        <v>2925</v>
      </c>
      <c r="D137" s="118">
        <f aca="true" t="shared" si="2" ref="D137:D167">C137/C$167</f>
        <v>0.0006223728683729258</v>
      </c>
    </row>
    <row r="138" spans="1:4" ht="12.75">
      <c r="A138" s="56" t="s">
        <v>6007</v>
      </c>
      <c r="B138" s="74" t="s">
        <v>6008</v>
      </c>
      <c r="C138" s="57">
        <v>276</v>
      </c>
      <c r="D138" s="118">
        <f t="shared" si="2"/>
        <v>5.872646552852223E-05</v>
      </c>
    </row>
    <row r="139" spans="1:4" ht="12.75">
      <c r="A139" s="56" t="s">
        <v>6009</v>
      </c>
      <c r="B139" s="74" t="s">
        <v>6010</v>
      </c>
      <c r="C139" s="57">
        <v>99</v>
      </c>
      <c r="D139" s="118">
        <f t="shared" si="2"/>
        <v>2.1064927852622104E-05</v>
      </c>
    </row>
    <row r="140" spans="1:4" ht="12.75">
      <c r="A140" s="56" t="s">
        <v>6011</v>
      </c>
      <c r="B140" s="74" t="s">
        <v>6012</v>
      </c>
      <c r="C140" s="57">
        <v>1098</v>
      </c>
      <c r="D140" s="118">
        <f t="shared" si="2"/>
        <v>0.00023362919981999061</v>
      </c>
    </row>
    <row r="141" spans="1:4" ht="12.75">
      <c r="A141" s="56" t="s">
        <v>6013</v>
      </c>
      <c r="B141" s="74" t="s">
        <v>6014</v>
      </c>
      <c r="C141" s="57">
        <v>18</v>
      </c>
      <c r="D141" s="118">
        <f t="shared" si="2"/>
        <v>3.829986882294928E-06</v>
      </c>
    </row>
    <row r="142" spans="1:4" ht="12.75">
      <c r="A142" s="56" t="s">
        <v>6015</v>
      </c>
      <c r="B142" s="74" t="s">
        <v>6016</v>
      </c>
      <c r="C142" s="57">
        <v>612</v>
      </c>
      <c r="D142" s="118">
        <f t="shared" si="2"/>
        <v>0.00013021955399802757</v>
      </c>
    </row>
    <row r="143" spans="1:4" ht="12.75">
      <c r="A143" s="56" t="s">
        <v>6017</v>
      </c>
      <c r="B143" s="74" t="s">
        <v>6018</v>
      </c>
      <c r="C143" s="57">
        <v>33</v>
      </c>
      <c r="D143" s="118">
        <f t="shared" si="2"/>
        <v>7.0216426175407015E-06</v>
      </c>
    </row>
    <row r="144" spans="1:4" ht="12.75">
      <c r="A144" s="56" t="s">
        <v>6019</v>
      </c>
      <c r="B144" s="74" t="s">
        <v>6020</v>
      </c>
      <c r="C144" s="57">
        <v>138</v>
      </c>
      <c r="D144" s="118">
        <f t="shared" si="2"/>
        <v>2.9363232764261116E-05</v>
      </c>
    </row>
    <row r="145" spans="1:4" ht="12.75">
      <c r="A145" s="56" t="s">
        <v>6021</v>
      </c>
      <c r="B145" s="74" t="s">
        <v>6022</v>
      </c>
      <c r="C145" s="57">
        <v>387</v>
      </c>
      <c r="D145" s="118">
        <f t="shared" si="2"/>
        <v>8.234471796934096E-05</v>
      </c>
    </row>
    <row r="146" spans="1:4" ht="12.75">
      <c r="A146" s="56" t="s">
        <v>6023</v>
      </c>
      <c r="B146" s="74" t="s">
        <v>6024</v>
      </c>
      <c r="C146" s="57">
        <v>12</v>
      </c>
      <c r="D146" s="118">
        <f t="shared" si="2"/>
        <v>2.553324588196619E-06</v>
      </c>
    </row>
    <row r="147" spans="1:4" ht="12.75">
      <c r="A147" s="56" t="s">
        <v>6025</v>
      </c>
      <c r="B147" s="74" t="s">
        <v>6026</v>
      </c>
      <c r="C147" s="57">
        <v>18</v>
      </c>
      <c r="D147" s="118">
        <f t="shared" si="2"/>
        <v>3.829986882294928E-06</v>
      </c>
    </row>
    <row r="148" spans="1:4" ht="12.75">
      <c r="A148" s="56" t="s">
        <v>6027</v>
      </c>
      <c r="B148" s="74" t="s">
        <v>6028</v>
      </c>
      <c r="C148" s="57">
        <v>40908</v>
      </c>
      <c r="D148" s="118">
        <f t="shared" si="2"/>
        <v>0.008704283521162273</v>
      </c>
    </row>
    <row r="149" spans="1:4" ht="12.75">
      <c r="A149" s="56" t="s">
        <v>6029</v>
      </c>
      <c r="B149" s="74" t="s">
        <v>6030</v>
      </c>
      <c r="C149" s="57">
        <v>2607</v>
      </c>
      <c r="D149" s="118">
        <f t="shared" si="2"/>
        <v>0.0005547097667857155</v>
      </c>
    </row>
    <row r="150" spans="1:4" ht="12.75">
      <c r="A150" s="56" t="s">
        <v>6031</v>
      </c>
      <c r="B150" s="74" t="s">
        <v>6032</v>
      </c>
      <c r="C150" s="57">
        <v>150</v>
      </c>
      <c r="D150" s="118">
        <f t="shared" si="2"/>
        <v>3.1916557352457736E-05</v>
      </c>
    </row>
    <row r="151" spans="1:4" ht="12.75">
      <c r="A151" s="56" t="s">
        <v>6033</v>
      </c>
      <c r="B151" s="74" t="s">
        <v>6034</v>
      </c>
      <c r="C151" s="57">
        <v>1068</v>
      </c>
      <c r="D151" s="118">
        <f t="shared" si="2"/>
        <v>0.00022724588834949907</v>
      </c>
    </row>
    <row r="152" spans="1:4" ht="12.75">
      <c r="A152" s="56" t="s">
        <v>6035</v>
      </c>
      <c r="B152" s="74" t="s">
        <v>6036</v>
      </c>
      <c r="C152" s="57">
        <v>93</v>
      </c>
      <c r="D152" s="118">
        <f t="shared" si="2"/>
        <v>1.9788265558523794E-05</v>
      </c>
    </row>
    <row r="153" spans="1:4" ht="12.75">
      <c r="A153" s="56" t="s">
        <v>6037</v>
      </c>
      <c r="B153" s="74" t="s">
        <v>6038</v>
      </c>
      <c r="C153" s="57">
        <v>20409</v>
      </c>
      <c r="D153" s="118">
        <f t="shared" si="2"/>
        <v>0.004342566793375399</v>
      </c>
    </row>
    <row r="154" spans="1:4" ht="12.75">
      <c r="A154" s="56" t="s">
        <v>6039</v>
      </c>
      <c r="B154" s="74" t="s">
        <v>6040</v>
      </c>
      <c r="C154" s="57">
        <v>7068</v>
      </c>
      <c r="D154" s="118">
        <f t="shared" si="2"/>
        <v>0.0015039081824478084</v>
      </c>
    </row>
    <row r="155" spans="1:4" ht="12.75">
      <c r="A155" s="56" t="s">
        <v>6041</v>
      </c>
      <c r="B155" s="74" t="s">
        <v>6042</v>
      </c>
      <c r="C155" s="57">
        <v>6516</v>
      </c>
      <c r="D155" s="118">
        <f t="shared" si="2"/>
        <v>0.001386455251390764</v>
      </c>
    </row>
    <row r="156" spans="1:4" ht="12.75">
      <c r="A156" s="56" t="s">
        <v>6043</v>
      </c>
      <c r="B156" s="74" t="s">
        <v>6044</v>
      </c>
      <c r="C156" s="57">
        <v>6</v>
      </c>
      <c r="D156" s="118">
        <f t="shared" si="2"/>
        <v>1.2766622940983094E-06</v>
      </c>
    </row>
    <row r="157" spans="1:4" ht="12.75">
      <c r="A157" s="56" t="s">
        <v>6045</v>
      </c>
      <c r="B157" s="74" t="s">
        <v>6046</v>
      </c>
      <c r="C157" s="57">
        <v>4248</v>
      </c>
      <c r="D157" s="118">
        <f t="shared" si="2"/>
        <v>0.000903876904221603</v>
      </c>
    </row>
    <row r="158" spans="1:4" ht="12.75">
      <c r="A158" s="56" t="s">
        <v>6047</v>
      </c>
      <c r="B158" s="74" t="s">
        <v>6048</v>
      </c>
      <c r="C158" s="57">
        <v>105</v>
      </c>
      <c r="D158" s="118">
        <f t="shared" si="2"/>
        <v>2.2341590146720414E-05</v>
      </c>
    </row>
    <row r="159" spans="1:4" ht="12.75">
      <c r="A159" s="56" t="s">
        <v>6049</v>
      </c>
      <c r="B159" s="74" t="s">
        <v>6050</v>
      </c>
      <c r="C159" s="57">
        <v>663</v>
      </c>
      <c r="D159" s="118">
        <f t="shared" si="2"/>
        <v>0.0001410711834978632</v>
      </c>
    </row>
    <row r="160" spans="1:4" ht="12.75">
      <c r="A160" s="56" t="s">
        <v>6051</v>
      </c>
      <c r="B160" s="74" t="s">
        <v>6052</v>
      </c>
      <c r="C160" s="57">
        <v>9</v>
      </c>
      <c r="D160" s="118">
        <f t="shared" si="2"/>
        <v>1.914993441147464E-06</v>
      </c>
    </row>
    <row r="161" spans="1:4" ht="12.75">
      <c r="A161" s="56" t="s">
        <v>6053</v>
      </c>
      <c r="B161" s="74" t="s">
        <v>6054</v>
      </c>
      <c r="C161" s="57">
        <v>6</v>
      </c>
      <c r="D161" s="118">
        <f t="shared" si="2"/>
        <v>1.2766622940983094E-06</v>
      </c>
    </row>
    <row r="162" spans="1:4" ht="12.75">
      <c r="A162" s="56" t="s">
        <v>6055</v>
      </c>
      <c r="B162" s="74" t="s">
        <v>6056</v>
      </c>
      <c r="C162" s="57">
        <v>12</v>
      </c>
      <c r="D162" s="118">
        <f t="shared" si="2"/>
        <v>2.553324588196619E-06</v>
      </c>
    </row>
    <row r="163" spans="1:4" ht="12.75">
      <c r="A163" s="56" t="s">
        <v>6057</v>
      </c>
      <c r="B163" s="74" t="s">
        <v>6058</v>
      </c>
      <c r="C163" s="57">
        <v>9</v>
      </c>
      <c r="D163" s="118">
        <f t="shared" si="2"/>
        <v>1.914993441147464E-06</v>
      </c>
    </row>
    <row r="164" spans="1:4" ht="12.75">
      <c r="A164" s="56" t="s">
        <v>6059</v>
      </c>
      <c r="B164" s="74" t="s">
        <v>6060</v>
      </c>
      <c r="C164" s="57">
        <v>15</v>
      </c>
      <c r="D164" s="118">
        <f t="shared" si="2"/>
        <v>3.1916557352457733E-06</v>
      </c>
    </row>
    <row r="165" spans="1:4" ht="12.75">
      <c r="A165" s="56" t="s">
        <v>6061</v>
      </c>
      <c r="B165" s="74" t="s">
        <v>6964</v>
      </c>
      <c r="C165" s="57">
        <v>297</v>
      </c>
      <c r="D165" s="118">
        <f t="shared" si="2"/>
        <v>6.319478355786631E-05</v>
      </c>
    </row>
    <row r="166" spans="1:4" ht="12.75">
      <c r="A166" s="56" t="s">
        <v>1095</v>
      </c>
      <c r="B166" s="74" t="s">
        <v>2756</v>
      </c>
      <c r="C166" s="57">
        <v>312795</v>
      </c>
      <c r="D166" s="118">
        <f t="shared" si="2"/>
        <v>0.06655559704708011</v>
      </c>
    </row>
    <row r="167" spans="1:4" ht="12.75">
      <c r="A167" s="56"/>
      <c r="B167" s="74" t="s">
        <v>40</v>
      </c>
      <c r="C167" s="57">
        <v>4699755</v>
      </c>
      <c r="D167" s="118">
        <f t="shared" si="2"/>
        <v>1</v>
      </c>
    </row>
    <row r="168" spans="1:4" ht="12.75">
      <c r="A168" s="56" t="s">
        <v>1093</v>
      </c>
      <c r="B168" s="74" t="s">
        <v>1094</v>
      </c>
      <c r="C168" s="57">
        <v>0</v>
      </c>
      <c r="D168" s="149"/>
    </row>
    <row r="169" spans="1:4" ht="12.75">
      <c r="A169" s="56" t="s">
        <v>1097</v>
      </c>
      <c r="B169" s="74" t="s">
        <v>6062</v>
      </c>
      <c r="C169" s="57">
        <v>0</v>
      </c>
      <c r="D169" s="149"/>
    </row>
    <row r="170" spans="1:4" ht="12.75">
      <c r="A170" s="56" t="s">
        <v>1098</v>
      </c>
      <c r="B170" s="74" t="s">
        <v>1099</v>
      </c>
      <c r="C170" s="57">
        <v>0</v>
      </c>
      <c r="D170" s="149"/>
    </row>
    <row r="171" spans="1:4" ht="12.75">
      <c r="A171" s="56" t="s">
        <v>1100</v>
      </c>
      <c r="B171" s="74" t="s">
        <v>44</v>
      </c>
      <c r="C171" s="57">
        <v>0</v>
      </c>
      <c r="D171" s="149"/>
    </row>
    <row r="172" spans="1:4" ht="12.75">
      <c r="A172" s="56"/>
      <c r="B172" s="74" t="s">
        <v>1101</v>
      </c>
      <c r="C172" s="57">
        <v>4732641</v>
      </c>
      <c r="D172" s="149"/>
    </row>
    <row r="173" spans="1:4" ht="12.75">
      <c r="A173" s="56"/>
      <c r="B173" s="74"/>
      <c r="C173" s="57"/>
      <c r="D173" s="149"/>
    </row>
    <row r="174" spans="1:4" ht="12.75">
      <c r="A174" s="56"/>
      <c r="B174" s="75" t="s">
        <v>45</v>
      </c>
      <c r="C174" s="58">
        <v>4699755</v>
      </c>
      <c r="D174" s="150"/>
    </row>
    <row r="175" spans="1:3" ht="12.75">
      <c r="A175" s="59"/>
      <c r="B175" s="59"/>
      <c r="C175" s="59"/>
    </row>
    <row r="176" ht="12.75">
      <c r="A176" s="76" t="s">
        <v>6965</v>
      </c>
    </row>
    <row r="177" ht="12.75">
      <c r="A177" s="77" t="s">
        <v>6922</v>
      </c>
    </row>
    <row r="178" ht="12.75">
      <c r="A178" s="77" t="s">
        <v>7012</v>
      </c>
    </row>
    <row r="179" spans="1:3" ht="12.75">
      <c r="A179" s="145" t="s">
        <v>6919</v>
      </c>
      <c r="B179" s="145"/>
      <c r="C179" s="145"/>
    </row>
    <row r="180" ht="12.75">
      <c r="A180" s="76" t="s">
        <v>6917</v>
      </c>
    </row>
    <row r="181" ht="12.75">
      <c r="A181" s="76" t="s">
        <v>6966</v>
      </c>
    </row>
  </sheetData>
  <mergeCells count="1">
    <mergeCell ref="A179:C179"/>
  </mergeCells>
  <hyperlinks>
    <hyperlink ref="A179" r:id="rId1" display="http://datainfoplus.stats.govt.nz/Item/nz.govt.stats/472884ac-0f5f-4606-827c-b7153a1a51b1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030"/>
  <sheetViews>
    <sheetView workbookViewId="0" topLeftCell="A1">
      <pane ySplit="7" topLeftCell="A8" activePane="bottomLeft" state="frozen"/>
      <selection pane="bottomLeft" activeCell="G7" sqref="G7:G8"/>
    </sheetView>
  </sheetViews>
  <sheetFormatPr defaultColWidth="8.7109375" defaultRowHeight="12.75"/>
  <cols>
    <col min="2" max="2" width="33.7109375" style="0" customWidth="1"/>
    <col min="3" max="3" width="18.7109375" style="0" customWidth="1"/>
    <col min="4" max="4" width="13.140625" style="0" customWidth="1"/>
  </cols>
  <sheetData>
    <row r="1" ht="12.75">
      <c r="A1" s="19" t="s">
        <v>5737</v>
      </c>
    </row>
    <row r="3" ht="12.75">
      <c r="A3" s="4" t="s">
        <v>6064</v>
      </c>
    </row>
    <row r="4" ht="12.75">
      <c r="A4" t="s">
        <v>1139</v>
      </c>
    </row>
    <row r="5" ht="12.75">
      <c r="A5" t="s">
        <v>19</v>
      </c>
    </row>
    <row r="6" ht="12.75">
      <c r="D6" s="133" t="s">
        <v>7051</v>
      </c>
    </row>
    <row r="7" spans="1:4" ht="51">
      <c r="A7" s="6" t="s">
        <v>24</v>
      </c>
      <c r="B7" s="31" t="s">
        <v>6064</v>
      </c>
      <c r="C7" s="8" t="s">
        <v>1140</v>
      </c>
      <c r="D7" s="146" t="s">
        <v>1140</v>
      </c>
    </row>
    <row r="8" spans="1:4" ht="12.75">
      <c r="A8" s="5" t="s">
        <v>32</v>
      </c>
      <c r="B8" s="5" t="s">
        <v>6065</v>
      </c>
      <c r="C8" s="25">
        <v>334017</v>
      </c>
      <c r="D8" s="118">
        <f>C8/C$11</f>
        <v>0.13660439213934902</v>
      </c>
    </row>
    <row r="9" spans="1:4" ht="12.75">
      <c r="A9" s="5" t="s">
        <v>34</v>
      </c>
      <c r="B9" s="5" t="s">
        <v>6066</v>
      </c>
      <c r="C9" s="25">
        <v>37230</v>
      </c>
      <c r="D9" s="118">
        <f aca="true" t="shared" si="0" ref="D9:D11">C9/C$11</f>
        <v>0.015226115794549272</v>
      </c>
    </row>
    <row r="10" spans="1:4" ht="12.75">
      <c r="A10" s="5" t="s">
        <v>36</v>
      </c>
      <c r="B10" s="5" t="s">
        <v>6067</v>
      </c>
      <c r="C10" s="25">
        <v>2073897</v>
      </c>
      <c r="D10" s="118">
        <f t="shared" si="0"/>
        <v>0.8481707189892117</v>
      </c>
    </row>
    <row r="11" spans="1:4" ht="12.75">
      <c r="A11" s="5"/>
      <c r="B11" s="5" t="s">
        <v>40</v>
      </c>
      <c r="C11" s="25">
        <v>2445141</v>
      </c>
      <c r="D11" s="118">
        <f t="shared" si="0"/>
        <v>1</v>
      </c>
    </row>
    <row r="12" spans="1:4" ht="12.75">
      <c r="A12" s="5" t="s">
        <v>43</v>
      </c>
      <c r="B12" s="5" t="s">
        <v>44</v>
      </c>
      <c r="C12" s="25">
        <v>0</v>
      </c>
      <c r="D12" s="118"/>
    </row>
    <row r="13" spans="1:4" ht="12.75">
      <c r="A13" s="5"/>
      <c r="B13" s="5"/>
      <c r="C13" s="25"/>
      <c r="D13" s="118"/>
    </row>
    <row r="14" spans="1:4" ht="12.75">
      <c r="A14" s="5"/>
      <c r="B14" s="26" t="s">
        <v>45</v>
      </c>
      <c r="C14" s="27">
        <v>2445141</v>
      </c>
      <c r="D14" s="123"/>
    </row>
    <row r="15" spans="1:3" ht="12.75">
      <c r="A15" s="9"/>
      <c r="B15" s="18"/>
      <c r="C15" s="9"/>
    </row>
    <row r="16" spans="1:2" ht="12.75">
      <c r="A16" s="62" t="s">
        <v>7013</v>
      </c>
      <c r="B16" s="19"/>
    </row>
    <row r="17" spans="1:3" ht="12.75">
      <c r="A17" s="136" t="s">
        <v>6919</v>
      </c>
      <c r="B17" s="136"/>
      <c r="C17" s="136"/>
    </row>
    <row r="18" spans="1:2" ht="12.75">
      <c r="A18" s="62" t="s">
        <v>6917</v>
      </c>
      <c r="B18" s="19"/>
    </row>
    <row r="19" spans="1:2" ht="12.75">
      <c r="A19" s="28" t="s">
        <v>46</v>
      </c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7:C17"/>
  </mergeCells>
  <hyperlinks>
    <hyperlink ref="A17" r:id="rId1" display="http://datainfoplus.stats.govt.nz/Item/nz.govt.stats/a13bb2e6-6536-4150-b6be-5ccdc490b633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029"/>
  <sheetViews>
    <sheetView workbookViewId="0" topLeftCell="A1">
      <pane ySplit="7" topLeftCell="A8" activePane="bottomLeft" state="frozen"/>
      <selection pane="bottomLeft" activeCell="I12" sqref="I12"/>
    </sheetView>
  </sheetViews>
  <sheetFormatPr defaultColWidth="8.7109375" defaultRowHeight="12.75"/>
  <cols>
    <col min="2" max="2" width="33.7109375" style="0" customWidth="1"/>
    <col min="3" max="4" width="18.7109375" style="0" customWidth="1"/>
    <col min="5" max="5" width="15.7109375" style="0" customWidth="1"/>
    <col min="6" max="6" width="13.140625" style="0" customWidth="1"/>
  </cols>
  <sheetData>
    <row r="1" ht="12.75">
      <c r="A1" s="19" t="s">
        <v>5741</v>
      </c>
    </row>
    <row r="3" ht="12.75">
      <c r="A3" s="4" t="s">
        <v>6069</v>
      </c>
    </row>
    <row r="4" ht="12.75">
      <c r="A4" t="s">
        <v>49</v>
      </c>
    </row>
    <row r="5" ht="12.75">
      <c r="A5" t="s">
        <v>19</v>
      </c>
    </row>
    <row r="6" spans="5:6" ht="12.75">
      <c r="E6" s="143" t="s">
        <v>7051</v>
      </c>
      <c r="F6" s="144"/>
    </row>
    <row r="7" spans="1:6" ht="30.6">
      <c r="A7" s="6" t="s">
        <v>24</v>
      </c>
      <c r="B7" s="31" t="s">
        <v>6069</v>
      </c>
      <c r="C7" s="7" t="s">
        <v>50</v>
      </c>
      <c r="D7" s="8" t="s">
        <v>51</v>
      </c>
      <c r="E7" s="154" t="s">
        <v>50</v>
      </c>
      <c r="F7" s="146" t="s">
        <v>51</v>
      </c>
    </row>
    <row r="8" spans="1:6" ht="12.75">
      <c r="A8" s="5" t="s">
        <v>32</v>
      </c>
      <c r="B8" s="5" t="s">
        <v>6070</v>
      </c>
      <c r="C8" s="25">
        <v>2364315</v>
      </c>
      <c r="D8" s="25">
        <v>2319558</v>
      </c>
      <c r="E8" s="130">
        <f>C8/C$10</f>
        <v>0.4932481571374389</v>
      </c>
      <c r="F8" s="118">
        <f>D8/D$10</f>
        <v>0.4935487062623477</v>
      </c>
    </row>
    <row r="9" spans="1:6" ht="12.75">
      <c r="A9" s="5" t="s">
        <v>34</v>
      </c>
      <c r="B9" s="5" t="s">
        <v>6071</v>
      </c>
      <c r="C9" s="25">
        <v>2429046</v>
      </c>
      <c r="D9" s="25">
        <v>2380197</v>
      </c>
      <c r="E9" s="130">
        <f>C9/C$10</f>
        <v>0.5067524687286032</v>
      </c>
      <c r="F9" s="118">
        <f>D9/D$10</f>
        <v>0.5064512937376523</v>
      </c>
    </row>
    <row r="10" spans="1:6" ht="12.75">
      <c r="A10" s="5"/>
      <c r="B10" s="26" t="s">
        <v>45</v>
      </c>
      <c r="C10" s="27">
        <v>4793358</v>
      </c>
      <c r="D10" s="27">
        <v>4699755</v>
      </c>
      <c r="E10" s="153"/>
      <c r="F10" s="120"/>
    </row>
    <row r="11" spans="1:4" ht="12.75">
      <c r="A11" s="9"/>
      <c r="B11" s="18"/>
      <c r="C11" s="9"/>
      <c r="D11" s="9"/>
    </row>
    <row r="12" spans="1:2" ht="12.75">
      <c r="A12" s="62" t="s">
        <v>7014</v>
      </c>
      <c r="B12" s="19"/>
    </row>
    <row r="13" spans="1:3" ht="12.75">
      <c r="A13" s="136" t="s">
        <v>6919</v>
      </c>
      <c r="B13" s="136"/>
      <c r="C13" s="136"/>
    </row>
    <row r="14" spans="1:2" ht="12.75">
      <c r="A14" s="62" t="s">
        <v>6917</v>
      </c>
      <c r="B14" s="19"/>
    </row>
    <row r="15" spans="1:2" ht="12.75">
      <c r="A15" s="28" t="s">
        <v>46</v>
      </c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</sheetData>
  <mergeCells count="2">
    <mergeCell ref="A13:C13"/>
    <mergeCell ref="E6:F6"/>
  </mergeCells>
  <hyperlinks>
    <hyperlink ref="A13" r:id="rId1" display="http://datainfoplus.stats.govt.nz/Item/nz.govt.stats/4600a913-7cf8-45ae-a624-e7fff34d0bd5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33"/>
  <sheetViews>
    <sheetView workbookViewId="0" topLeftCell="A1">
      <pane ySplit="7" topLeftCell="A8" activePane="bottomLeft" state="frozen"/>
      <selection pane="bottomLeft" activeCell="D11" sqref="D11"/>
    </sheetView>
  </sheetViews>
  <sheetFormatPr defaultColWidth="8.7109375" defaultRowHeight="12.75"/>
  <cols>
    <col min="2" max="2" width="33.7109375" style="0" customWidth="1"/>
    <col min="3" max="6" width="18.7109375" style="0" customWidth="1"/>
  </cols>
  <sheetData>
    <row r="1" ht="12.75">
      <c r="A1" s="19" t="s">
        <v>20</v>
      </c>
    </row>
    <row r="3" ht="12.75">
      <c r="A3" s="4" t="s">
        <v>48</v>
      </c>
    </row>
    <row r="4" ht="12.75">
      <c r="A4" t="s">
        <v>49</v>
      </c>
    </row>
    <row r="5" ht="12.75">
      <c r="A5" t="s">
        <v>19</v>
      </c>
    </row>
    <row r="6" spans="5:6" ht="12.75">
      <c r="E6" s="140" t="s">
        <v>7051</v>
      </c>
      <c r="F6" s="141"/>
    </row>
    <row r="7" spans="1:6" ht="20.4">
      <c r="A7" s="6" t="s">
        <v>24</v>
      </c>
      <c r="B7" s="31" t="s">
        <v>48</v>
      </c>
      <c r="C7" s="7" t="s">
        <v>50</v>
      </c>
      <c r="D7" s="93" t="s">
        <v>51</v>
      </c>
      <c r="E7" s="7" t="s">
        <v>50</v>
      </c>
      <c r="F7" s="93" t="s">
        <v>51</v>
      </c>
    </row>
    <row r="8" spans="1:6" ht="12.75">
      <c r="A8" s="24" t="s">
        <v>6139</v>
      </c>
      <c r="B8" s="5" t="s">
        <v>6243</v>
      </c>
      <c r="C8" s="22">
        <v>58665</v>
      </c>
      <c r="D8" s="102">
        <v>58158</v>
      </c>
      <c r="E8" s="129">
        <f>C8/C$130</f>
        <v>0.012238810453965675</v>
      </c>
      <c r="F8" s="132">
        <f>D8/D$130</f>
        <v>0.012374687616694913</v>
      </c>
    </row>
    <row r="9" spans="1:6" ht="12.75">
      <c r="A9" s="5" t="s">
        <v>52</v>
      </c>
      <c r="B9" s="5" t="s">
        <v>6858</v>
      </c>
      <c r="C9" s="22">
        <v>58356</v>
      </c>
      <c r="D9" s="102">
        <v>58020</v>
      </c>
      <c r="E9" s="130">
        <f aca="true" t="shared" si="0" ref="E9:E72">C9/C$130</f>
        <v>0.012174346251625686</v>
      </c>
      <c r="F9" s="87">
        <f aca="true" t="shared" si="1" ref="F9:F72">D9/D$130</f>
        <v>0.012345324383930652</v>
      </c>
    </row>
    <row r="10" spans="1:6" ht="12.75">
      <c r="A10" s="5" t="s">
        <v>53</v>
      </c>
      <c r="B10" s="5" t="s">
        <v>6859</v>
      </c>
      <c r="C10" s="22">
        <v>59013</v>
      </c>
      <c r="D10" s="102">
        <v>58719</v>
      </c>
      <c r="E10" s="130">
        <f t="shared" si="0"/>
        <v>0.01231141091485343</v>
      </c>
      <c r="F10" s="87">
        <f t="shared" si="1"/>
        <v>0.012494055541193105</v>
      </c>
    </row>
    <row r="11" spans="1:6" ht="12.75">
      <c r="A11" s="5" t="s">
        <v>54</v>
      </c>
      <c r="B11" s="5" t="s">
        <v>6860</v>
      </c>
      <c r="C11" s="22">
        <v>60279</v>
      </c>
      <c r="D11" s="102">
        <v>59970</v>
      </c>
      <c r="E11" s="130">
        <f t="shared" si="0"/>
        <v>0.012575526384634739</v>
      </c>
      <c r="F11" s="87">
        <f t="shared" si="1"/>
        <v>0.012760239629512603</v>
      </c>
    </row>
    <row r="12" spans="1:6" ht="12.75">
      <c r="A12" s="5" t="s">
        <v>55</v>
      </c>
      <c r="B12" s="5" t="s">
        <v>6861</v>
      </c>
      <c r="C12" s="22">
        <v>60348</v>
      </c>
      <c r="D12" s="102">
        <v>60054</v>
      </c>
      <c r="E12" s="130">
        <f t="shared" si="0"/>
        <v>0.012589921303603861</v>
      </c>
      <c r="F12" s="87">
        <f t="shared" si="1"/>
        <v>0.012778112901629978</v>
      </c>
    </row>
    <row r="13" spans="1:6" ht="12.75">
      <c r="A13" s="5" t="s">
        <v>56</v>
      </c>
      <c r="B13" s="5" t="s">
        <v>6862</v>
      </c>
      <c r="C13" s="22">
        <v>64437</v>
      </c>
      <c r="D13" s="102">
        <v>64164</v>
      </c>
      <c r="E13" s="130">
        <f t="shared" si="0"/>
        <v>0.013442976719034964</v>
      </c>
      <c r="F13" s="87">
        <f t="shared" si="1"/>
        <v>0.01365262657308732</v>
      </c>
    </row>
    <row r="14" spans="1:6" ht="12.75">
      <c r="A14" s="5" t="s">
        <v>57</v>
      </c>
      <c r="B14" s="5" t="s">
        <v>6863</v>
      </c>
      <c r="C14" s="22">
        <v>63732</v>
      </c>
      <c r="D14" s="102">
        <v>63531</v>
      </c>
      <c r="E14" s="130">
        <f t="shared" si="0"/>
        <v>0.01329589819913305</v>
      </c>
      <c r="F14" s="87">
        <f t="shared" si="1"/>
        <v>0.013517938701059948</v>
      </c>
    </row>
    <row r="15" spans="1:6" ht="12.75">
      <c r="A15" s="5" t="s">
        <v>58</v>
      </c>
      <c r="B15" s="5" t="s">
        <v>6864</v>
      </c>
      <c r="C15" s="22">
        <v>65238</v>
      </c>
      <c r="D15" s="102">
        <v>65085</v>
      </c>
      <c r="E15" s="130">
        <f t="shared" si="0"/>
        <v>0.013610082952285225</v>
      </c>
      <c r="F15" s="87">
        <f t="shared" si="1"/>
        <v>0.013848594235231411</v>
      </c>
    </row>
    <row r="16" spans="1:6" ht="12.75">
      <c r="A16" s="5" t="s">
        <v>59</v>
      </c>
      <c r="B16" s="5" t="s">
        <v>6865</v>
      </c>
      <c r="C16" s="22">
        <v>65448</v>
      </c>
      <c r="D16" s="102">
        <v>65289</v>
      </c>
      <c r="E16" s="130">
        <f t="shared" si="0"/>
        <v>0.013653893575234732</v>
      </c>
      <c r="F16" s="87">
        <f t="shared" si="1"/>
        <v>0.013892000753230754</v>
      </c>
    </row>
    <row r="17" spans="1:6" ht="12.75">
      <c r="A17" s="5" t="s">
        <v>60</v>
      </c>
      <c r="B17" s="5" t="s">
        <v>6866</v>
      </c>
      <c r="C17" s="22">
        <v>64707</v>
      </c>
      <c r="D17" s="102">
        <v>64563</v>
      </c>
      <c r="E17" s="130">
        <f t="shared" si="0"/>
        <v>0.013499304662827187</v>
      </c>
      <c r="F17" s="87">
        <f t="shared" si="1"/>
        <v>0.013737524615644857</v>
      </c>
    </row>
    <row r="18" spans="1:6" ht="12.75">
      <c r="A18" s="5" t="s">
        <v>61</v>
      </c>
      <c r="B18" s="5" t="s">
        <v>6150</v>
      </c>
      <c r="C18" s="22">
        <v>65112</v>
      </c>
      <c r="D18" s="102">
        <v>64962</v>
      </c>
      <c r="E18" s="130">
        <f t="shared" si="0"/>
        <v>0.01358379657851552</v>
      </c>
      <c r="F18" s="87">
        <f t="shared" si="1"/>
        <v>0.013822422658202396</v>
      </c>
    </row>
    <row r="19" spans="1:6" ht="12.75">
      <c r="A19" s="5" t="s">
        <v>62</v>
      </c>
      <c r="B19" s="5" t="s">
        <v>6151</v>
      </c>
      <c r="C19" s="22">
        <v>62328</v>
      </c>
      <c r="D19" s="102">
        <v>62151</v>
      </c>
      <c r="E19" s="130">
        <f t="shared" si="0"/>
        <v>0.013002992891413493</v>
      </c>
      <c r="F19" s="87">
        <f t="shared" si="1"/>
        <v>0.013224306373417337</v>
      </c>
    </row>
    <row r="20" spans="1:6" ht="12.75">
      <c r="A20" s="5" t="s">
        <v>63</v>
      </c>
      <c r="B20" s="5" t="s">
        <v>6152</v>
      </c>
      <c r="C20" s="22">
        <v>60033</v>
      </c>
      <c r="D20" s="102">
        <v>59865</v>
      </c>
      <c r="E20" s="130">
        <f t="shared" si="0"/>
        <v>0.012524205369179602</v>
      </c>
      <c r="F20" s="87">
        <f t="shared" si="1"/>
        <v>0.012737898039365881</v>
      </c>
    </row>
    <row r="21" spans="1:6" ht="12.75">
      <c r="A21" s="5" t="s">
        <v>64</v>
      </c>
      <c r="B21" s="5" t="s">
        <v>6153</v>
      </c>
      <c r="C21" s="22">
        <v>59910</v>
      </c>
      <c r="D21" s="102">
        <v>59679</v>
      </c>
      <c r="E21" s="130">
        <f t="shared" si="0"/>
        <v>0.012498544861452035</v>
      </c>
      <c r="F21" s="87">
        <f t="shared" si="1"/>
        <v>0.012698321508248834</v>
      </c>
    </row>
    <row r="22" spans="1:6" ht="12.75">
      <c r="A22" s="5" t="s">
        <v>65</v>
      </c>
      <c r="B22" s="5" t="s">
        <v>6154</v>
      </c>
      <c r="C22" s="22">
        <v>59490</v>
      </c>
      <c r="D22" s="102">
        <v>59190</v>
      </c>
      <c r="E22" s="130">
        <f t="shared" si="0"/>
        <v>0.01241092361555302</v>
      </c>
      <c r="F22" s="87">
        <f t="shared" si="1"/>
        <v>0.012594273531279822</v>
      </c>
    </row>
    <row r="23" spans="1:6" ht="12.75">
      <c r="A23" s="5" t="s">
        <v>66</v>
      </c>
      <c r="B23" s="5" t="s">
        <v>6155</v>
      </c>
      <c r="C23" s="22">
        <v>59301</v>
      </c>
      <c r="D23" s="102">
        <v>58398</v>
      </c>
      <c r="E23" s="130">
        <f t="shared" si="0"/>
        <v>0.012371494054898466</v>
      </c>
      <c r="F23" s="87">
        <f t="shared" si="1"/>
        <v>0.012425754108458845</v>
      </c>
    </row>
    <row r="24" spans="1:6" ht="12.75">
      <c r="A24" s="5" t="s">
        <v>67</v>
      </c>
      <c r="B24" s="5" t="s">
        <v>6156</v>
      </c>
      <c r="C24" s="22">
        <v>61026</v>
      </c>
      <c r="D24" s="102">
        <v>60108</v>
      </c>
      <c r="E24" s="130">
        <f t="shared" si="0"/>
        <v>0.012731367029126554</v>
      </c>
      <c r="F24" s="87">
        <f t="shared" si="1"/>
        <v>0.012789602862276863</v>
      </c>
    </row>
    <row r="25" spans="1:6" ht="12.75">
      <c r="A25" s="5" t="s">
        <v>68</v>
      </c>
      <c r="B25" s="5" t="s">
        <v>6157</v>
      </c>
      <c r="C25" s="22">
        <v>63042</v>
      </c>
      <c r="D25" s="102">
        <v>62334</v>
      </c>
      <c r="E25" s="130">
        <f t="shared" si="0"/>
        <v>0.013151949009441815</v>
      </c>
      <c r="F25" s="87">
        <f t="shared" si="1"/>
        <v>0.013263244573387336</v>
      </c>
    </row>
    <row r="26" spans="1:6" ht="12.75">
      <c r="A26" s="5" t="s">
        <v>69</v>
      </c>
      <c r="B26" s="5" t="s">
        <v>6158</v>
      </c>
      <c r="C26" s="22">
        <v>62553</v>
      </c>
      <c r="D26" s="102">
        <v>60933</v>
      </c>
      <c r="E26" s="130">
        <f t="shared" si="0"/>
        <v>0.013049932844573679</v>
      </c>
      <c r="F26" s="87">
        <f t="shared" si="1"/>
        <v>0.01296514392771538</v>
      </c>
    </row>
    <row r="27" spans="1:6" ht="12.75">
      <c r="A27" s="5" t="s">
        <v>70</v>
      </c>
      <c r="B27" s="5" t="s">
        <v>6159</v>
      </c>
      <c r="C27" s="22">
        <v>62385</v>
      </c>
      <c r="D27" s="102">
        <v>60048</v>
      </c>
      <c r="E27" s="130">
        <f t="shared" si="0"/>
        <v>0.013014884346214074</v>
      </c>
      <c r="F27" s="87">
        <f t="shared" si="1"/>
        <v>0.01277683623933588</v>
      </c>
    </row>
    <row r="28" spans="1:6" ht="12.75">
      <c r="A28" s="5" t="s">
        <v>71</v>
      </c>
      <c r="B28" s="5" t="s">
        <v>6160</v>
      </c>
      <c r="C28" s="22">
        <v>64095</v>
      </c>
      <c r="D28" s="102">
        <v>61956</v>
      </c>
      <c r="E28" s="130">
        <f t="shared" si="0"/>
        <v>0.013371627990231482</v>
      </c>
      <c r="F28" s="87">
        <f t="shared" si="1"/>
        <v>0.013182814848859142</v>
      </c>
    </row>
    <row r="29" spans="1:6" ht="12.75">
      <c r="A29" s="5" t="s">
        <v>72</v>
      </c>
      <c r="B29" s="5" t="s">
        <v>6161</v>
      </c>
      <c r="C29" s="22">
        <v>64227</v>
      </c>
      <c r="D29" s="102">
        <v>62382</v>
      </c>
      <c r="E29" s="130">
        <f t="shared" si="0"/>
        <v>0.013399166096085458</v>
      </c>
      <c r="F29" s="87">
        <f t="shared" si="1"/>
        <v>0.013273457871740123</v>
      </c>
    </row>
    <row r="30" spans="1:6" ht="12.75">
      <c r="A30" s="5" t="s">
        <v>73</v>
      </c>
      <c r="B30" s="5" t="s">
        <v>6162</v>
      </c>
      <c r="C30" s="22">
        <v>65535</v>
      </c>
      <c r="D30" s="102">
        <v>63699</v>
      </c>
      <c r="E30" s="130">
        <f t="shared" si="0"/>
        <v>0.01367204369045667</v>
      </c>
      <c r="F30" s="87">
        <f t="shared" si="1"/>
        <v>0.013553685245294702</v>
      </c>
    </row>
    <row r="31" spans="1:6" ht="12.75">
      <c r="A31" s="5" t="s">
        <v>74</v>
      </c>
      <c r="B31" s="5" t="s">
        <v>6163</v>
      </c>
      <c r="C31" s="22">
        <v>66156</v>
      </c>
      <c r="D31" s="102">
        <v>64197</v>
      </c>
      <c r="E31" s="130">
        <f t="shared" si="0"/>
        <v>0.013801597961178781</v>
      </c>
      <c r="F31" s="87">
        <f t="shared" si="1"/>
        <v>0.013659648215704862</v>
      </c>
    </row>
    <row r="32" spans="1:6" ht="12.75">
      <c r="A32" s="5" t="s">
        <v>75</v>
      </c>
      <c r="B32" s="5" t="s">
        <v>6164</v>
      </c>
      <c r="C32" s="22">
        <v>67185</v>
      </c>
      <c r="D32" s="102">
        <v>65166</v>
      </c>
      <c r="E32" s="130">
        <f t="shared" si="0"/>
        <v>0.014016270013631362</v>
      </c>
      <c r="F32" s="87">
        <f t="shared" si="1"/>
        <v>0.013865829176201739</v>
      </c>
    </row>
    <row r="33" spans="1:6" ht="12.75">
      <c r="A33" s="5" t="s">
        <v>76</v>
      </c>
      <c r="B33" s="5" t="s">
        <v>6165</v>
      </c>
      <c r="C33" s="22">
        <v>70461</v>
      </c>
      <c r="D33" s="102">
        <v>68325</v>
      </c>
      <c r="E33" s="130">
        <f t="shared" si="0"/>
        <v>0.014699715731643663</v>
      </c>
      <c r="F33" s="87">
        <f t="shared" si="1"/>
        <v>0.014537991874044498</v>
      </c>
    </row>
    <row r="34" spans="1:6" ht="12.75">
      <c r="A34" s="5" t="s">
        <v>77</v>
      </c>
      <c r="B34" s="5" t="s">
        <v>6166</v>
      </c>
      <c r="C34" s="22">
        <v>71667</v>
      </c>
      <c r="D34" s="102">
        <v>69627</v>
      </c>
      <c r="E34" s="130">
        <f t="shared" si="0"/>
        <v>0.014951313880582255</v>
      </c>
      <c r="F34" s="87">
        <f t="shared" si="1"/>
        <v>0.014815027591863832</v>
      </c>
    </row>
    <row r="35" spans="1:6" ht="12.75">
      <c r="A35" s="5" t="s">
        <v>78</v>
      </c>
      <c r="B35" s="5" t="s">
        <v>6167</v>
      </c>
      <c r="C35" s="22">
        <v>72915</v>
      </c>
      <c r="D35" s="102">
        <v>70848</v>
      </c>
      <c r="E35" s="130">
        <f t="shared" si="0"/>
        <v>0.01521167415411075</v>
      </c>
      <c r="F35" s="87">
        <f t="shared" si="1"/>
        <v>0.015074828368712836</v>
      </c>
    </row>
    <row r="36" spans="1:6" ht="12.75">
      <c r="A36" s="5" t="s">
        <v>79</v>
      </c>
      <c r="B36" s="5" t="s">
        <v>6168</v>
      </c>
      <c r="C36" s="22">
        <v>70482</v>
      </c>
      <c r="D36" s="102">
        <v>68418</v>
      </c>
      <c r="E36" s="130">
        <f t="shared" si="0"/>
        <v>0.014704096793938613</v>
      </c>
      <c r="F36" s="87">
        <f t="shared" si="1"/>
        <v>0.014557780139603021</v>
      </c>
    </row>
    <row r="37" spans="1:6" ht="12.75">
      <c r="A37" s="5" t="s">
        <v>80</v>
      </c>
      <c r="B37" s="5" t="s">
        <v>6169</v>
      </c>
      <c r="C37" s="22">
        <v>69237</v>
      </c>
      <c r="D37" s="102">
        <v>67248</v>
      </c>
      <c r="E37" s="130">
        <f t="shared" si="0"/>
        <v>0.014444362386452253</v>
      </c>
      <c r="F37" s="87">
        <f t="shared" si="1"/>
        <v>0.014308830992253852</v>
      </c>
    </row>
    <row r="38" spans="1:6" ht="12.75">
      <c r="A38" s="5" t="s">
        <v>81</v>
      </c>
      <c r="B38" s="5" t="s">
        <v>6170</v>
      </c>
      <c r="C38" s="22">
        <v>68766</v>
      </c>
      <c r="D38" s="102">
        <v>66876</v>
      </c>
      <c r="E38" s="130">
        <f t="shared" si="0"/>
        <v>0.014346101417836932</v>
      </c>
      <c r="F38" s="87">
        <f t="shared" si="1"/>
        <v>0.014229677930019757</v>
      </c>
    </row>
    <row r="39" spans="1:6" ht="12.75">
      <c r="A39" s="5" t="s">
        <v>82</v>
      </c>
      <c r="B39" s="5" t="s">
        <v>6171</v>
      </c>
      <c r="C39" s="22">
        <v>65466</v>
      </c>
      <c r="D39" s="102">
        <v>63813</v>
      </c>
      <c r="E39" s="130">
        <f t="shared" si="0"/>
        <v>0.013657648771487545</v>
      </c>
      <c r="F39" s="87">
        <f t="shared" si="1"/>
        <v>0.01357794182888257</v>
      </c>
    </row>
    <row r="40" spans="1:6" ht="12.75">
      <c r="A40" s="5" t="s">
        <v>83</v>
      </c>
      <c r="B40" s="5" t="s">
        <v>6172</v>
      </c>
      <c r="C40" s="22">
        <v>64278</v>
      </c>
      <c r="D40" s="102">
        <v>62847</v>
      </c>
      <c r="E40" s="130">
        <f t="shared" si="0"/>
        <v>0.013409805818801766</v>
      </c>
      <c r="F40" s="87">
        <f t="shared" si="1"/>
        <v>0.013372399199532741</v>
      </c>
    </row>
    <row r="41" spans="1:6" ht="12.75">
      <c r="A41" s="5" t="s">
        <v>84</v>
      </c>
      <c r="B41" s="5" t="s">
        <v>6173</v>
      </c>
      <c r="C41" s="22">
        <v>63147</v>
      </c>
      <c r="D41" s="102">
        <v>61896</v>
      </c>
      <c r="E41" s="130">
        <f t="shared" si="0"/>
        <v>0.013173854320916568</v>
      </c>
      <c r="F41" s="87">
        <f t="shared" si="1"/>
        <v>0.01317004822591816</v>
      </c>
    </row>
    <row r="42" spans="1:6" ht="12.75">
      <c r="A42" s="5" t="s">
        <v>85</v>
      </c>
      <c r="B42" s="5" t="s">
        <v>6174</v>
      </c>
      <c r="C42" s="22">
        <v>62793</v>
      </c>
      <c r="D42" s="102">
        <v>61602</v>
      </c>
      <c r="E42" s="130">
        <f t="shared" si="0"/>
        <v>0.013100002127944543</v>
      </c>
      <c r="F42" s="87">
        <f t="shared" si="1"/>
        <v>0.013107491773507342</v>
      </c>
    </row>
    <row r="43" spans="1:6" ht="12.75">
      <c r="A43" s="5" t="s">
        <v>86</v>
      </c>
      <c r="B43" s="5" t="s">
        <v>6175</v>
      </c>
      <c r="C43" s="22">
        <v>62469</v>
      </c>
      <c r="D43" s="102">
        <v>61359</v>
      </c>
      <c r="E43" s="130">
        <f t="shared" si="0"/>
        <v>0.013032408595393877</v>
      </c>
      <c r="F43" s="87">
        <f t="shared" si="1"/>
        <v>0.01305578695059636</v>
      </c>
    </row>
    <row r="44" spans="1:6" ht="12.75">
      <c r="A44" s="5" t="s">
        <v>87</v>
      </c>
      <c r="B44" s="5" t="s">
        <v>6176</v>
      </c>
      <c r="C44" s="22">
        <v>60525</v>
      </c>
      <c r="D44" s="102">
        <v>59571</v>
      </c>
      <c r="E44" s="130">
        <f t="shared" si="0"/>
        <v>0.012626847400089874</v>
      </c>
      <c r="F44" s="87">
        <f t="shared" si="1"/>
        <v>0.012675341586955064</v>
      </c>
    </row>
    <row r="45" spans="1:6" ht="12.75">
      <c r="A45" s="5" t="s">
        <v>88</v>
      </c>
      <c r="B45" s="5" t="s">
        <v>6177</v>
      </c>
      <c r="C45" s="22">
        <v>59931</v>
      </c>
      <c r="D45" s="102">
        <v>59037</v>
      </c>
      <c r="E45" s="130">
        <f t="shared" si="0"/>
        <v>0.012502925923746985</v>
      </c>
      <c r="F45" s="87">
        <f t="shared" si="1"/>
        <v>0.012561718642780315</v>
      </c>
    </row>
    <row r="46" spans="1:6" ht="12.75">
      <c r="A46" s="5" t="s">
        <v>89</v>
      </c>
      <c r="B46" s="5" t="s">
        <v>6178</v>
      </c>
      <c r="C46" s="22">
        <v>59376</v>
      </c>
      <c r="D46" s="102">
        <v>58557</v>
      </c>
      <c r="E46" s="130">
        <f t="shared" si="0"/>
        <v>0.01238714070595186</v>
      </c>
      <c r="F46" s="87">
        <f t="shared" si="1"/>
        <v>0.01245958565925245</v>
      </c>
    </row>
    <row r="47" spans="1:6" ht="12.75">
      <c r="A47" s="5" t="s">
        <v>90</v>
      </c>
      <c r="B47" s="5" t="s">
        <v>6179</v>
      </c>
      <c r="C47" s="22">
        <v>57618</v>
      </c>
      <c r="D47" s="102">
        <v>56871</v>
      </c>
      <c r="E47" s="130">
        <f t="shared" si="0"/>
        <v>0.012020383205260278</v>
      </c>
      <c r="F47" s="87">
        <f t="shared" si="1"/>
        <v>0.012100843554610826</v>
      </c>
    </row>
    <row r="48" spans="1:6" ht="12.75">
      <c r="A48" s="5" t="s">
        <v>91</v>
      </c>
      <c r="B48" s="5" t="s">
        <v>6180</v>
      </c>
      <c r="C48" s="22">
        <v>57258</v>
      </c>
      <c r="D48" s="102">
        <v>56517</v>
      </c>
      <c r="E48" s="130">
        <f t="shared" si="0"/>
        <v>0.011945279280203983</v>
      </c>
      <c r="F48" s="87">
        <f t="shared" si="1"/>
        <v>0.012025520479259024</v>
      </c>
    </row>
    <row r="49" spans="1:6" ht="12.75">
      <c r="A49" s="5" t="s">
        <v>92</v>
      </c>
      <c r="B49" s="5" t="s">
        <v>6181</v>
      </c>
      <c r="C49" s="22">
        <v>57450</v>
      </c>
      <c r="D49" s="102">
        <v>56760</v>
      </c>
      <c r="E49" s="130">
        <f t="shared" si="0"/>
        <v>0.011985334706900674</v>
      </c>
      <c r="F49" s="87">
        <f t="shared" si="1"/>
        <v>0.012077225302170006</v>
      </c>
    </row>
    <row r="50" spans="1:6" ht="12.75">
      <c r="A50" s="5" t="s">
        <v>93</v>
      </c>
      <c r="B50" s="5" t="s">
        <v>6182</v>
      </c>
      <c r="C50" s="22">
        <v>57654</v>
      </c>
      <c r="D50" s="102">
        <v>57006</v>
      </c>
      <c r="E50" s="130">
        <f t="shared" si="0"/>
        <v>0.01202789359776591</v>
      </c>
      <c r="F50" s="87">
        <f t="shared" si="1"/>
        <v>0.012129568456228038</v>
      </c>
    </row>
    <row r="51" spans="1:6" ht="12.75">
      <c r="A51" s="5" t="s">
        <v>94</v>
      </c>
      <c r="B51" s="5" t="s">
        <v>6183</v>
      </c>
      <c r="C51" s="22">
        <v>60522</v>
      </c>
      <c r="D51" s="102">
        <v>59844</v>
      </c>
      <c r="E51" s="130">
        <f t="shared" si="0"/>
        <v>0.012626221534047738</v>
      </c>
      <c r="F51" s="87">
        <f t="shared" si="1"/>
        <v>0.012733429721336538</v>
      </c>
    </row>
    <row r="52" spans="1:6" ht="12.75">
      <c r="A52" s="5" t="s">
        <v>95</v>
      </c>
      <c r="B52" s="5" t="s">
        <v>6184</v>
      </c>
      <c r="C52" s="22">
        <v>61845</v>
      </c>
      <c r="D52" s="102">
        <v>61218</v>
      </c>
      <c r="E52" s="130">
        <f t="shared" si="0"/>
        <v>0.012902228458629629</v>
      </c>
      <c r="F52" s="87">
        <f t="shared" si="1"/>
        <v>0.01302578538668505</v>
      </c>
    </row>
    <row r="53" spans="1:6" ht="12.75">
      <c r="A53" s="5" t="s">
        <v>96</v>
      </c>
      <c r="B53" s="5" t="s">
        <v>6185</v>
      </c>
      <c r="C53" s="22">
        <v>64617</v>
      </c>
      <c r="D53" s="102">
        <v>63939</v>
      </c>
      <c r="E53" s="130">
        <f t="shared" si="0"/>
        <v>0.013480528681563114</v>
      </c>
      <c r="F53" s="87">
        <f t="shared" si="1"/>
        <v>0.013604751737058635</v>
      </c>
    </row>
    <row r="54" spans="1:6" ht="12.75">
      <c r="A54" s="5" t="s">
        <v>97</v>
      </c>
      <c r="B54" s="5" t="s">
        <v>6186</v>
      </c>
      <c r="C54" s="22">
        <v>65961</v>
      </c>
      <c r="D54" s="102">
        <v>65271</v>
      </c>
      <c r="E54" s="130">
        <f t="shared" si="0"/>
        <v>0.013760916668439954</v>
      </c>
      <c r="F54" s="87">
        <f t="shared" si="1"/>
        <v>0.013888170766348459</v>
      </c>
    </row>
    <row r="55" spans="1:6" ht="12.75">
      <c r="A55" s="5" t="s">
        <v>98</v>
      </c>
      <c r="B55" s="5" t="s">
        <v>6187</v>
      </c>
      <c r="C55" s="22">
        <v>65571</v>
      </c>
      <c r="D55" s="102">
        <v>64956</v>
      </c>
      <c r="E55" s="130">
        <f t="shared" si="0"/>
        <v>0.013679554082962299</v>
      </c>
      <c r="F55" s="87">
        <f t="shared" si="1"/>
        <v>0.013821145995908297</v>
      </c>
    </row>
    <row r="56" spans="1:6" ht="12.75">
      <c r="A56" s="5" t="s">
        <v>99</v>
      </c>
      <c r="B56" s="5" t="s">
        <v>6188</v>
      </c>
      <c r="C56" s="22">
        <v>64611</v>
      </c>
      <c r="D56" s="102">
        <v>63942</v>
      </c>
      <c r="E56" s="130">
        <f t="shared" si="0"/>
        <v>0.013479276949478841</v>
      </c>
      <c r="F56" s="87">
        <f t="shared" si="1"/>
        <v>0.013605390068205683</v>
      </c>
    </row>
    <row r="57" spans="1:6" ht="12.75">
      <c r="A57" s="5" t="s">
        <v>100</v>
      </c>
      <c r="B57" s="5" t="s">
        <v>6189</v>
      </c>
      <c r="C57" s="22">
        <v>64152</v>
      </c>
      <c r="D57" s="102">
        <v>63375</v>
      </c>
      <c r="E57" s="130">
        <f t="shared" si="0"/>
        <v>0.013383519445032063</v>
      </c>
      <c r="F57" s="87">
        <f t="shared" si="1"/>
        <v>0.013484745481413393</v>
      </c>
    </row>
    <row r="58" spans="1:6" ht="12.75">
      <c r="A58" s="5" t="s">
        <v>101</v>
      </c>
      <c r="B58" s="5" t="s">
        <v>6190</v>
      </c>
      <c r="C58" s="22">
        <v>62865</v>
      </c>
      <c r="D58" s="102">
        <v>62034</v>
      </c>
      <c r="E58" s="130">
        <f t="shared" si="0"/>
        <v>0.013115022912955803</v>
      </c>
      <c r="F58" s="87">
        <f t="shared" si="1"/>
        <v>0.013199411458682421</v>
      </c>
    </row>
    <row r="59" spans="1:6" ht="12.75">
      <c r="A59" s="5" t="s">
        <v>102</v>
      </c>
      <c r="B59" s="5" t="s">
        <v>6191</v>
      </c>
      <c r="C59" s="22">
        <v>61488</v>
      </c>
      <c r="D59" s="102">
        <v>60645</v>
      </c>
      <c r="E59" s="130">
        <f t="shared" si="0"/>
        <v>0.012827750399615468</v>
      </c>
      <c r="F59" s="87">
        <f t="shared" si="1"/>
        <v>0.012903864137598663</v>
      </c>
    </row>
    <row r="60" spans="1:6" ht="12.75">
      <c r="A60" s="5" t="s">
        <v>103</v>
      </c>
      <c r="B60" s="5" t="s">
        <v>6192</v>
      </c>
      <c r="C60" s="22">
        <v>61632</v>
      </c>
      <c r="D60" s="102">
        <v>60669</v>
      </c>
      <c r="E60" s="130">
        <f t="shared" si="0"/>
        <v>0.012857791969637987</v>
      </c>
      <c r="F60" s="87">
        <f t="shared" si="1"/>
        <v>0.012908970786775055</v>
      </c>
    </row>
    <row r="61" spans="1:6" ht="12.75">
      <c r="A61" s="5" t="s">
        <v>104</v>
      </c>
      <c r="B61" s="5" t="s">
        <v>6193</v>
      </c>
      <c r="C61" s="22">
        <v>62859</v>
      </c>
      <c r="D61" s="102">
        <v>61833</v>
      </c>
      <c r="E61" s="130">
        <f t="shared" si="0"/>
        <v>0.013113771180871531</v>
      </c>
      <c r="F61" s="87">
        <f t="shared" si="1"/>
        <v>0.013156643271830127</v>
      </c>
    </row>
    <row r="62" spans="1:6" ht="12.75">
      <c r="A62" s="5" t="s">
        <v>105</v>
      </c>
      <c r="B62" s="5" t="s">
        <v>6194</v>
      </c>
      <c r="C62" s="22">
        <v>64614</v>
      </c>
      <c r="D62" s="102">
        <v>63408</v>
      </c>
      <c r="E62" s="130">
        <f t="shared" si="0"/>
        <v>0.013479902815520977</v>
      </c>
      <c r="F62" s="87">
        <f t="shared" si="1"/>
        <v>0.013491767124030933</v>
      </c>
    </row>
    <row r="63" spans="1:6" ht="12.75">
      <c r="A63" s="5" t="s">
        <v>106</v>
      </c>
      <c r="B63" s="5" t="s">
        <v>6195</v>
      </c>
      <c r="C63" s="22">
        <v>65211</v>
      </c>
      <c r="D63" s="102">
        <v>63894</v>
      </c>
      <c r="E63" s="130">
        <f t="shared" si="0"/>
        <v>0.013604450157906003</v>
      </c>
      <c r="F63" s="87">
        <f t="shared" si="1"/>
        <v>0.013595176769852897</v>
      </c>
    </row>
    <row r="64" spans="1:6" ht="12.75">
      <c r="A64" s="5" t="s">
        <v>107</v>
      </c>
      <c r="B64" s="5" t="s">
        <v>6196</v>
      </c>
      <c r="C64" s="22">
        <v>63741</v>
      </c>
      <c r="D64" s="102">
        <v>62463</v>
      </c>
      <c r="E64" s="130">
        <f t="shared" si="0"/>
        <v>0.013297775797259458</v>
      </c>
      <c r="F64" s="87">
        <f t="shared" si="1"/>
        <v>0.013290692812710449</v>
      </c>
    </row>
    <row r="65" spans="1:6" ht="12.75">
      <c r="A65" s="5" t="s">
        <v>108</v>
      </c>
      <c r="B65" s="5" t="s">
        <v>6197</v>
      </c>
      <c r="C65" s="22">
        <v>62124</v>
      </c>
      <c r="D65" s="102">
        <v>60735</v>
      </c>
      <c r="E65" s="130">
        <f t="shared" si="0"/>
        <v>0.01296043400054826</v>
      </c>
      <c r="F65" s="87">
        <f t="shared" si="1"/>
        <v>0.012923014072010137</v>
      </c>
    </row>
    <row r="66" spans="1:6" ht="12.75">
      <c r="A66" s="5" t="s">
        <v>109</v>
      </c>
      <c r="B66" s="5" t="s">
        <v>6198</v>
      </c>
      <c r="C66" s="22">
        <v>60228</v>
      </c>
      <c r="D66" s="102">
        <v>58629</v>
      </c>
      <c r="E66" s="130">
        <f t="shared" si="0"/>
        <v>0.012564886661918429</v>
      </c>
      <c r="F66" s="87">
        <f t="shared" si="1"/>
        <v>0.01247490560678163</v>
      </c>
    </row>
    <row r="67" spans="1:6" ht="12.75">
      <c r="A67" s="5" t="s">
        <v>110</v>
      </c>
      <c r="B67" s="5" t="s">
        <v>6199</v>
      </c>
      <c r="C67" s="22">
        <v>58686</v>
      </c>
      <c r="D67" s="102">
        <v>57030</v>
      </c>
      <c r="E67" s="130">
        <f t="shared" si="0"/>
        <v>0.012243191516260625</v>
      </c>
      <c r="F67" s="87">
        <f t="shared" si="1"/>
        <v>0.012134675105404431</v>
      </c>
    </row>
    <row r="68" spans="1:6" ht="12.75">
      <c r="A68" s="5" t="s">
        <v>111</v>
      </c>
      <c r="B68" s="5" t="s">
        <v>6200</v>
      </c>
      <c r="C68" s="22">
        <v>57519</v>
      </c>
      <c r="D68" s="102">
        <v>55539</v>
      </c>
      <c r="E68" s="130">
        <f t="shared" si="0"/>
        <v>0.011999729625869798</v>
      </c>
      <c r="F68" s="87">
        <f t="shared" si="1"/>
        <v>0.011817424525321</v>
      </c>
    </row>
    <row r="69" spans="1:6" ht="12.75">
      <c r="A69" s="5" t="s">
        <v>112</v>
      </c>
      <c r="B69" s="5" t="s">
        <v>6201</v>
      </c>
      <c r="C69" s="22">
        <v>55533</v>
      </c>
      <c r="D69" s="102">
        <v>53571</v>
      </c>
      <c r="E69" s="130">
        <f t="shared" si="0"/>
        <v>0.011585406305975893</v>
      </c>
      <c r="F69" s="87">
        <f t="shared" si="1"/>
        <v>0.011398679292856755</v>
      </c>
    </row>
    <row r="70" spans="1:6" ht="12.75">
      <c r="A70" s="5" t="s">
        <v>113</v>
      </c>
      <c r="B70" s="5" t="s">
        <v>6202</v>
      </c>
      <c r="C70" s="22">
        <v>54276</v>
      </c>
      <c r="D70" s="102">
        <v>52215</v>
      </c>
      <c r="E70" s="130">
        <f t="shared" si="0"/>
        <v>0.011323168434320992</v>
      </c>
      <c r="F70" s="87">
        <f t="shared" si="1"/>
        <v>0.011110153614390538</v>
      </c>
    </row>
    <row r="71" spans="1:6" ht="12.75">
      <c r="A71" s="5" t="s">
        <v>114</v>
      </c>
      <c r="B71" s="5" t="s">
        <v>6203</v>
      </c>
      <c r="C71" s="22">
        <v>52815</v>
      </c>
      <c r="D71" s="102">
        <v>50673</v>
      </c>
      <c r="E71" s="130">
        <f t="shared" si="0"/>
        <v>0.011018371671800855</v>
      </c>
      <c r="F71" s="87">
        <f t="shared" si="1"/>
        <v>0.010782051404807272</v>
      </c>
    </row>
    <row r="72" spans="1:6" ht="12.75">
      <c r="A72" s="5" t="s">
        <v>115</v>
      </c>
      <c r="B72" s="5" t="s">
        <v>6204</v>
      </c>
      <c r="C72" s="22">
        <v>51030</v>
      </c>
      <c r="D72" s="102">
        <v>48903</v>
      </c>
      <c r="E72" s="130">
        <f t="shared" si="0"/>
        <v>0.01064598137673005</v>
      </c>
      <c r="F72" s="87">
        <f t="shared" si="1"/>
        <v>0.01040543602804827</v>
      </c>
    </row>
    <row r="73" spans="1:6" ht="12.75">
      <c r="A73" s="5" t="s">
        <v>116</v>
      </c>
      <c r="B73" s="5" t="s">
        <v>6205</v>
      </c>
      <c r="C73" s="22">
        <v>50547</v>
      </c>
      <c r="D73" s="102">
        <v>48318</v>
      </c>
      <c r="E73" s="130">
        <f aca="true" t="shared" si="2" ref="E73:E130">C73/C$130</f>
        <v>0.010545216943946185</v>
      </c>
      <c r="F73" s="87">
        <f aca="true" t="shared" si="3" ref="F73:F130">D73/D$130</f>
        <v>0.010280961454373686</v>
      </c>
    </row>
    <row r="74" spans="1:6" ht="12.75">
      <c r="A74" s="5" t="s">
        <v>117</v>
      </c>
      <c r="B74" s="5" t="s">
        <v>6206</v>
      </c>
      <c r="C74" s="22">
        <v>48534</v>
      </c>
      <c r="D74" s="102">
        <v>46455</v>
      </c>
      <c r="E74" s="130">
        <f t="shared" si="2"/>
        <v>0.01012526082967306</v>
      </c>
      <c r="F74" s="87">
        <f t="shared" si="3"/>
        <v>0.00988455781205616</v>
      </c>
    </row>
    <row r="75" spans="1:6" ht="12.75">
      <c r="A75" s="5" t="s">
        <v>118</v>
      </c>
      <c r="B75" s="5" t="s">
        <v>6207</v>
      </c>
      <c r="C75" s="22">
        <v>47637</v>
      </c>
      <c r="D75" s="102">
        <v>45678</v>
      </c>
      <c r="E75" s="130">
        <f t="shared" si="2"/>
        <v>0.009938126883074454</v>
      </c>
      <c r="F75" s="87">
        <f t="shared" si="3"/>
        <v>0.009719230044970429</v>
      </c>
    </row>
    <row r="76" spans="1:6" ht="12.75">
      <c r="A76" s="5" t="s">
        <v>119</v>
      </c>
      <c r="B76" s="5" t="s">
        <v>6208</v>
      </c>
      <c r="C76" s="22">
        <v>46815</v>
      </c>
      <c r="D76" s="102">
        <v>44778</v>
      </c>
      <c r="E76" s="130">
        <f t="shared" si="2"/>
        <v>0.009766639587529243</v>
      </c>
      <c r="F76" s="87">
        <f t="shared" si="3"/>
        <v>0.009527730700855682</v>
      </c>
    </row>
    <row r="77" spans="1:6" ht="12.75">
      <c r="A77" s="5" t="s">
        <v>120</v>
      </c>
      <c r="B77" s="5" t="s">
        <v>6209</v>
      </c>
      <c r="C77" s="22">
        <v>45621</v>
      </c>
      <c r="D77" s="102">
        <v>43803</v>
      </c>
      <c r="E77" s="130">
        <f t="shared" si="2"/>
        <v>0.009517544902759193</v>
      </c>
      <c r="F77" s="87">
        <f t="shared" si="3"/>
        <v>0.009320273078064708</v>
      </c>
    </row>
    <row r="78" spans="1:6" ht="12.75">
      <c r="A78" s="5" t="s">
        <v>121</v>
      </c>
      <c r="B78" s="5" t="s">
        <v>6210</v>
      </c>
      <c r="C78" s="22">
        <v>45714</v>
      </c>
      <c r="D78" s="102">
        <v>43809</v>
      </c>
      <c r="E78" s="130">
        <f t="shared" si="2"/>
        <v>0.009536946750065403</v>
      </c>
      <c r="F78" s="87">
        <f t="shared" si="3"/>
        <v>0.009321549740358806</v>
      </c>
    </row>
    <row r="79" spans="1:6" ht="12.75">
      <c r="A79" s="5" t="s">
        <v>122</v>
      </c>
      <c r="B79" s="5" t="s">
        <v>6211</v>
      </c>
      <c r="C79" s="22">
        <v>43209</v>
      </c>
      <c r="D79" s="102">
        <v>41526</v>
      </c>
      <c r="E79" s="130">
        <f t="shared" si="2"/>
        <v>0.009014348604882006</v>
      </c>
      <c r="F79" s="87">
        <f t="shared" si="3"/>
        <v>0.0088357797374544</v>
      </c>
    </row>
    <row r="80" spans="1:6" ht="12.75">
      <c r="A80" s="5" t="s">
        <v>123</v>
      </c>
      <c r="B80" s="5" t="s">
        <v>6212</v>
      </c>
      <c r="C80" s="22">
        <v>37005</v>
      </c>
      <c r="D80" s="102">
        <v>35760</v>
      </c>
      <c r="E80" s="130">
        <f t="shared" si="2"/>
        <v>0.0077200576297451595</v>
      </c>
      <c r="F80" s="87">
        <f t="shared" si="3"/>
        <v>0.007608907272825924</v>
      </c>
    </row>
    <row r="81" spans="1:6" ht="12.75">
      <c r="A81" s="5" t="s">
        <v>124</v>
      </c>
      <c r="B81" s="5" t="s">
        <v>6213</v>
      </c>
      <c r="C81" s="22">
        <v>33675</v>
      </c>
      <c r="D81" s="102">
        <v>32496</v>
      </c>
      <c r="E81" s="130">
        <f t="shared" si="2"/>
        <v>0.0070253463229744155</v>
      </c>
      <c r="F81" s="87">
        <f t="shared" si="3"/>
        <v>0.006914402984836443</v>
      </c>
    </row>
    <row r="82" spans="1:6" ht="12.75">
      <c r="A82" s="5" t="s">
        <v>125</v>
      </c>
      <c r="B82" s="5" t="s">
        <v>6214</v>
      </c>
      <c r="C82" s="22">
        <v>31050</v>
      </c>
      <c r="D82" s="102">
        <v>30045</v>
      </c>
      <c r="E82" s="130">
        <f t="shared" si="2"/>
        <v>0.0064777135361055865</v>
      </c>
      <c r="F82" s="87">
        <f t="shared" si="3"/>
        <v>0.006392886437697284</v>
      </c>
    </row>
    <row r="83" spans="1:6" ht="12.75">
      <c r="A83" s="5" t="s">
        <v>126</v>
      </c>
      <c r="B83" s="5" t="s">
        <v>6215</v>
      </c>
      <c r="C83" s="22">
        <v>29253</v>
      </c>
      <c r="D83" s="102">
        <v>28332</v>
      </c>
      <c r="E83" s="130">
        <f t="shared" si="2"/>
        <v>0.006102819776866239</v>
      </c>
      <c r="F83" s="87">
        <f t="shared" si="3"/>
        <v>0.006028399352732217</v>
      </c>
    </row>
    <row r="84" spans="1:6" ht="12.75">
      <c r="A84" s="5" t="s">
        <v>127</v>
      </c>
      <c r="B84" s="5" t="s">
        <v>6216</v>
      </c>
      <c r="C84" s="22">
        <v>30186</v>
      </c>
      <c r="D84" s="102">
        <v>29481</v>
      </c>
      <c r="E84" s="130">
        <f t="shared" si="2"/>
        <v>0.0062974641159704746</v>
      </c>
      <c r="F84" s="87">
        <f t="shared" si="3"/>
        <v>0.006272880182052043</v>
      </c>
    </row>
    <row r="85" spans="1:6" ht="12.75">
      <c r="A85" s="5" t="s">
        <v>128</v>
      </c>
      <c r="B85" s="5" t="s">
        <v>6217</v>
      </c>
      <c r="C85" s="22">
        <v>28488</v>
      </c>
      <c r="D85" s="102">
        <v>27885</v>
      </c>
      <c r="E85" s="130">
        <f t="shared" si="2"/>
        <v>0.005943223936121608</v>
      </c>
      <c r="F85" s="87">
        <f t="shared" si="3"/>
        <v>0.0059332880118218925</v>
      </c>
    </row>
    <row r="86" spans="1:6" ht="12.75">
      <c r="A86" s="5" t="s">
        <v>129</v>
      </c>
      <c r="B86" s="5" t="s">
        <v>6218</v>
      </c>
      <c r="C86" s="22">
        <v>25011</v>
      </c>
      <c r="D86" s="102">
        <v>24519</v>
      </c>
      <c r="E86" s="130">
        <f t="shared" si="2"/>
        <v>0.0052178451932862096</v>
      </c>
      <c r="F86" s="87">
        <f t="shared" si="3"/>
        <v>0.0052170804648327416</v>
      </c>
    </row>
    <row r="87" spans="1:6" ht="12.75">
      <c r="A87" s="5" t="s">
        <v>130</v>
      </c>
      <c r="B87" s="5" t="s">
        <v>6219</v>
      </c>
      <c r="C87" s="22">
        <v>23043</v>
      </c>
      <c r="D87" s="102">
        <v>22575</v>
      </c>
      <c r="E87" s="130">
        <f t="shared" si="2"/>
        <v>0.004807277069645122</v>
      </c>
      <c r="F87" s="87">
        <f t="shared" si="3"/>
        <v>0.004803441881544889</v>
      </c>
    </row>
    <row r="88" spans="1:6" ht="12.75">
      <c r="A88" s="5" t="s">
        <v>131</v>
      </c>
      <c r="B88" s="5" t="s">
        <v>6220</v>
      </c>
      <c r="C88" s="22">
        <v>20700</v>
      </c>
      <c r="D88" s="102">
        <v>20325</v>
      </c>
      <c r="E88" s="130">
        <f t="shared" si="2"/>
        <v>0.004318475690737057</v>
      </c>
      <c r="F88" s="87">
        <f t="shared" si="3"/>
        <v>0.004324693521258023</v>
      </c>
    </row>
    <row r="89" spans="1:6" ht="12.75">
      <c r="A89" s="5" t="s">
        <v>132</v>
      </c>
      <c r="B89" s="5" t="s">
        <v>6221</v>
      </c>
      <c r="C89" s="22">
        <v>18798</v>
      </c>
      <c r="D89" s="102">
        <v>18507</v>
      </c>
      <c r="E89" s="130">
        <f t="shared" si="2"/>
        <v>0.003921676620022956</v>
      </c>
      <c r="F89" s="87">
        <f t="shared" si="3"/>
        <v>0.003937864846146236</v>
      </c>
    </row>
    <row r="90" spans="1:6" ht="12.75">
      <c r="A90" s="5" t="s">
        <v>133</v>
      </c>
      <c r="B90" s="5" t="s">
        <v>6222</v>
      </c>
      <c r="C90" s="22">
        <v>16767</v>
      </c>
      <c r="D90" s="102">
        <v>16500</v>
      </c>
      <c r="E90" s="130">
        <f t="shared" si="2"/>
        <v>0.0034979653094970166</v>
      </c>
      <c r="F90" s="87">
        <f t="shared" si="3"/>
        <v>0.0035108213087703508</v>
      </c>
    </row>
    <row r="91" spans="1:6" ht="12.75">
      <c r="A91" s="5" t="s">
        <v>134</v>
      </c>
      <c r="B91" s="5" t="s">
        <v>6223</v>
      </c>
      <c r="C91" s="22">
        <v>16047</v>
      </c>
      <c r="D91" s="102">
        <v>15837</v>
      </c>
      <c r="E91" s="130">
        <f t="shared" si="2"/>
        <v>0.003347757459384423</v>
      </c>
      <c r="F91" s="87">
        <f t="shared" si="3"/>
        <v>0.0033697501252724876</v>
      </c>
    </row>
    <row r="92" spans="1:6" ht="12.75">
      <c r="A92" s="5" t="s">
        <v>135</v>
      </c>
      <c r="B92" s="5" t="s">
        <v>6224</v>
      </c>
      <c r="C92" s="22">
        <v>14349</v>
      </c>
      <c r="D92" s="102">
        <v>14193</v>
      </c>
      <c r="E92" s="130">
        <f t="shared" si="2"/>
        <v>0.0029935172795355573</v>
      </c>
      <c r="F92" s="87">
        <f t="shared" si="3"/>
        <v>0.003019944656689551</v>
      </c>
    </row>
    <row r="93" spans="1:6" ht="12.75">
      <c r="A93" s="5" t="s">
        <v>136</v>
      </c>
      <c r="B93" s="5" t="s">
        <v>6225</v>
      </c>
      <c r="C93" s="22">
        <v>13062</v>
      </c>
      <c r="D93" s="102">
        <v>12939</v>
      </c>
      <c r="E93" s="130">
        <f t="shared" si="2"/>
        <v>0.0027250207474592966</v>
      </c>
      <c r="F93" s="87">
        <f t="shared" si="3"/>
        <v>0.002753122237223004</v>
      </c>
    </row>
    <row r="94" spans="1:6" ht="12.75">
      <c r="A94" s="5" t="s">
        <v>137</v>
      </c>
      <c r="B94" s="5" t="s">
        <v>6226</v>
      </c>
      <c r="C94" s="22">
        <v>12102</v>
      </c>
      <c r="D94" s="102">
        <v>12003</v>
      </c>
      <c r="E94" s="130">
        <f t="shared" si="2"/>
        <v>0.0025247436139758392</v>
      </c>
      <c r="F94" s="87">
        <f t="shared" si="3"/>
        <v>0.002553962919343668</v>
      </c>
    </row>
    <row r="95" spans="1:6" ht="12.75">
      <c r="A95" s="5" t="s">
        <v>138</v>
      </c>
      <c r="B95" s="5" t="s">
        <v>6227</v>
      </c>
      <c r="C95" s="22">
        <v>11334</v>
      </c>
      <c r="D95" s="102">
        <v>11238</v>
      </c>
      <c r="E95" s="130">
        <f t="shared" si="2"/>
        <v>0.002364521907189073</v>
      </c>
      <c r="F95" s="87">
        <f t="shared" si="3"/>
        <v>0.0023911884768461336</v>
      </c>
    </row>
    <row r="96" spans="1:6" ht="12.75">
      <c r="A96" s="5" t="s">
        <v>139</v>
      </c>
      <c r="B96" s="5" t="s">
        <v>6228</v>
      </c>
      <c r="C96" s="22">
        <v>9675</v>
      </c>
      <c r="D96" s="102">
        <v>9618</v>
      </c>
      <c r="E96" s="130">
        <f t="shared" si="2"/>
        <v>0.0020184179858879726</v>
      </c>
      <c r="F96" s="87">
        <f t="shared" si="3"/>
        <v>0.00204648965743959</v>
      </c>
    </row>
    <row r="97" spans="1:6" ht="12.75">
      <c r="A97" s="5" t="s">
        <v>140</v>
      </c>
      <c r="B97" s="5" t="s">
        <v>6229</v>
      </c>
      <c r="C97" s="22">
        <v>8223</v>
      </c>
      <c r="D97" s="102">
        <v>8181</v>
      </c>
      <c r="E97" s="130">
        <f t="shared" si="2"/>
        <v>0.0017154988214942426</v>
      </c>
      <c r="F97" s="87">
        <f t="shared" si="3"/>
        <v>0.0017407290380030448</v>
      </c>
    </row>
    <row r="98" spans="1:6" ht="12.75">
      <c r="A98" s="5" t="s">
        <v>141</v>
      </c>
      <c r="B98" s="5" t="s">
        <v>6230</v>
      </c>
      <c r="C98" s="22">
        <v>6858</v>
      </c>
      <c r="D98" s="102">
        <v>6828</v>
      </c>
      <c r="E98" s="130">
        <f t="shared" si="2"/>
        <v>0.0014307297723224512</v>
      </c>
      <c r="F98" s="87">
        <f t="shared" si="3"/>
        <v>0.001452841690683876</v>
      </c>
    </row>
    <row r="99" spans="1:6" ht="12.75">
      <c r="A99" s="5" t="s">
        <v>142</v>
      </c>
      <c r="B99" s="5" t="s">
        <v>6231</v>
      </c>
      <c r="C99" s="22">
        <v>5772</v>
      </c>
      <c r="D99" s="102">
        <v>5745</v>
      </c>
      <c r="E99" s="130">
        <f t="shared" si="2"/>
        <v>0.0012041662650692897</v>
      </c>
      <c r="F99" s="87">
        <f t="shared" si="3"/>
        <v>0.0012224041465991311</v>
      </c>
    </row>
    <row r="100" spans="1:6" ht="12.75">
      <c r="A100" s="5" t="s">
        <v>143</v>
      </c>
      <c r="B100" s="5" t="s">
        <v>6232</v>
      </c>
      <c r="C100" s="22">
        <v>4734</v>
      </c>
      <c r="D100" s="102">
        <v>4710</v>
      </c>
      <c r="E100" s="130">
        <f t="shared" si="2"/>
        <v>0.000987616614490301</v>
      </c>
      <c r="F100" s="87">
        <f t="shared" si="3"/>
        <v>0.001002179900867173</v>
      </c>
    </row>
    <row r="101" spans="1:6" ht="12.75">
      <c r="A101" s="5" t="s">
        <v>144</v>
      </c>
      <c r="B101" s="5" t="s">
        <v>6233</v>
      </c>
      <c r="C101" s="22">
        <v>3705</v>
      </c>
      <c r="D101" s="102">
        <v>3693</v>
      </c>
      <c r="E101" s="130">
        <f t="shared" si="2"/>
        <v>0.0007729445620377197</v>
      </c>
      <c r="F101" s="87">
        <f t="shared" si="3"/>
        <v>0.0007857856420175095</v>
      </c>
    </row>
    <row r="102" spans="1:6" ht="12.75">
      <c r="A102" s="5" t="s">
        <v>145</v>
      </c>
      <c r="B102" s="5" t="s">
        <v>6234</v>
      </c>
      <c r="C102" s="22">
        <v>2856</v>
      </c>
      <c r="D102" s="102">
        <v>2841</v>
      </c>
      <c r="E102" s="130">
        <f t="shared" si="2"/>
        <v>0.0005958244721132867</v>
      </c>
      <c r="F102" s="87">
        <f t="shared" si="3"/>
        <v>0.0006044995962555495</v>
      </c>
    </row>
    <row r="103" spans="1:6" ht="12.75">
      <c r="A103" s="5" t="s">
        <v>146</v>
      </c>
      <c r="B103" s="5" t="s">
        <v>6235</v>
      </c>
      <c r="C103" s="22">
        <v>2088</v>
      </c>
      <c r="D103" s="102">
        <v>2079</v>
      </c>
      <c r="E103" s="130">
        <f t="shared" si="2"/>
        <v>0.0004356027653265206</v>
      </c>
      <c r="F103" s="87">
        <f t="shared" si="3"/>
        <v>0.0004423634849050642</v>
      </c>
    </row>
    <row r="104" spans="1:6" ht="12.75">
      <c r="A104" s="5" t="s">
        <v>147</v>
      </c>
      <c r="B104" s="5" t="s">
        <v>6236</v>
      </c>
      <c r="C104" s="22">
        <v>1587</v>
      </c>
      <c r="D104" s="102">
        <v>1587</v>
      </c>
      <c r="E104" s="130">
        <f t="shared" si="2"/>
        <v>0.00033108313628984104</v>
      </c>
      <c r="F104" s="87">
        <f t="shared" si="3"/>
        <v>0.00033767717678900286</v>
      </c>
    </row>
    <row r="105" spans="1:6" ht="12.75">
      <c r="A105" s="5" t="s">
        <v>148</v>
      </c>
      <c r="B105" s="5" t="s">
        <v>6237</v>
      </c>
      <c r="C105" s="22">
        <v>1119</v>
      </c>
      <c r="D105" s="102">
        <v>1110</v>
      </c>
      <c r="E105" s="130">
        <f t="shared" si="2"/>
        <v>0.00023344803371665542</v>
      </c>
      <c r="F105" s="87">
        <f t="shared" si="3"/>
        <v>0.00023618252440818724</v>
      </c>
    </row>
    <row r="106" spans="1:6" ht="12.75">
      <c r="A106" s="5" t="s">
        <v>149</v>
      </c>
      <c r="B106" s="5" t="s">
        <v>6867</v>
      </c>
      <c r="C106" s="22">
        <v>720</v>
      </c>
      <c r="D106" s="102">
        <v>708</v>
      </c>
      <c r="E106" s="130">
        <f t="shared" si="2"/>
        <v>0.0001502078501125933</v>
      </c>
      <c r="F106" s="87">
        <f t="shared" si="3"/>
        <v>0.0001506461507036005</v>
      </c>
    </row>
    <row r="107" spans="1:6" ht="12.75">
      <c r="A107" s="5" t="s">
        <v>150</v>
      </c>
      <c r="B107" s="5" t="s">
        <v>6868</v>
      </c>
      <c r="C107" s="22">
        <v>432</v>
      </c>
      <c r="D107" s="102">
        <v>426</v>
      </c>
      <c r="E107" s="130">
        <f t="shared" si="2"/>
        <v>9.012471006755598E-05</v>
      </c>
      <c r="F107" s="87">
        <f t="shared" si="3"/>
        <v>9.064302288097997E-05</v>
      </c>
    </row>
    <row r="108" spans="1:6" ht="12.75">
      <c r="A108" s="5" t="s">
        <v>151</v>
      </c>
      <c r="B108" s="5" t="s">
        <v>6869</v>
      </c>
      <c r="C108" s="22">
        <v>246</v>
      </c>
      <c r="D108" s="102">
        <v>246</v>
      </c>
      <c r="E108" s="130">
        <f t="shared" si="2"/>
        <v>5.1321015455136044E-05</v>
      </c>
      <c r="F108" s="87">
        <f t="shared" si="3"/>
        <v>5.2343154058030686E-05</v>
      </c>
    </row>
    <row r="109" spans="1:6" ht="12.75">
      <c r="A109" s="5" t="s">
        <v>152</v>
      </c>
      <c r="B109" s="5" t="s">
        <v>6870</v>
      </c>
      <c r="C109" s="22">
        <v>168</v>
      </c>
      <c r="D109" s="102">
        <v>168</v>
      </c>
      <c r="E109" s="130">
        <f t="shared" si="2"/>
        <v>3.50484983596051E-05</v>
      </c>
      <c r="F109" s="87">
        <f t="shared" si="3"/>
        <v>3.574654423475266E-05</v>
      </c>
    </row>
    <row r="110" spans="1:6" ht="12.75">
      <c r="A110" s="5" t="s">
        <v>153</v>
      </c>
      <c r="B110" s="5" t="s">
        <v>6871</v>
      </c>
      <c r="C110" s="22">
        <v>102</v>
      </c>
      <c r="D110" s="102">
        <v>102</v>
      </c>
      <c r="E110" s="130">
        <f t="shared" si="2"/>
        <v>2.1279445432617383E-05</v>
      </c>
      <c r="F110" s="87">
        <f t="shared" si="3"/>
        <v>2.170325899967126E-05</v>
      </c>
    </row>
    <row r="111" spans="1:6" ht="12.75">
      <c r="A111" s="5" t="s">
        <v>154</v>
      </c>
      <c r="B111" s="5" t="s">
        <v>6872</v>
      </c>
      <c r="C111" s="22">
        <v>57</v>
      </c>
      <c r="D111" s="102">
        <v>57</v>
      </c>
      <c r="E111" s="130">
        <f t="shared" si="2"/>
        <v>1.1891454800580302E-05</v>
      </c>
      <c r="F111" s="87">
        <f t="shared" si="3"/>
        <v>1.2128291793933938E-05</v>
      </c>
    </row>
    <row r="112" spans="1:6" ht="12.75">
      <c r="A112" s="5" t="s">
        <v>155</v>
      </c>
      <c r="B112" s="5" t="s">
        <v>6873</v>
      </c>
      <c r="C112" s="22">
        <v>33</v>
      </c>
      <c r="D112" s="102">
        <v>33</v>
      </c>
      <c r="E112" s="130">
        <f t="shared" si="2"/>
        <v>6.88452646349386E-06</v>
      </c>
      <c r="F112" s="87">
        <f t="shared" si="3"/>
        <v>7.0216426175407015E-06</v>
      </c>
    </row>
    <row r="113" spans="1:6" ht="12.75">
      <c r="A113" s="5" t="s">
        <v>156</v>
      </c>
      <c r="B113" s="5" t="s">
        <v>6874</v>
      </c>
      <c r="C113" s="22">
        <v>18</v>
      </c>
      <c r="D113" s="102">
        <v>18</v>
      </c>
      <c r="E113" s="130">
        <f t="shared" si="2"/>
        <v>3.7551962528148326E-06</v>
      </c>
      <c r="F113" s="87">
        <f t="shared" si="3"/>
        <v>3.829986882294928E-06</v>
      </c>
    </row>
    <row r="114" spans="1:6" ht="12.75">
      <c r="A114" s="5" t="s">
        <v>157</v>
      </c>
      <c r="B114" s="5" t="s">
        <v>6875</v>
      </c>
      <c r="C114" s="22">
        <v>12</v>
      </c>
      <c r="D114" s="102">
        <v>12</v>
      </c>
      <c r="E114" s="130">
        <f t="shared" si="2"/>
        <v>2.5034641685432216E-06</v>
      </c>
      <c r="F114" s="87">
        <f t="shared" si="3"/>
        <v>2.553324588196619E-06</v>
      </c>
    </row>
    <row r="115" spans="1:6" ht="12.75">
      <c r="A115" s="5" t="s">
        <v>158</v>
      </c>
      <c r="B115" s="5" t="s">
        <v>6876</v>
      </c>
      <c r="C115" s="22">
        <v>3</v>
      </c>
      <c r="D115" s="102">
        <v>3</v>
      </c>
      <c r="E115" s="130">
        <f t="shared" si="2"/>
        <v>6.258660421358054E-07</v>
      </c>
      <c r="F115" s="87">
        <f t="shared" si="3"/>
        <v>6.383311470491547E-07</v>
      </c>
    </row>
    <row r="116" spans="1:6" ht="12.75">
      <c r="A116" s="5" t="s">
        <v>159</v>
      </c>
      <c r="B116" s="5" t="s">
        <v>6877</v>
      </c>
      <c r="C116" s="22">
        <v>3</v>
      </c>
      <c r="D116" s="102">
        <v>3</v>
      </c>
      <c r="E116" s="130">
        <f t="shared" si="2"/>
        <v>6.258660421358054E-07</v>
      </c>
      <c r="F116" s="87">
        <f t="shared" si="3"/>
        <v>6.383311470491547E-07</v>
      </c>
    </row>
    <row r="117" spans="1:6" ht="12.75">
      <c r="A117" s="5" t="s">
        <v>160</v>
      </c>
      <c r="B117" s="5" t="s">
        <v>6878</v>
      </c>
      <c r="C117" s="22">
        <v>3</v>
      </c>
      <c r="D117" s="102">
        <v>3</v>
      </c>
      <c r="E117" s="130">
        <f t="shared" si="2"/>
        <v>6.258660421358054E-07</v>
      </c>
      <c r="F117" s="87">
        <f t="shared" si="3"/>
        <v>6.383311470491547E-07</v>
      </c>
    </row>
    <row r="118" spans="1:6" ht="12.75">
      <c r="A118" s="5" t="s">
        <v>161</v>
      </c>
      <c r="B118" s="5" t="s">
        <v>6879</v>
      </c>
      <c r="C118" s="22">
        <v>0</v>
      </c>
      <c r="D118" s="102">
        <v>0</v>
      </c>
      <c r="E118" s="130">
        <f t="shared" si="2"/>
        <v>0</v>
      </c>
      <c r="F118" s="87">
        <f t="shared" si="3"/>
        <v>0</v>
      </c>
    </row>
    <row r="119" spans="1:6" ht="12.75">
      <c r="A119" s="5" t="s">
        <v>162</v>
      </c>
      <c r="B119" s="5" t="s">
        <v>6880</v>
      </c>
      <c r="C119" s="22">
        <v>0</v>
      </c>
      <c r="D119" s="102">
        <v>0</v>
      </c>
      <c r="E119" s="130">
        <f t="shared" si="2"/>
        <v>0</v>
      </c>
      <c r="F119" s="87">
        <f t="shared" si="3"/>
        <v>0</v>
      </c>
    </row>
    <row r="120" spans="1:6" ht="12.75">
      <c r="A120" s="5" t="s">
        <v>163</v>
      </c>
      <c r="B120" s="5" t="s">
        <v>6881</v>
      </c>
      <c r="C120" s="22">
        <v>0</v>
      </c>
      <c r="D120" s="102">
        <v>0</v>
      </c>
      <c r="E120" s="130">
        <f t="shared" si="2"/>
        <v>0</v>
      </c>
      <c r="F120" s="87">
        <f t="shared" si="3"/>
        <v>0</v>
      </c>
    </row>
    <row r="121" spans="1:6" ht="12.75">
      <c r="A121" s="5" t="s">
        <v>164</v>
      </c>
      <c r="B121" s="5" t="s">
        <v>6882</v>
      </c>
      <c r="C121" s="22">
        <v>0</v>
      </c>
      <c r="D121" s="102">
        <v>0</v>
      </c>
      <c r="E121" s="130">
        <f t="shared" si="2"/>
        <v>0</v>
      </c>
      <c r="F121" s="87">
        <f t="shared" si="3"/>
        <v>0</v>
      </c>
    </row>
    <row r="122" spans="1:6" ht="12.75">
      <c r="A122" s="5" t="s">
        <v>165</v>
      </c>
      <c r="B122" s="5" t="s">
        <v>6883</v>
      </c>
      <c r="C122" s="22">
        <v>0</v>
      </c>
      <c r="D122" s="102">
        <v>0</v>
      </c>
      <c r="E122" s="130">
        <f t="shared" si="2"/>
        <v>0</v>
      </c>
      <c r="F122" s="87">
        <f t="shared" si="3"/>
        <v>0</v>
      </c>
    </row>
    <row r="123" spans="1:6" ht="12.75">
      <c r="A123" s="5" t="s">
        <v>166</v>
      </c>
      <c r="B123" s="5" t="s">
        <v>6884</v>
      </c>
      <c r="C123" s="22">
        <v>0</v>
      </c>
      <c r="D123" s="102">
        <v>0</v>
      </c>
      <c r="E123" s="130">
        <f t="shared" si="2"/>
        <v>0</v>
      </c>
      <c r="F123" s="87">
        <f t="shared" si="3"/>
        <v>0</v>
      </c>
    </row>
    <row r="124" spans="1:6" ht="12.75">
      <c r="A124" s="5" t="s">
        <v>167</v>
      </c>
      <c r="B124" s="5" t="s">
        <v>6885</v>
      </c>
      <c r="C124" s="22">
        <v>0</v>
      </c>
      <c r="D124" s="102">
        <v>0</v>
      </c>
      <c r="E124" s="130">
        <f t="shared" si="2"/>
        <v>0</v>
      </c>
      <c r="F124" s="87">
        <f t="shared" si="3"/>
        <v>0</v>
      </c>
    </row>
    <row r="125" spans="1:6" ht="12.75">
      <c r="A125" s="5" t="s">
        <v>168</v>
      </c>
      <c r="B125" s="5" t="s">
        <v>6886</v>
      </c>
      <c r="C125" s="22">
        <v>0</v>
      </c>
      <c r="D125" s="102">
        <v>0</v>
      </c>
      <c r="E125" s="130">
        <f t="shared" si="2"/>
        <v>0</v>
      </c>
      <c r="F125" s="87">
        <f t="shared" si="3"/>
        <v>0</v>
      </c>
    </row>
    <row r="126" spans="1:6" ht="12.75">
      <c r="A126" s="5" t="s">
        <v>169</v>
      </c>
      <c r="B126" s="5" t="s">
        <v>6887</v>
      </c>
      <c r="C126" s="22">
        <v>0</v>
      </c>
      <c r="D126" s="102">
        <v>0</v>
      </c>
      <c r="E126" s="130">
        <f t="shared" si="2"/>
        <v>0</v>
      </c>
      <c r="F126" s="87">
        <f t="shared" si="3"/>
        <v>0</v>
      </c>
    </row>
    <row r="127" spans="1:6" ht="12.75">
      <c r="A127" s="5" t="s">
        <v>170</v>
      </c>
      <c r="B127" s="5" t="s">
        <v>6888</v>
      </c>
      <c r="C127" s="22">
        <v>0</v>
      </c>
      <c r="D127" s="102">
        <v>0</v>
      </c>
      <c r="E127" s="130">
        <f t="shared" si="2"/>
        <v>0</v>
      </c>
      <c r="F127" s="87">
        <f t="shared" si="3"/>
        <v>0</v>
      </c>
    </row>
    <row r="128" spans="1:6" ht="12.75">
      <c r="A128" s="5" t="s">
        <v>171</v>
      </c>
      <c r="B128" s="5" t="s">
        <v>6889</v>
      </c>
      <c r="C128" s="22">
        <v>0</v>
      </c>
      <c r="D128" s="102">
        <v>0</v>
      </c>
      <c r="E128" s="130">
        <f t="shared" si="2"/>
        <v>0</v>
      </c>
      <c r="F128" s="87">
        <f t="shared" si="3"/>
        <v>0</v>
      </c>
    </row>
    <row r="129" spans="1:6" ht="12.75">
      <c r="A129" s="5"/>
      <c r="B129" s="5"/>
      <c r="C129" s="22"/>
      <c r="D129" s="102"/>
      <c r="E129" s="130"/>
      <c r="F129" s="87"/>
    </row>
    <row r="130" spans="1:6" ht="12.75">
      <c r="A130" s="26"/>
      <c r="B130" s="26" t="s">
        <v>45</v>
      </c>
      <c r="C130" s="29">
        <v>4793358</v>
      </c>
      <c r="D130" s="103">
        <v>4699755</v>
      </c>
      <c r="E130" s="131">
        <f t="shared" si="2"/>
        <v>1</v>
      </c>
      <c r="F130" s="113">
        <f t="shared" si="3"/>
        <v>1</v>
      </c>
    </row>
    <row r="131" spans="1:4" ht="12.75">
      <c r="A131" s="9"/>
      <c r="B131" s="18"/>
      <c r="C131" s="9"/>
      <c r="D131" s="9"/>
    </row>
    <row r="132" spans="1:4" ht="12.75">
      <c r="A132" s="62" t="s">
        <v>6994</v>
      </c>
      <c r="B132" s="20"/>
      <c r="C132" s="12"/>
      <c r="D132" s="12"/>
    </row>
    <row r="133" spans="1:4" ht="12.75">
      <c r="A133" s="136" t="s">
        <v>6919</v>
      </c>
      <c r="B133" s="136"/>
      <c r="C133" s="136"/>
      <c r="D133" s="12"/>
    </row>
    <row r="134" spans="1:4" ht="12.75">
      <c r="A134" s="62" t="s">
        <v>6917</v>
      </c>
      <c r="B134" s="20"/>
      <c r="C134" s="12"/>
      <c r="D134" s="12"/>
    </row>
    <row r="135" spans="1:2" ht="12.75">
      <c r="A135" s="28" t="s">
        <v>46</v>
      </c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  <row r="1033" ht="12.75">
      <c r="B1033" s="19"/>
    </row>
  </sheetData>
  <mergeCells count="2">
    <mergeCell ref="A133:C133"/>
    <mergeCell ref="E6:F6"/>
  </mergeCells>
  <hyperlinks>
    <hyperlink ref="A133" r:id="rId1" display="http://datainfoplus.stats.govt.nz/Item/nz.govt.stats/5deebab2-9bf0-4a06-97f3-bdcc910f5924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1031"/>
  <sheetViews>
    <sheetView workbookViewId="0" topLeftCell="A1">
      <pane ySplit="7" topLeftCell="A8" activePane="bottomLeft" state="frozen"/>
      <selection pane="bottomLeft" activeCell="H16" sqref="H16"/>
    </sheetView>
  </sheetViews>
  <sheetFormatPr defaultColWidth="8.7109375" defaultRowHeight="12.75"/>
  <cols>
    <col min="1" max="1" width="9.140625" style="0" customWidth="1"/>
    <col min="2" max="2" width="63.7109375" style="0" customWidth="1"/>
    <col min="3" max="3" width="18.7109375" style="0" customWidth="1"/>
    <col min="4" max="4" width="17.00390625" style="0" customWidth="1"/>
  </cols>
  <sheetData>
    <row r="1" ht="12.75">
      <c r="A1" s="19" t="s">
        <v>5749</v>
      </c>
    </row>
    <row r="3" ht="12.75">
      <c r="A3" s="4" t="s">
        <v>6073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6851</v>
      </c>
      <c r="C7" s="8" t="s">
        <v>727</v>
      </c>
      <c r="D7" s="133" t="s">
        <v>727</v>
      </c>
    </row>
    <row r="8" spans="1:4" ht="12.75">
      <c r="A8" s="5" t="s">
        <v>1104</v>
      </c>
      <c r="B8" s="38" t="s">
        <v>6074</v>
      </c>
      <c r="C8" s="25">
        <v>238551</v>
      </c>
      <c r="D8" s="118">
        <f>C8/C$21</f>
        <v>0.06328623297407172</v>
      </c>
    </row>
    <row r="9" spans="1:4" ht="12.75">
      <c r="A9" s="5" t="s">
        <v>1106</v>
      </c>
      <c r="B9" s="38" t="s">
        <v>6075</v>
      </c>
      <c r="C9" s="25">
        <v>2283054</v>
      </c>
      <c r="D9" s="118">
        <f aca="true" t="shared" si="0" ref="D9:D21">C9/C$21</f>
        <v>0.6056813316078589</v>
      </c>
    </row>
    <row r="10" spans="1:4" ht="15" customHeight="1">
      <c r="A10" s="5" t="s">
        <v>1108</v>
      </c>
      <c r="B10" s="38" t="s">
        <v>6076</v>
      </c>
      <c r="C10" s="25">
        <v>557667</v>
      </c>
      <c r="D10" s="118">
        <f t="shared" si="0"/>
        <v>0.14794590542044114</v>
      </c>
    </row>
    <row r="11" spans="1:4" ht="12.75">
      <c r="A11" s="5" t="s">
        <v>1110</v>
      </c>
      <c r="B11" s="38" t="s">
        <v>6077</v>
      </c>
      <c r="C11" s="25">
        <v>633951</v>
      </c>
      <c r="D11" s="118">
        <f t="shared" si="0"/>
        <v>0.16818361977164523</v>
      </c>
    </row>
    <row r="12" spans="1:4" ht="12.75">
      <c r="A12" s="5" t="s">
        <v>1112</v>
      </c>
      <c r="B12" s="38" t="s">
        <v>6078</v>
      </c>
      <c r="C12" s="25">
        <v>62157</v>
      </c>
      <c r="D12" s="118">
        <f t="shared" si="0"/>
        <v>0.016489901039900803</v>
      </c>
    </row>
    <row r="13" spans="1:4" ht="12.75">
      <c r="A13" s="5" t="s">
        <v>1114</v>
      </c>
      <c r="B13" s="38" t="s">
        <v>6079</v>
      </c>
      <c r="C13" s="25">
        <v>652659</v>
      </c>
      <c r="D13" s="118">
        <f t="shared" si="0"/>
        <v>0.17314674650965486</v>
      </c>
    </row>
    <row r="14" spans="1:4" ht="21">
      <c r="A14" s="5" t="s">
        <v>1116</v>
      </c>
      <c r="B14" s="38" t="s">
        <v>6080</v>
      </c>
      <c r="C14" s="25">
        <v>90756</v>
      </c>
      <c r="D14" s="118">
        <f t="shared" si="0"/>
        <v>0.02407705421396202</v>
      </c>
    </row>
    <row r="15" spans="1:4" ht="12.75">
      <c r="A15" s="5" t="s">
        <v>1118</v>
      </c>
      <c r="B15" s="38" t="s">
        <v>6081</v>
      </c>
      <c r="C15" s="25">
        <v>232956</v>
      </c>
      <c r="D15" s="118">
        <f t="shared" si="0"/>
        <v>0.061801911074394374</v>
      </c>
    </row>
    <row r="16" spans="1:4" ht="12.75">
      <c r="A16" s="5" t="s">
        <v>1120</v>
      </c>
      <c r="B16" s="38" t="s">
        <v>6082</v>
      </c>
      <c r="C16" s="25">
        <v>60102</v>
      </c>
      <c r="D16" s="118">
        <f t="shared" si="0"/>
        <v>0.015944721146453626</v>
      </c>
    </row>
    <row r="17" spans="1:4" ht="12.75">
      <c r="A17" s="5" t="s">
        <v>1122</v>
      </c>
      <c r="B17" s="38" t="s">
        <v>6083</v>
      </c>
      <c r="C17" s="25">
        <v>66795</v>
      </c>
      <c r="D17" s="118">
        <f t="shared" si="0"/>
        <v>0.017720336244673552</v>
      </c>
    </row>
    <row r="18" spans="1:4" ht="12.75">
      <c r="A18" s="5" t="s">
        <v>1124</v>
      </c>
      <c r="B18" s="38" t="s">
        <v>6084</v>
      </c>
      <c r="C18" s="25">
        <v>86655</v>
      </c>
      <c r="D18" s="118">
        <f t="shared" si="0"/>
        <v>0.022989082076236046</v>
      </c>
    </row>
    <row r="19" spans="1:4" ht="21">
      <c r="A19" s="5" t="s">
        <v>1126</v>
      </c>
      <c r="B19" s="38" t="s">
        <v>6085</v>
      </c>
      <c r="C19" s="25">
        <v>143394</v>
      </c>
      <c r="D19" s="118">
        <f t="shared" si="0"/>
        <v>0.038041618316771005</v>
      </c>
    </row>
    <row r="20" spans="1:4" ht="21">
      <c r="A20" s="5" t="s">
        <v>2734</v>
      </c>
      <c r="B20" s="38" t="s">
        <v>6086</v>
      </c>
      <c r="C20" s="25">
        <v>56562</v>
      </c>
      <c r="D20" s="118">
        <f t="shared" si="0"/>
        <v>0.015005579140223452</v>
      </c>
    </row>
    <row r="21" spans="1:5" ht="12.75">
      <c r="A21" s="5"/>
      <c r="B21" s="38" t="s">
        <v>40</v>
      </c>
      <c r="C21" s="25">
        <v>3769398</v>
      </c>
      <c r="D21" s="118">
        <f t="shared" si="0"/>
        <v>1</v>
      </c>
      <c r="E21" s="21"/>
    </row>
    <row r="22" spans="1:4" ht="12.75">
      <c r="A22" s="30">
        <v>99</v>
      </c>
      <c r="B22" s="5" t="s">
        <v>44</v>
      </c>
      <c r="C22" s="25">
        <v>6954</v>
      </c>
      <c r="D22" s="119"/>
    </row>
    <row r="23" spans="1:4" ht="12.75">
      <c r="A23" s="5"/>
      <c r="B23" s="5" t="s">
        <v>1101</v>
      </c>
      <c r="C23" s="25">
        <v>5165262</v>
      </c>
      <c r="D23" s="119"/>
    </row>
    <row r="24" spans="1:4" ht="12.75">
      <c r="A24" s="5"/>
      <c r="B24" s="5"/>
      <c r="C24" s="25"/>
      <c r="D24" s="119"/>
    </row>
    <row r="25" spans="1:4" ht="12.75">
      <c r="A25" s="5"/>
      <c r="B25" s="26" t="s">
        <v>45</v>
      </c>
      <c r="C25" s="27">
        <v>3776355</v>
      </c>
      <c r="D25" s="120"/>
    </row>
    <row r="26" spans="1:3" ht="12.75">
      <c r="A26" s="9"/>
      <c r="B26" s="18"/>
      <c r="C26" s="9"/>
    </row>
    <row r="27" spans="1:2" ht="12.75">
      <c r="A27" s="62" t="s">
        <v>6977</v>
      </c>
      <c r="B27" s="19"/>
    </row>
    <row r="28" spans="1:2" ht="12.75">
      <c r="A28" s="62" t="s">
        <v>7015</v>
      </c>
      <c r="B28" s="19"/>
    </row>
    <row r="29" spans="1:2" ht="12.75">
      <c r="A29" s="136" t="s">
        <v>6919</v>
      </c>
      <c r="B29" s="136"/>
    </row>
    <row r="30" spans="1:2" ht="12.75">
      <c r="A30" s="62" t="s">
        <v>6917</v>
      </c>
      <c r="B30" s="19"/>
    </row>
    <row r="31" spans="1:2" ht="12.75">
      <c r="A31" s="28" t="s">
        <v>46</v>
      </c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</sheetData>
  <mergeCells count="1">
    <mergeCell ref="A29:B29"/>
  </mergeCells>
  <hyperlinks>
    <hyperlink ref="A29" r:id="rId1" display="http://datainfoplus.stats.govt.nz/Item/nz.govt.stats/ab874ce5-0889-423c-a2c0-dd4a89a355a9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030"/>
  <sheetViews>
    <sheetView workbookViewId="0" topLeftCell="A1">
      <pane ySplit="7" topLeftCell="A8" activePane="bottomLeft" state="frozen"/>
      <selection pane="bottomLeft" activeCell="G8" sqref="G8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6063</v>
      </c>
    </row>
    <row r="3" ht="12.75">
      <c r="A3" s="4" t="s">
        <v>6088</v>
      </c>
    </row>
    <row r="4" ht="12.75">
      <c r="A4" t="s">
        <v>1139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6088</v>
      </c>
      <c r="C7" s="8" t="s">
        <v>1140</v>
      </c>
      <c r="D7" s="146" t="s">
        <v>1140</v>
      </c>
    </row>
    <row r="8" spans="1:4" ht="12.75">
      <c r="A8" s="5" t="s">
        <v>1126</v>
      </c>
      <c r="B8" s="5" t="s">
        <v>6089</v>
      </c>
      <c r="C8" s="25">
        <v>2021400</v>
      </c>
      <c r="D8" s="118">
        <f>C8/C$12</f>
        <v>0.8267007914880983</v>
      </c>
    </row>
    <row r="9" spans="1:4" ht="12.75">
      <c r="A9" s="5" t="s">
        <v>2734</v>
      </c>
      <c r="B9" s="5" t="s">
        <v>6090</v>
      </c>
      <c r="C9" s="25">
        <v>137706</v>
      </c>
      <c r="D9" s="118">
        <f aca="true" t="shared" si="0" ref="D9:D12">C9/C$12</f>
        <v>0.05631822459318297</v>
      </c>
    </row>
    <row r="10" spans="1:4" ht="12.75">
      <c r="A10" s="5" t="s">
        <v>4813</v>
      </c>
      <c r="B10" s="5" t="s">
        <v>6091</v>
      </c>
      <c r="C10" s="25">
        <v>250062</v>
      </c>
      <c r="D10" s="118">
        <f t="shared" si="0"/>
        <v>0.10226894890724093</v>
      </c>
    </row>
    <row r="11" spans="1:4" ht="12.75">
      <c r="A11" s="5" t="s">
        <v>6092</v>
      </c>
      <c r="B11" s="5" t="s">
        <v>6093</v>
      </c>
      <c r="C11" s="25">
        <v>35970</v>
      </c>
      <c r="D11" s="118">
        <f t="shared" si="0"/>
        <v>0.01471080808836791</v>
      </c>
    </row>
    <row r="12" spans="1:4" ht="12.75">
      <c r="A12" s="5"/>
      <c r="B12" s="5" t="s">
        <v>40</v>
      </c>
      <c r="C12" s="25">
        <v>2445141</v>
      </c>
      <c r="D12" s="118">
        <f t="shared" si="0"/>
        <v>1</v>
      </c>
    </row>
    <row r="13" spans="1:4" ht="12.75">
      <c r="A13" s="5" t="s">
        <v>2726</v>
      </c>
      <c r="B13" s="5" t="s">
        <v>42</v>
      </c>
      <c r="C13" s="25">
        <v>0</v>
      </c>
      <c r="D13" s="119"/>
    </row>
    <row r="14" spans="1:4" ht="12.75">
      <c r="A14" s="5" t="s">
        <v>1129</v>
      </c>
      <c r="B14" s="5" t="s">
        <v>44</v>
      </c>
      <c r="C14" s="25">
        <v>0</v>
      </c>
      <c r="D14" s="119"/>
    </row>
    <row r="15" spans="1:4" ht="12.75">
      <c r="A15" s="5"/>
      <c r="B15" s="5"/>
      <c r="C15" s="25"/>
      <c r="D15" s="119"/>
    </row>
    <row r="16" spans="1:4" ht="12.75">
      <c r="A16" s="5"/>
      <c r="B16" s="26" t="s">
        <v>45</v>
      </c>
      <c r="C16" s="27">
        <v>2445141</v>
      </c>
      <c r="D16" s="120"/>
    </row>
    <row r="17" spans="1:3" ht="12.75">
      <c r="A17" s="9"/>
      <c r="B17" s="18"/>
      <c r="C17" s="9"/>
    </row>
    <row r="18" spans="1:2" ht="12.75">
      <c r="A18" s="62" t="s">
        <v>7016</v>
      </c>
      <c r="B18" s="19"/>
    </row>
    <row r="19" spans="1:3" ht="12.75">
      <c r="A19" s="136" t="s">
        <v>6919</v>
      </c>
      <c r="B19" s="136"/>
      <c r="C19" s="136"/>
    </row>
    <row r="20" spans="1:2" ht="12.75">
      <c r="A20" s="62" t="s">
        <v>6917</v>
      </c>
      <c r="B20" s="19"/>
    </row>
    <row r="21" spans="1:2" ht="12.75">
      <c r="A21" s="28" t="s">
        <v>46</v>
      </c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9:C19"/>
  </mergeCells>
  <hyperlinks>
    <hyperlink ref="A19" r:id="rId1" display="http://datainfoplus.stats.govt.nz/Item/nz.govt.stats/68c95ba5-cc3b-4cad-b286-1dfdcd86291d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30"/>
  <sheetViews>
    <sheetView workbookViewId="0" topLeftCell="A1">
      <pane ySplit="7" topLeftCell="A8" activePane="bottomLeft" state="frozen"/>
      <selection pane="bottomLeft" activeCell="H22" sqref="H22"/>
    </sheetView>
  </sheetViews>
  <sheetFormatPr defaultColWidth="8.7109375" defaultRowHeight="12.75"/>
  <cols>
    <col min="2" max="2" width="33.7109375" style="0" customWidth="1"/>
    <col min="3" max="3" width="18.7109375" style="0" customWidth="1"/>
    <col min="4" max="4" width="20.28125" style="0" customWidth="1"/>
  </cols>
  <sheetData>
    <row r="1" ht="12.75">
      <c r="A1" s="19" t="s">
        <v>6068</v>
      </c>
    </row>
    <row r="3" ht="12.75">
      <c r="A3" s="4" t="s">
        <v>6095</v>
      </c>
    </row>
    <row r="4" ht="12.75">
      <c r="A4" t="s">
        <v>2376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6095</v>
      </c>
      <c r="C7" s="8" t="s">
        <v>51</v>
      </c>
      <c r="D7" s="146" t="s">
        <v>51</v>
      </c>
    </row>
    <row r="8" spans="1:4" ht="12.75">
      <c r="A8" s="5" t="s">
        <v>32</v>
      </c>
      <c r="B8" s="5" t="s">
        <v>6096</v>
      </c>
      <c r="C8" s="25">
        <v>1000911</v>
      </c>
      <c r="D8" s="118">
        <f>C8/C$11</f>
        <v>0.21297088890803884</v>
      </c>
    </row>
    <row r="9" spans="1:4" ht="12.75">
      <c r="A9" s="5" t="s">
        <v>34</v>
      </c>
      <c r="B9" s="5" t="s">
        <v>6097</v>
      </c>
      <c r="C9" s="25">
        <v>149919</v>
      </c>
      <c r="D9" s="118">
        <f aca="true" t="shared" si="0" ref="D9:D11">C9/C$11</f>
        <v>0.03189932241148741</v>
      </c>
    </row>
    <row r="10" spans="1:4" ht="12.75">
      <c r="A10" s="5" t="s">
        <v>38</v>
      </c>
      <c r="B10" s="5" t="s">
        <v>6098</v>
      </c>
      <c r="C10" s="25">
        <v>3548922</v>
      </c>
      <c r="D10" s="118">
        <f t="shared" si="0"/>
        <v>0.7551291503493267</v>
      </c>
    </row>
    <row r="11" spans="1:4" ht="12.75">
      <c r="A11" s="5"/>
      <c r="B11" s="5" t="s">
        <v>40</v>
      </c>
      <c r="C11" s="25">
        <v>4699755</v>
      </c>
      <c r="D11" s="118">
        <f t="shared" si="0"/>
        <v>1</v>
      </c>
    </row>
    <row r="12" spans="1:4" ht="12.75">
      <c r="A12" s="5" t="s">
        <v>41</v>
      </c>
      <c r="B12" s="5" t="s">
        <v>42</v>
      </c>
      <c r="C12" s="25">
        <v>0</v>
      </c>
      <c r="D12" s="119"/>
    </row>
    <row r="13" spans="1:4" ht="12.75">
      <c r="A13" s="5" t="s">
        <v>43</v>
      </c>
      <c r="B13" s="5" t="s">
        <v>44</v>
      </c>
      <c r="C13" s="25">
        <v>0</v>
      </c>
      <c r="D13" s="119"/>
    </row>
    <row r="14" spans="1:4" ht="12.75">
      <c r="A14" s="5"/>
      <c r="B14" s="5"/>
      <c r="C14" s="25"/>
      <c r="D14" s="119"/>
    </row>
    <row r="15" spans="1:4" ht="12.75">
      <c r="A15" s="5"/>
      <c r="B15" s="26" t="s">
        <v>45</v>
      </c>
      <c r="C15" s="27">
        <v>4699755</v>
      </c>
      <c r="D15" s="120"/>
    </row>
    <row r="16" spans="1:3" ht="12.75">
      <c r="A16" s="9"/>
      <c r="B16" s="18"/>
      <c r="C16" s="9"/>
    </row>
    <row r="17" spans="1:2" ht="12.75">
      <c r="A17" s="62" t="s">
        <v>7017</v>
      </c>
      <c r="B17" s="19"/>
    </row>
    <row r="18" spans="1:3" ht="12.75">
      <c r="A18" s="136" t="s">
        <v>6919</v>
      </c>
      <c r="B18" s="136"/>
      <c r="C18" s="136"/>
    </row>
    <row r="19" spans="1:2" ht="12.75">
      <c r="A19" s="62" t="s">
        <v>6917</v>
      </c>
      <c r="B19" s="19"/>
    </row>
    <row r="20" spans="1:2" ht="12.75">
      <c r="A20" s="28" t="s">
        <v>46</v>
      </c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8:C18"/>
  </mergeCells>
  <hyperlinks>
    <hyperlink ref="A18" r:id="rId1" display="http://datainfoplus.stats.govt.nz/Item/nz.govt.stats/67b643ce-0ad7-4953-8408-584bf10f5038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030"/>
  <sheetViews>
    <sheetView workbookViewId="0" topLeftCell="A1">
      <pane ySplit="7" topLeftCell="A8" activePane="bottomLeft" state="frozen"/>
      <selection pane="bottomLeft" activeCell="I12" sqref="I12"/>
    </sheetView>
  </sheetViews>
  <sheetFormatPr defaultColWidth="8.7109375" defaultRowHeight="12.75"/>
  <cols>
    <col min="2" max="2" width="33.7109375" style="0" customWidth="1"/>
    <col min="3" max="3" width="18.7109375" style="0" customWidth="1"/>
    <col min="4" max="4" width="19.7109375" style="0" customWidth="1"/>
  </cols>
  <sheetData>
    <row r="1" ht="12.75">
      <c r="A1" s="19" t="s">
        <v>6072</v>
      </c>
    </row>
    <row r="3" ht="12.75">
      <c r="A3" s="4" t="s">
        <v>6100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6100</v>
      </c>
      <c r="C7" s="8" t="s">
        <v>727</v>
      </c>
      <c r="D7" s="146" t="s">
        <v>727</v>
      </c>
    </row>
    <row r="8" spans="1:4" ht="12.75">
      <c r="A8" s="5" t="s">
        <v>1126</v>
      </c>
      <c r="B8" s="5" t="s">
        <v>6101</v>
      </c>
      <c r="C8" s="25">
        <v>20625</v>
      </c>
      <c r="D8" s="118">
        <f>C8/C$24</f>
        <v>0.005461615764407742</v>
      </c>
    </row>
    <row r="9" spans="1:4" ht="12.75">
      <c r="A9" s="5" t="s">
        <v>2734</v>
      </c>
      <c r="B9" s="5" t="s">
        <v>6102</v>
      </c>
      <c r="C9" s="25">
        <v>257310</v>
      </c>
      <c r="D9" s="118">
        <f aca="true" t="shared" si="0" ref="D9:D24">C9/C$24</f>
        <v>0.06813713223465484</v>
      </c>
    </row>
    <row r="10" spans="1:4" ht="12.75">
      <c r="A10" s="5" t="s">
        <v>4813</v>
      </c>
      <c r="B10" s="5" t="s">
        <v>6891</v>
      </c>
      <c r="C10" s="25">
        <v>210705</v>
      </c>
      <c r="D10" s="118">
        <f t="shared" si="0"/>
        <v>0.05579586664918949</v>
      </c>
    </row>
    <row r="11" spans="1:4" ht="12.75">
      <c r="A11" s="5" t="s">
        <v>6092</v>
      </c>
      <c r="B11" s="5" t="s">
        <v>6892</v>
      </c>
      <c r="C11" s="25">
        <v>177423</v>
      </c>
      <c r="D11" s="118">
        <f t="shared" si="0"/>
        <v>0.046982606243321935</v>
      </c>
    </row>
    <row r="12" spans="1:4" ht="12.75">
      <c r="A12" s="5" t="s">
        <v>2735</v>
      </c>
      <c r="B12" s="5" t="s">
        <v>6890</v>
      </c>
      <c r="C12" s="25">
        <v>262197</v>
      </c>
      <c r="D12" s="118">
        <f t="shared" si="0"/>
        <v>0.06943123726450506</v>
      </c>
    </row>
    <row r="13" spans="1:4" ht="12.75">
      <c r="A13" s="5" t="s">
        <v>6103</v>
      </c>
      <c r="B13" s="5" t="s">
        <v>6893</v>
      </c>
      <c r="C13" s="25">
        <v>375282</v>
      </c>
      <c r="D13" s="118">
        <f t="shared" si="0"/>
        <v>0.09937677999022868</v>
      </c>
    </row>
    <row r="14" spans="1:4" ht="12.75">
      <c r="A14" s="5" t="s">
        <v>6104</v>
      </c>
      <c r="B14" s="5" t="s">
        <v>6894</v>
      </c>
      <c r="C14" s="25">
        <v>306639</v>
      </c>
      <c r="D14" s="118">
        <f t="shared" si="0"/>
        <v>0.08119972830944125</v>
      </c>
    </row>
    <row r="15" spans="1:4" ht="12.75">
      <c r="A15" s="5" t="s">
        <v>6105</v>
      </c>
      <c r="B15" s="5" t="s">
        <v>6895</v>
      </c>
      <c r="C15" s="25">
        <v>210132</v>
      </c>
      <c r="D15" s="118">
        <f t="shared" si="0"/>
        <v>0.05564413303304377</v>
      </c>
    </row>
    <row r="16" spans="1:4" ht="12.75">
      <c r="A16" s="5" t="s">
        <v>6106</v>
      </c>
      <c r="B16" s="5" t="s">
        <v>6896</v>
      </c>
      <c r="C16" s="25">
        <v>186087</v>
      </c>
      <c r="D16" s="118">
        <f t="shared" si="0"/>
        <v>0.04927688207279241</v>
      </c>
    </row>
    <row r="17" spans="1:4" ht="12.75">
      <c r="A17" s="5" t="s">
        <v>4844</v>
      </c>
      <c r="B17" s="5" t="s">
        <v>6897</v>
      </c>
      <c r="C17" s="25">
        <v>212724</v>
      </c>
      <c r="D17" s="118">
        <f t="shared" si="0"/>
        <v>0.05633050918147261</v>
      </c>
    </row>
    <row r="18" spans="1:4" ht="12.75">
      <c r="A18" s="5" t="s">
        <v>4815</v>
      </c>
      <c r="B18" s="5" t="s">
        <v>6898</v>
      </c>
      <c r="C18" s="25">
        <v>364719</v>
      </c>
      <c r="D18" s="118">
        <f t="shared" si="0"/>
        <v>0.09657963830201345</v>
      </c>
    </row>
    <row r="19" spans="1:4" ht="12.75">
      <c r="A19" s="5" t="s">
        <v>4817</v>
      </c>
      <c r="B19" s="5" t="s">
        <v>6899</v>
      </c>
      <c r="C19" s="25">
        <v>309375</v>
      </c>
      <c r="D19" s="118">
        <f t="shared" si="0"/>
        <v>0.08192423646611613</v>
      </c>
    </row>
    <row r="20" spans="1:4" ht="12.75">
      <c r="A20" s="5" t="s">
        <v>1133</v>
      </c>
      <c r="B20" s="5" t="s">
        <v>6900</v>
      </c>
      <c r="C20" s="25">
        <v>234606</v>
      </c>
      <c r="D20" s="118">
        <f t="shared" si="0"/>
        <v>0.0621249856011948</v>
      </c>
    </row>
    <row r="21" spans="1:4" ht="12.75">
      <c r="A21" s="5" t="s">
        <v>4820</v>
      </c>
      <c r="B21" s="5" t="s">
        <v>6901</v>
      </c>
      <c r="C21" s="25">
        <v>361317</v>
      </c>
      <c r="D21" s="118">
        <f t="shared" si="0"/>
        <v>0.09567876960720059</v>
      </c>
    </row>
    <row r="22" spans="1:4" ht="12.75">
      <c r="A22" s="5" t="s">
        <v>4822</v>
      </c>
      <c r="B22" s="5" t="s">
        <v>6902</v>
      </c>
      <c r="C22" s="25">
        <v>176310</v>
      </c>
      <c r="D22" s="118">
        <f t="shared" si="0"/>
        <v>0.04668787759625353</v>
      </c>
    </row>
    <row r="23" spans="1:4" ht="12.75">
      <c r="A23" s="5" t="s">
        <v>4824</v>
      </c>
      <c r="B23" s="5" t="s">
        <v>6107</v>
      </c>
      <c r="C23" s="25">
        <v>110910</v>
      </c>
      <c r="D23" s="118">
        <f t="shared" si="0"/>
        <v>0.029369590517840615</v>
      </c>
    </row>
    <row r="24" spans="1:4" ht="12.75">
      <c r="A24" s="5"/>
      <c r="B24" s="5" t="s">
        <v>40</v>
      </c>
      <c r="C24" s="25">
        <v>3776355</v>
      </c>
      <c r="D24" s="118">
        <f t="shared" si="0"/>
        <v>1</v>
      </c>
    </row>
    <row r="25" spans="1:4" ht="12.75">
      <c r="A25" s="5" t="s">
        <v>1129</v>
      </c>
      <c r="B25" s="5" t="s">
        <v>44</v>
      </c>
      <c r="C25" s="25">
        <v>0</v>
      </c>
      <c r="D25" s="119"/>
    </row>
    <row r="26" spans="1:4" ht="12.75">
      <c r="A26" s="5"/>
      <c r="B26" s="5"/>
      <c r="C26" s="25"/>
      <c r="D26" s="119"/>
    </row>
    <row r="27" spans="1:4" ht="12.75">
      <c r="A27" s="5"/>
      <c r="B27" s="26" t="s">
        <v>45</v>
      </c>
      <c r="C27" s="27">
        <v>3776355</v>
      </c>
      <c r="D27" s="120"/>
    </row>
    <row r="28" spans="1:3" ht="12.75">
      <c r="A28" s="9"/>
      <c r="B28" s="18"/>
      <c r="C28" s="9"/>
    </row>
    <row r="29" spans="1:2" ht="12.75">
      <c r="A29" s="62" t="s">
        <v>7018</v>
      </c>
      <c r="B29" s="19"/>
    </row>
    <row r="30" spans="1:3" ht="12.75">
      <c r="A30" s="136" t="s">
        <v>6919</v>
      </c>
      <c r="B30" s="136"/>
      <c r="C30" s="136"/>
    </row>
    <row r="31" spans="1:2" ht="12.75">
      <c r="A31" s="62" t="s">
        <v>6917</v>
      </c>
      <c r="B31" s="19"/>
    </row>
    <row r="32" spans="1:2" ht="12.75">
      <c r="A32" s="28" t="s">
        <v>46</v>
      </c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30:C30"/>
  </mergeCells>
  <hyperlinks>
    <hyperlink ref="A30" r:id="rId1" display="http://datainfoplus.stats.govt.nz/Item/nz.govt.stats/4dc6188a-e884-4be0-bd53-7f03c60121a9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031"/>
  <sheetViews>
    <sheetView workbookViewId="0" topLeftCell="A1">
      <pane ySplit="7" topLeftCell="A8" activePane="bottomLeft" state="frozen"/>
      <selection pane="bottomLeft" activeCell="E7" sqref="E7"/>
    </sheetView>
  </sheetViews>
  <sheetFormatPr defaultColWidth="8.7109375" defaultRowHeight="12.75"/>
  <cols>
    <col min="2" max="2" width="63.7109375" style="0" customWidth="1"/>
    <col min="3" max="3" width="18.7109375" style="0" customWidth="1"/>
    <col min="4" max="4" width="19.28125" style="0" customWidth="1"/>
  </cols>
  <sheetData>
    <row r="1" ht="12.75">
      <c r="A1" s="19" t="s">
        <v>6087</v>
      </c>
    </row>
    <row r="3" ht="12.75">
      <c r="A3" s="4" t="s">
        <v>6109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6852</v>
      </c>
      <c r="C7" s="8" t="s">
        <v>727</v>
      </c>
      <c r="D7" s="146" t="s">
        <v>727</v>
      </c>
    </row>
    <row r="8" spans="1:4" ht="12.75">
      <c r="A8" s="5" t="s">
        <v>1104</v>
      </c>
      <c r="B8" s="38" t="s">
        <v>6110</v>
      </c>
      <c r="C8" s="25">
        <v>363819</v>
      </c>
      <c r="D8" s="118">
        <f>C8/C$15</f>
        <v>0.11677460853019965</v>
      </c>
    </row>
    <row r="9" spans="1:4" ht="12.75">
      <c r="A9" s="5" t="s">
        <v>1106</v>
      </c>
      <c r="B9" s="38" t="s">
        <v>6111</v>
      </c>
      <c r="C9" s="25">
        <v>2673633</v>
      </c>
      <c r="D9" s="118">
        <f aca="true" t="shared" si="0" ref="D9:D15">C9/C$15</f>
        <v>0.8581532215976166</v>
      </c>
    </row>
    <row r="10" spans="1:4" ht="12.75" customHeight="1">
      <c r="A10" s="5" t="s">
        <v>1108</v>
      </c>
      <c r="B10" s="38" t="s">
        <v>6112</v>
      </c>
      <c r="C10" s="25">
        <v>904797</v>
      </c>
      <c r="D10" s="118">
        <f t="shared" si="0"/>
        <v>0.29041175824874194</v>
      </c>
    </row>
    <row r="11" spans="1:4" ht="12.75">
      <c r="A11" s="5" t="s">
        <v>1110</v>
      </c>
      <c r="B11" s="38" t="s">
        <v>6113</v>
      </c>
      <c r="C11" s="25">
        <v>226386</v>
      </c>
      <c r="D11" s="118">
        <f t="shared" si="0"/>
        <v>0.07266288051673436</v>
      </c>
    </row>
    <row r="12" spans="1:4" ht="12.75">
      <c r="A12" s="5" t="s">
        <v>1112</v>
      </c>
      <c r="B12" s="38" t="s">
        <v>6114</v>
      </c>
      <c r="C12" s="25">
        <v>437424</v>
      </c>
      <c r="D12" s="118">
        <f t="shared" si="0"/>
        <v>0.14039952933110708</v>
      </c>
    </row>
    <row r="13" spans="1:4" ht="12.75">
      <c r="A13" s="5" t="s">
        <v>1114</v>
      </c>
      <c r="B13" s="38" t="s">
        <v>6115</v>
      </c>
      <c r="C13" s="25">
        <v>256275</v>
      </c>
      <c r="D13" s="118">
        <f t="shared" si="0"/>
        <v>0.08225632196525447</v>
      </c>
    </row>
    <row r="14" spans="1:4" ht="12.75">
      <c r="A14" s="5" t="s">
        <v>1116</v>
      </c>
      <c r="B14" s="38" t="s">
        <v>6116</v>
      </c>
      <c r="C14" s="25">
        <v>473688</v>
      </c>
      <c r="D14" s="118">
        <f t="shared" si="0"/>
        <v>0.152039147942942</v>
      </c>
    </row>
    <row r="15" spans="1:4" ht="12.75">
      <c r="A15" s="5"/>
      <c r="B15" s="5" t="s">
        <v>40</v>
      </c>
      <c r="C15" s="25">
        <v>3115566</v>
      </c>
      <c r="D15" s="118">
        <f t="shared" si="0"/>
        <v>1</v>
      </c>
    </row>
    <row r="16" spans="1:4" ht="12.75">
      <c r="A16" s="5" t="s">
        <v>2726</v>
      </c>
      <c r="B16" s="5" t="s">
        <v>42</v>
      </c>
      <c r="C16" s="25">
        <v>10659</v>
      </c>
      <c r="D16" s="119"/>
    </row>
    <row r="17" spans="1:4" ht="12.75">
      <c r="A17" s="5" t="s">
        <v>1129</v>
      </c>
      <c r="B17" s="5" t="s">
        <v>44</v>
      </c>
      <c r="C17" s="25">
        <v>650127</v>
      </c>
      <c r="D17" s="119"/>
    </row>
    <row r="18" spans="1:4" ht="12.75">
      <c r="A18" s="5"/>
      <c r="B18" s="5" t="s">
        <v>1101</v>
      </c>
      <c r="C18" s="25">
        <v>5336025</v>
      </c>
      <c r="D18" s="119"/>
    </row>
    <row r="19" spans="1:4" ht="12.75">
      <c r="A19" s="5"/>
      <c r="B19" s="5"/>
      <c r="C19" s="25"/>
      <c r="D19" s="119"/>
    </row>
    <row r="20" spans="1:4" ht="12.75">
      <c r="A20" s="5"/>
      <c r="B20" s="26" t="s">
        <v>45</v>
      </c>
      <c r="C20" s="27">
        <v>3776355</v>
      </c>
      <c r="D20" s="120"/>
    </row>
    <row r="21" spans="1:3" ht="12.75">
      <c r="A21" s="9"/>
      <c r="B21" s="18"/>
      <c r="C21" s="9"/>
    </row>
    <row r="22" spans="1:2" ht="12.75">
      <c r="A22" s="62" t="s">
        <v>6923</v>
      </c>
      <c r="B22" s="19"/>
    </row>
    <row r="23" spans="1:2" ht="12.75">
      <c r="A23" s="62" t="s">
        <v>7019</v>
      </c>
      <c r="B23" s="19"/>
    </row>
    <row r="24" spans="1:2" ht="12.75">
      <c r="A24" s="136" t="s">
        <v>6919</v>
      </c>
      <c r="B24" s="136"/>
    </row>
    <row r="25" spans="1:2" ht="12.75">
      <c r="A25" s="62" t="s">
        <v>6917</v>
      </c>
      <c r="B25" s="19"/>
    </row>
    <row r="26" spans="1:2" ht="12.75">
      <c r="A26" s="28" t="s">
        <v>46</v>
      </c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</sheetData>
  <mergeCells count="1">
    <mergeCell ref="A24:B24"/>
  </mergeCells>
  <hyperlinks>
    <hyperlink ref="A24" r:id="rId1" display="http://datainfoplus.stats.govt.nz/Item/nz.govt.stats/6a91de34-107d-4615-aa0c-c38b30c266fa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032"/>
  <sheetViews>
    <sheetView workbookViewId="0" topLeftCell="A1">
      <pane ySplit="7" topLeftCell="A8" activePane="bottomLeft" state="frozen"/>
      <selection pane="bottomLeft" activeCell="I15" sqref="I15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6094</v>
      </c>
    </row>
    <row r="3" ht="12.75">
      <c r="A3" s="4" t="s">
        <v>6122</v>
      </c>
    </row>
    <row r="4" ht="12.75">
      <c r="A4" t="s">
        <v>6123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6122</v>
      </c>
      <c r="C7" s="8" t="s">
        <v>50</v>
      </c>
      <c r="D7" s="146" t="s">
        <v>50</v>
      </c>
    </row>
    <row r="8" spans="1:4" ht="12.75">
      <c r="A8" s="5" t="s">
        <v>32</v>
      </c>
      <c r="B8" s="5" t="s">
        <v>6124</v>
      </c>
      <c r="C8" s="25">
        <v>4535052</v>
      </c>
      <c r="D8" s="118">
        <f>C8/C$13</f>
        <v>0.9461116820400228</v>
      </c>
    </row>
    <row r="9" spans="1:4" ht="12.75">
      <c r="A9" s="5" t="s">
        <v>34</v>
      </c>
      <c r="B9" s="5" t="s">
        <v>6118</v>
      </c>
      <c r="C9" s="25">
        <v>162441</v>
      </c>
      <c r="D9" s="118">
        <f aca="true" t="shared" si="0" ref="D9:D11">C9/C$13</f>
        <v>0.033888768583527455</v>
      </c>
    </row>
    <row r="10" spans="1:4" ht="12.75">
      <c r="A10" s="5" t="s">
        <v>36</v>
      </c>
      <c r="B10" s="5" t="s">
        <v>5740</v>
      </c>
      <c r="C10" s="25">
        <v>93606</v>
      </c>
      <c r="D10" s="118">
        <f t="shared" si="0"/>
        <v>0.0195282722467214</v>
      </c>
    </row>
    <row r="11" spans="1:4" ht="12.75">
      <c r="A11" s="5" t="s">
        <v>38</v>
      </c>
      <c r="B11" s="5" t="s">
        <v>6125</v>
      </c>
      <c r="C11" s="25">
        <v>2259</v>
      </c>
      <c r="D11" s="118">
        <f t="shared" si="0"/>
        <v>0.0004712771297282615</v>
      </c>
    </row>
    <row r="12" spans="1:4" ht="12.75">
      <c r="A12" s="5"/>
      <c r="B12" s="5"/>
      <c r="C12" s="25"/>
      <c r="D12" s="119"/>
    </row>
    <row r="13" spans="1:4" ht="12.75">
      <c r="A13" s="5"/>
      <c r="B13" s="26" t="s">
        <v>45</v>
      </c>
      <c r="C13" s="27">
        <v>4793358</v>
      </c>
      <c r="D13" s="120"/>
    </row>
    <row r="14" spans="1:3" ht="12.75">
      <c r="A14" s="9"/>
      <c r="B14" s="18"/>
      <c r="C14" s="9"/>
    </row>
    <row r="15" spans="1:2" ht="12.75">
      <c r="A15" s="62" t="s">
        <v>6978</v>
      </c>
      <c r="B15" s="19"/>
    </row>
    <row r="16" spans="1:2" ht="12.75">
      <c r="A16" s="62" t="s">
        <v>6979</v>
      </c>
      <c r="B16" s="19"/>
    </row>
    <row r="17" spans="1:2" ht="12.75">
      <c r="A17" s="62" t="s">
        <v>7020</v>
      </c>
      <c r="B17" s="19"/>
    </row>
    <row r="18" spans="1:3" ht="12.75">
      <c r="A18" s="136" t="s">
        <v>6919</v>
      </c>
      <c r="B18" s="136"/>
      <c r="C18" s="136"/>
    </row>
    <row r="19" spans="1:2" ht="12.75">
      <c r="A19" s="62" t="s">
        <v>6917</v>
      </c>
      <c r="B19" s="19"/>
    </row>
    <row r="20" spans="1:2" ht="12.75">
      <c r="A20" s="28" t="s">
        <v>46</v>
      </c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</sheetData>
  <mergeCells count="1">
    <mergeCell ref="A18:C18"/>
  </mergeCells>
  <hyperlinks>
    <hyperlink ref="A18" r:id="rId1" display="http://datainfoplus.stats.govt.nz/Item/nz.govt.stats/a4fcae66-08bc-4e0f-89d4-d3e4ad773082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1030"/>
  <sheetViews>
    <sheetView workbookViewId="0" topLeftCell="A1">
      <pane ySplit="7" topLeftCell="A8" activePane="bottomLeft" state="frozen"/>
      <selection pane="bottomLeft" activeCell="I11" sqref="I11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6099</v>
      </c>
    </row>
    <row r="3" ht="12.75">
      <c r="A3" s="4" t="s">
        <v>6127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6127</v>
      </c>
      <c r="C7" s="8" t="s">
        <v>727</v>
      </c>
      <c r="D7" s="146" t="s">
        <v>727</v>
      </c>
    </row>
    <row r="8" spans="1:4" ht="12.75">
      <c r="A8" s="5" t="s">
        <v>32</v>
      </c>
      <c r="B8" s="5" t="s">
        <v>6128</v>
      </c>
      <c r="C8" s="25">
        <v>1891371</v>
      </c>
      <c r="D8" s="118">
        <f>C8/C$12</f>
        <v>0.5008460546050791</v>
      </c>
    </row>
    <row r="9" spans="1:4" ht="12.75">
      <c r="A9" s="5" t="s">
        <v>34</v>
      </c>
      <c r="B9" s="5" t="s">
        <v>6129</v>
      </c>
      <c r="C9" s="25">
        <v>553770</v>
      </c>
      <c r="D9" s="118">
        <f aca="true" t="shared" si="0" ref="D9:D12">C9/C$12</f>
        <v>0.14664152070569691</v>
      </c>
    </row>
    <row r="10" spans="1:4" ht="12.75">
      <c r="A10" s="5" t="s">
        <v>36</v>
      </c>
      <c r="B10" s="5" t="s">
        <v>6130</v>
      </c>
      <c r="C10" s="25">
        <v>151035</v>
      </c>
      <c r="D10" s="118">
        <f t="shared" si="0"/>
        <v>0.03999494750489361</v>
      </c>
    </row>
    <row r="11" spans="1:4" ht="12.75">
      <c r="A11" s="5" t="s">
        <v>38</v>
      </c>
      <c r="B11" s="5" t="s">
        <v>6131</v>
      </c>
      <c r="C11" s="25">
        <v>1180179</v>
      </c>
      <c r="D11" s="118">
        <f t="shared" si="0"/>
        <v>0.31251827160179985</v>
      </c>
    </row>
    <row r="12" spans="1:4" ht="12.75">
      <c r="A12" s="5"/>
      <c r="B12" s="5" t="s">
        <v>40</v>
      </c>
      <c r="C12" s="25">
        <v>3776352</v>
      </c>
      <c r="D12" s="118">
        <f t="shared" si="0"/>
        <v>1</v>
      </c>
    </row>
    <row r="13" spans="1:4" ht="12.75">
      <c r="A13" s="5" t="s">
        <v>43</v>
      </c>
      <c r="B13" s="5" t="s">
        <v>6132</v>
      </c>
      <c r="C13" s="25">
        <v>3</v>
      </c>
      <c r="D13" s="119"/>
    </row>
    <row r="14" spans="1:4" ht="12.75">
      <c r="A14" s="5"/>
      <c r="B14" s="5"/>
      <c r="C14" s="25"/>
      <c r="D14" s="119"/>
    </row>
    <row r="15" spans="1:4" ht="12.75">
      <c r="A15" s="5"/>
      <c r="B15" s="26" t="s">
        <v>45</v>
      </c>
      <c r="C15" s="27">
        <v>3776355</v>
      </c>
      <c r="D15" s="120"/>
    </row>
    <row r="16" spans="1:3" ht="12.75">
      <c r="A16" s="9"/>
      <c r="B16" s="18"/>
      <c r="C16" s="9"/>
    </row>
    <row r="17" spans="1:2" ht="12.75">
      <c r="A17" s="62" t="s">
        <v>7021</v>
      </c>
      <c r="B17" s="19"/>
    </row>
    <row r="18" spans="1:3" ht="12.75">
      <c r="A18" s="136" t="s">
        <v>6919</v>
      </c>
      <c r="B18" s="136"/>
      <c r="C18" s="136"/>
    </row>
    <row r="19" spans="1:2" ht="12.75">
      <c r="A19" s="62" t="s">
        <v>6917</v>
      </c>
      <c r="B19" s="19"/>
    </row>
    <row r="20" spans="1:2" ht="12.75">
      <c r="A20" s="28" t="s">
        <v>46</v>
      </c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8:C18"/>
  </mergeCells>
  <hyperlinks>
    <hyperlink ref="A18" r:id="rId1" display="http://datainfoplus.stats.govt.nz/Item/nz.govt.stats/ab229e2c-1ff2-44fc-b6be-d2479cd4e690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1030"/>
  <sheetViews>
    <sheetView workbookViewId="0" topLeftCell="A1">
      <pane ySplit="7" topLeftCell="A8" activePane="bottomLeft" state="frozen"/>
      <selection pane="bottomLeft" activeCell="I11" sqref="I11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6108</v>
      </c>
    </row>
    <row r="3" ht="12.75">
      <c r="A3" s="4" t="s">
        <v>6134</v>
      </c>
    </row>
    <row r="4" ht="12.75">
      <c r="A4" t="s">
        <v>1139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6134</v>
      </c>
      <c r="C7" s="8" t="s">
        <v>1140</v>
      </c>
      <c r="D7" s="146" t="s">
        <v>1140</v>
      </c>
    </row>
    <row r="8" spans="1:4" ht="12.75">
      <c r="A8" s="5" t="s">
        <v>32</v>
      </c>
      <c r="B8" s="5" t="s">
        <v>2729</v>
      </c>
      <c r="C8" s="25">
        <v>291135</v>
      </c>
      <c r="D8" s="118">
        <f>C8/C$10</f>
        <v>0.11906675320564336</v>
      </c>
    </row>
    <row r="9" spans="1:4" ht="12.75">
      <c r="A9" s="5" t="s">
        <v>34</v>
      </c>
      <c r="B9" s="5" t="s">
        <v>6135</v>
      </c>
      <c r="C9" s="25">
        <v>2154006</v>
      </c>
      <c r="D9" s="118">
        <f aca="true" t="shared" si="0" ref="D9:D10">C9/C$10</f>
        <v>0.8809332467943567</v>
      </c>
    </row>
    <row r="10" spans="1:4" ht="12.75">
      <c r="A10" s="5"/>
      <c r="B10" s="5" t="s">
        <v>40</v>
      </c>
      <c r="C10" s="25">
        <v>2445141</v>
      </c>
      <c r="D10" s="118">
        <f t="shared" si="0"/>
        <v>1</v>
      </c>
    </row>
    <row r="11" spans="1:4" ht="12.75">
      <c r="A11" s="5" t="s">
        <v>43</v>
      </c>
      <c r="B11" s="5" t="s">
        <v>44</v>
      </c>
      <c r="C11" s="25">
        <v>0</v>
      </c>
      <c r="D11" s="119"/>
    </row>
    <row r="12" spans="1:4" ht="12.75">
      <c r="A12" s="5"/>
      <c r="B12" s="5"/>
      <c r="C12" s="25"/>
      <c r="D12" s="119"/>
    </row>
    <row r="13" spans="1:4" ht="12.75">
      <c r="A13" s="5"/>
      <c r="B13" s="26" t="s">
        <v>45</v>
      </c>
      <c r="C13" s="27">
        <v>2445141</v>
      </c>
      <c r="D13" s="120"/>
    </row>
    <row r="14" spans="1:3" ht="12.75">
      <c r="A14" s="9"/>
      <c r="B14" s="18"/>
      <c r="C14" s="9"/>
    </row>
    <row r="15" spans="1:2" ht="12.75">
      <c r="A15" s="62" t="s">
        <v>7022</v>
      </c>
      <c r="B15" s="19"/>
    </row>
    <row r="16" spans="1:3" ht="12.75">
      <c r="A16" s="136" t="s">
        <v>6919</v>
      </c>
      <c r="B16" s="136"/>
      <c r="C16" s="136"/>
    </row>
    <row r="17" spans="1:2" ht="12.75">
      <c r="A17" s="62" t="s">
        <v>6917</v>
      </c>
      <c r="B17" s="19"/>
    </row>
    <row r="18" spans="1:2" ht="12.75">
      <c r="A18" s="28" t="s">
        <v>46</v>
      </c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6:C16"/>
  </mergeCells>
  <hyperlinks>
    <hyperlink ref="A16" r:id="rId1" display="http://datainfoplus.stats.govt.nz/Item/nz.govt.stats/1f249df7-8b72-45df-a117-8e2b246428ea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1030"/>
  <sheetViews>
    <sheetView workbookViewId="0" topLeftCell="A1">
      <pane ySplit="7" topLeftCell="A101" activePane="bottomLeft" state="frozen"/>
      <selection pane="bottomLeft" activeCell="G90" sqref="G90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6117</v>
      </c>
    </row>
    <row r="3" ht="12.75">
      <c r="A3" s="4" t="s">
        <v>6137</v>
      </c>
    </row>
    <row r="4" ht="12.75">
      <c r="A4" s="33" t="s">
        <v>2376</v>
      </c>
    </row>
    <row r="5" ht="12.75">
      <c r="A5" t="s">
        <v>6138</v>
      </c>
    </row>
    <row r="6" ht="12.75">
      <c r="D6" s="133" t="s">
        <v>7051</v>
      </c>
    </row>
    <row r="7" spans="1:4" ht="20.4">
      <c r="A7" s="6" t="s">
        <v>24</v>
      </c>
      <c r="B7" s="31" t="s">
        <v>6137</v>
      </c>
      <c r="C7" s="93" t="s">
        <v>51</v>
      </c>
      <c r="D7" s="94" t="s">
        <v>51</v>
      </c>
    </row>
    <row r="8" spans="1:4" ht="12.75">
      <c r="A8" s="5" t="s">
        <v>6139</v>
      </c>
      <c r="B8" s="5" t="s">
        <v>6140</v>
      </c>
      <c r="C8" s="116">
        <v>796902</v>
      </c>
      <c r="D8" s="87">
        <f>C8/C$107</f>
        <v>0.20347783057276733</v>
      </c>
    </row>
    <row r="9" spans="1:4" ht="12.75">
      <c r="A9" s="5" t="s">
        <v>52</v>
      </c>
      <c r="B9" s="5" t="s">
        <v>6141</v>
      </c>
      <c r="C9" s="116">
        <v>312039</v>
      </c>
      <c r="D9" s="87">
        <f aca="true" t="shared" si="0" ref="D9:D72">C9/C$107</f>
        <v>0.07967481418555324</v>
      </c>
    </row>
    <row r="10" spans="1:4" ht="12.75">
      <c r="A10" s="5" t="s">
        <v>53</v>
      </c>
      <c r="B10" s="5" t="s">
        <v>6142</v>
      </c>
      <c r="C10" s="116">
        <v>459384</v>
      </c>
      <c r="D10" s="87">
        <f t="shared" si="0"/>
        <v>0.11729730847687689</v>
      </c>
    </row>
    <row r="11" spans="1:4" ht="12.75">
      <c r="A11" s="5" t="s">
        <v>54</v>
      </c>
      <c r="B11" s="5" t="s">
        <v>6143</v>
      </c>
      <c r="C11" s="116">
        <v>308376</v>
      </c>
      <c r="D11" s="87">
        <f t="shared" si="0"/>
        <v>0.07873951813486188</v>
      </c>
    </row>
    <row r="12" spans="1:4" ht="12.75">
      <c r="A12" s="5" t="s">
        <v>55</v>
      </c>
      <c r="B12" s="5" t="s">
        <v>6144</v>
      </c>
      <c r="C12" s="116">
        <v>233346</v>
      </c>
      <c r="D12" s="87">
        <f t="shared" si="0"/>
        <v>0.059581652264435236</v>
      </c>
    </row>
    <row r="13" spans="1:4" ht="12.75">
      <c r="A13" s="5" t="s">
        <v>56</v>
      </c>
      <c r="B13" s="5" t="s">
        <v>6145</v>
      </c>
      <c r="C13" s="116">
        <v>211731</v>
      </c>
      <c r="D13" s="87">
        <f t="shared" si="0"/>
        <v>0.054062562956301526</v>
      </c>
    </row>
    <row r="14" spans="1:4" ht="12.75">
      <c r="A14" s="5" t="s">
        <v>57</v>
      </c>
      <c r="B14" s="5" t="s">
        <v>6146</v>
      </c>
      <c r="C14" s="116">
        <v>143595</v>
      </c>
      <c r="D14" s="87">
        <f t="shared" si="0"/>
        <v>0.03666498400191808</v>
      </c>
    </row>
    <row r="15" spans="1:4" ht="12.75">
      <c r="A15" s="5" t="s">
        <v>58</v>
      </c>
      <c r="B15" s="5" t="s">
        <v>6147</v>
      </c>
      <c r="C15" s="116">
        <v>126699</v>
      </c>
      <c r="D15" s="87">
        <f t="shared" si="0"/>
        <v>0.03235082564197235</v>
      </c>
    </row>
    <row r="16" spans="1:4" ht="12.75">
      <c r="A16" s="5" t="s">
        <v>59</v>
      </c>
      <c r="B16" s="5" t="s">
        <v>6148</v>
      </c>
      <c r="C16" s="116">
        <v>111837</v>
      </c>
      <c r="D16" s="87">
        <f t="shared" si="0"/>
        <v>0.028556020863000194</v>
      </c>
    </row>
    <row r="17" spans="1:4" ht="12.75">
      <c r="A17" s="5" t="s">
        <v>60</v>
      </c>
      <c r="B17" s="5" t="s">
        <v>6149</v>
      </c>
      <c r="C17" s="116">
        <v>88764</v>
      </c>
      <c r="D17" s="87">
        <f t="shared" si="0"/>
        <v>0.0226646515543456</v>
      </c>
    </row>
    <row r="18" spans="1:4" ht="12.75">
      <c r="A18" s="5" t="s">
        <v>61</v>
      </c>
      <c r="B18" s="5" t="s">
        <v>6150</v>
      </c>
      <c r="C18" s="116">
        <v>134991</v>
      </c>
      <c r="D18" s="87">
        <f t="shared" si="0"/>
        <v>0.034468072393905945</v>
      </c>
    </row>
    <row r="19" spans="1:4" ht="12.75">
      <c r="A19" s="5" t="s">
        <v>62</v>
      </c>
      <c r="B19" s="5" t="s">
        <v>6151</v>
      </c>
      <c r="C19" s="116">
        <v>79602</v>
      </c>
      <c r="D19" s="87">
        <f t="shared" si="0"/>
        <v>0.020325262415269916</v>
      </c>
    </row>
    <row r="20" spans="1:4" ht="12.75">
      <c r="A20" s="5" t="s">
        <v>63</v>
      </c>
      <c r="B20" s="5" t="s">
        <v>6152</v>
      </c>
      <c r="C20" s="116">
        <v>87927</v>
      </c>
      <c r="D20" s="87">
        <f t="shared" si="0"/>
        <v>0.02245093525775028</v>
      </c>
    </row>
    <row r="21" spans="1:4" ht="12.75">
      <c r="A21" s="5" t="s">
        <v>64</v>
      </c>
      <c r="B21" s="5" t="s">
        <v>6153</v>
      </c>
      <c r="C21" s="116">
        <v>64335</v>
      </c>
      <c r="D21" s="87">
        <f t="shared" si="0"/>
        <v>0.01642704652504196</v>
      </c>
    </row>
    <row r="22" spans="1:4" ht="12.75">
      <c r="A22" s="5" t="s">
        <v>65</v>
      </c>
      <c r="B22" s="5" t="s">
        <v>6154</v>
      </c>
      <c r="C22" s="116">
        <v>67899</v>
      </c>
      <c r="D22" s="87">
        <f t="shared" si="0"/>
        <v>0.01733706430409301</v>
      </c>
    </row>
    <row r="23" spans="1:4" ht="12.75">
      <c r="A23" s="5" t="s">
        <v>66</v>
      </c>
      <c r="B23" s="5" t="s">
        <v>6155</v>
      </c>
      <c r="C23" s="116">
        <v>73206</v>
      </c>
      <c r="D23" s="87">
        <f t="shared" si="0"/>
        <v>0.018692132865659773</v>
      </c>
    </row>
    <row r="24" spans="1:4" ht="12.75">
      <c r="A24" s="5" t="s">
        <v>67</v>
      </c>
      <c r="B24" s="5" t="s">
        <v>6156</v>
      </c>
      <c r="C24" s="116">
        <v>48432</v>
      </c>
      <c r="D24" s="87">
        <f t="shared" si="0"/>
        <v>0.012366436889730817</v>
      </c>
    </row>
    <row r="25" spans="1:4" ht="12.75">
      <c r="A25" s="5" t="s">
        <v>68</v>
      </c>
      <c r="B25" s="5" t="s">
        <v>6157</v>
      </c>
      <c r="C25" s="116">
        <v>52071</v>
      </c>
      <c r="D25" s="87">
        <f t="shared" si="0"/>
        <v>0.013295604874569981</v>
      </c>
    </row>
    <row r="26" spans="1:4" ht="12.75">
      <c r="A26" s="5" t="s">
        <v>69</v>
      </c>
      <c r="B26" s="5" t="s">
        <v>6158</v>
      </c>
      <c r="C26" s="116">
        <v>50025</v>
      </c>
      <c r="D26" s="87">
        <f t="shared" si="0"/>
        <v>0.012773187260670303</v>
      </c>
    </row>
    <row r="27" spans="1:4" ht="12.75">
      <c r="A27" s="5" t="s">
        <v>70</v>
      </c>
      <c r="B27" s="5" t="s">
        <v>6159</v>
      </c>
      <c r="C27" s="116">
        <v>28773</v>
      </c>
      <c r="D27" s="87">
        <f t="shared" si="0"/>
        <v>0.0073467849485510574</v>
      </c>
    </row>
    <row r="28" spans="1:4" ht="12.75">
      <c r="A28" s="5" t="s">
        <v>71</v>
      </c>
      <c r="B28" s="5" t="s">
        <v>6160</v>
      </c>
      <c r="C28" s="116">
        <v>55452</v>
      </c>
      <c r="D28" s="87">
        <f t="shared" si="0"/>
        <v>0.014158896151498044</v>
      </c>
    </row>
    <row r="29" spans="1:4" ht="12.75">
      <c r="A29" s="5" t="s">
        <v>72</v>
      </c>
      <c r="B29" s="5" t="s">
        <v>6161</v>
      </c>
      <c r="C29" s="116">
        <v>23388</v>
      </c>
      <c r="D29" s="87">
        <f t="shared" si="0"/>
        <v>0.005971800172964658</v>
      </c>
    </row>
    <row r="30" spans="1:4" ht="12.75">
      <c r="A30" s="5" t="s">
        <v>73</v>
      </c>
      <c r="B30" s="5" t="s">
        <v>6162</v>
      </c>
      <c r="C30" s="116">
        <v>26862</v>
      </c>
      <c r="D30" s="87">
        <f t="shared" si="0"/>
        <v>0.0068588377050699785</v>
      </c>
    </row>
    <row r="31" spans="1:4" ht="12.75">
      <c r="A31" s="5" t="s">
        <v>74</v>
      </c>
      <c r="B31" s="5" t="s">
        <v>6163</v>
      </c>
      <c r="C31" s="116">
        <v>22641</v>
      </c>
      <c r="D31" s="87">
        <f t="shared" si="0"/>
        <v>0.005781064123315069</v>
      </c>
    </row>
    <row r="32" spans="1:4" ht="12.75">
      <c r="A32" s="5" t="s">
        <v>75</v>
      </c>
      <c r="B32" s="5" t="s">
        <v>6164</v>
      </c>
      <c r="C32" s="116">
        <v>20403</v>
      </c>
      <c r="D32" s="87">
        <f t="shared" si="0"/>
        <v>0.005209621982597825</v>
      </c>
    </row>
    <row r="33" spans="1:4" ht="12.75">
      <c r="A33" s="5" t="s">
        <v>76</v>
      </c>
      <c r="B33" s="5" t="s">
        <v>6165</v>
      </c>
      <c r="C33" s="116">
        <v>28026</v>
      </c>
      <c r="D33" s="87">
        <f t="shared" si="0"/>
        <v>0.007156048898901468</v>
      </c>
    </row>
    <row r="34" spans="1:4" ht="12.75">
      <c r="A34" s="5" t="s">
        <v>77</v>
      </c>
      <c r="B34" s="5" t="s">
        <v>6166</v>
      </c>
      <c r="C34" s="116">
        <v>15531</v>
      </c>
      <c r="D34" s="87">
        <f t="shared" si="0"/>
        <v>0.003965624614602109</v>
      </c>
    </row>
    <row r="35" spans="1:4" ht="12.75">
      <c r="A35" s="5" t="s">
        <v>78</v>
      </c>
      <c r="B35" s="5" t="s">
        <v>6167</v>
      </c>
      <c r="C35" s="116">
        <v>16206</v>
      </c>
      <c r="D35" s="87">
        <f t="shared" si="0"/>
        <v>0.004137976466695111</v>
      </c>
    </row>
    <row r="36" spans="1:4" ht="12.75">
      <c r="A36" s="5" t="s">
        <v>79</v>
      </c>
      <c r="B36" s="5" t="s">
        <v>6168</v>
      </c>
      <c r="C36" s="116">
        <v>16938</v>
      </c>
      <c r="D36" s="87">
        <f t="shared" si="0"/>
        <v>0.004324882475187078</v>
      </c>
    </row>
    <row r="37" spans="1:4" ht="12.75">
      <c r="A37" s="5" t="s">
        <v>80</v>
      </c>
      <c r="B37" s="5" t="s">
        <v>6169</v>
      </c>
      <c r="C37" s="116">
        <v>12024</v>
      </c>
      <c r="D37" s="87">
        <f t="shared" si="0"/>
        <v>0.0030701609919500197</v>
      </c>
    </row>
    <row r="38" spans="1:4" ht="12.75">
      <c r="A38" s="5" t="s">
        <v>81</v>
      </c>
      <c r="B38" s="5" t="s">
        <v>6170</v>
      </c>
      <c r="C38" s="116">
        <v>28023</v>
      </c>
      <c r="D38" s="87">
        <f t="shared" si="0"/>
        <v>0.007155282890669943</v>
      </c>
    </row>
    <row r="39" spans="1:4" ht="12.75">
      <c r="A39" s="5" t="s">
        <v>82</v>
      </c>
      <c r="B39" s="5" t="s">
        <v>6171</v>
      </c>
      <c r="C39" s="116">
        <v>8712</v>
      </c>
      <c r="D39" s="87">
        <f t="shared" si="0"/>
        <v>0.0022244879043470203</v>
      </c>
    </row>
    <row r="40" spans="1:4" ht="12.75">
      <c r="A40" s="5" t="s">
        <v>83</v>
      </c>
      <c r="B40" s="5" t="s">
        <v>6172</v>
      </c>
      <c r="C40" s="116">
        <v>10578</v>
      </c>
      <c r="D40" s="87">
        <f t="shared" si="0"/>
        <v>0.0027009450243552315</v>
      </c>
    </row>
    <row r="41" spans="1:4" ht="12.75">
      <c r="A41" s="5" t="s">
        <v>84</v>
      </c>
      <c r="B41" s="5" t="s">
        <v>6173</v>
      </c>
      <c r="C41" s="116">
        <v>8949</v>
      </c>
      <c r="D41" s="87">
        <f t="shared" si="0"/>
        <v>0.0022850025546374522</v>
      </c>
    </row>
    <row r="42" spans="1:4" ht="12.75">
      <c r="A42" s="5" t="s">
        <v>85</v>
      </c>
      <c r="B42" s="5" t="s">
        <v>6174</v>
      </c>
      <c r="C42" s="116">
        <v>8412</v>
      </c>
      <c r="D42" s="87">
        <f t="shared" si="0"/>
        <v>0.0021478870811945743</v>
      </c>
    </row>
    <row r="43" spans="1:4" ht="12.75">
      <c r="A43" s="5" t="s">
        <v>86</v>
      </c>
      <c r="B43" s="5" t="s">
        <v>6175</v>
      </c>
      <c r="C43" s="116">
        <v>11529</v>
      </c>
      <c r="D43" s="87">
        <f t="shared" si="0"/>
        <v>0.0029437696337484844</v>
      </c>
    </row>
    <row r="44" spans="1:4" ht="12.75">
      <c r="A44" s="5" t="s">
        <v>87</v>
      </c>
      <c r="B44" s="5" t="s">
        <v>6176</v>
      </c>
      <c r="C44" s="116">
        <v>6924</v>
      </c>
      <c r="D44" s="87">
        <f t="shared" si="0"/>
        <v>0.0017679469983584444</v>
      </c>
    </row>
    <row r="45" spans="1:4" ht="12.75">
      <c r="A45" s="5" t="s">
        <v>88</v>
      </c>
      <c r="B45" s="5" t="s">
        <v>6177</v>
      </c>
      <c r="C45" s="116">
        <v>8208</v>
      </c>
      <c r="D45" s="87">
        <f t="shared" si="0"/>
        <v>0.0020957985214509114</v>
      </c>
    </row>
    <row r="46" spans="1:4" ht="12.75">
      <c r="A46" s="5" t="s">
        <v>89</v>
      </c>
      <c r="B46" s="5" t="s">
        <v>6178</v>
      </c>
      <c r="C46" s="116">
        <v>8604</v>
      </c>
      <c r="D46" s="87">
        <f t="shared" si="0"/>
        <v>0.0021969116080121395</v>
      </c>
    </row>
    <row r="47" spans="1:4" ht="12.75">
      <c r="A47" s="5" t="s">
        <v>90</v>
      </c>
      <c r="B47" s="5" t="s">
        <v>6179</v>
      </c>
      <c r="C47" s="116">
        <v>5544</v>
      </c>
      <c r="D47" s="87">
        <f t="shared" si="0"/>
        <v>0.0014155832118571945</v>
      </c>
    </row>
    <row r="48" spans="1:4" ht="12.75">
      <c r="A48" s="5" t="s">
        <v>91</v>
      </c>
      <c r="B48" s="5" t="s">
        <v>6180</v>
      </c>
      <c r="C48" s="116">
        <v>13359</v>
      </c>
      <c r="D48" s="87">
        <f t="shared" si="0"/>
        <v>0.0034110346549784025</v>
      </c>
    </row>
    <row r="49" spans="1:4" ht="12.75">
      <c r="A49" s="5" t="s">
        <v>92</v>
      </c>
      <c r="B49" s="5" t="s">
        <v>6181</v>
      </c>
      <c r="C49" s="116">
        <v>4194</v>
      </c>
      <c r="D49" s="87">
        <f t="shared" si="0"/>
        <v>0.0010708795076711894</v>
      </c>
    </row>
    <row r="50" spans="1:4" ht="12.75">
      <c r="A50" s="5" t="s">
        <v>93</v>
      </c>
      <c r="B50" s="5" t="s">
        <v>6182</v>
      </c>
      <c r="C50" s="116">
        <v>5628</v>
      </c>
      <c r="D50" s="87">
        <f t="shared" si="0"/>
        <v>0.0014370314423398794</v>
      </c>
    </row>
    <row r="51" spans="1:4" ht="12.75">
      <c r="A51" s="5" t="s">
        <v>94</v>
      </c>
      <c r="B51" s="5" t="s">
        <v>6183</v>
      </c>
      <c r="C51" s="116">
        <v>5094</v>
      </c>
      <c r="D51" s="87">
        <f t="shared" si="0"/>
        <v>0.0013006819771285262</v>
      </c>
    </row>
    <row r="52" spans="1:4" ht="12.75">
      <c r="A52" s="5" t="s">
        <v>95</v>
      </c>
      <c r="B52" s="5" t="s">
        <v>6184</v>
      </c>
      <c r="C52" s="116">
        <v>4995</v>
      </c>
      <c r="D52" s="87">
        <f t="shared" si="0"/>
        <v>0.001275403705488219</v>
      </c>
    </row>
    <row r="53" spans="1:4" ht="12.75">
      <c r="A53" s="5" t="s">
        <v>96</v>
      </c>
      <c r="B53" s="5" t="s">
        <v>6185</v>
      </c>
      <c r="C53" s="116">
        <v>6438</v>
      </c>
      <c r="D53" s="87">
        <f t="shared" si="0"/>
        <v>0.0016438536648514825</v>
      </c>
    </row>
    <row r="54" spans="1:4" ht="12.75">
      <c r="A54" s="5" t="s">
        <v>97</v>
      </c>
      <c r="B54" s="5" t="s">
        <v>6186</v>
      </c>
      <c r="C54" s="116">
        <v>3873</v>
      </c>
      <c r="D54" s="87">
        <f t="shared" si="0"/>
        <v>0.0009889166268980726</v>
      </c>
    </row>
    <row r="55" spans="1:4" ht="12.75">
      <c r="A55" s="5" t="s">
        <v>98</v>
      </c>
      <c r="B55" s="5" t="s">
        <v>6187</v>
      </c>
      <c r="C55" s="116">
        <v>3894</v>
      </c>
      <c r="D55" s="87">
        <f t="shared" si="0"/>
        <v>0.000994278684518744</v>
      </c>
    </row>
    <row r="56" spans="1:4" ht="12.75">
      <c r="A56" s="5" t="s">
        <v>99</v>
      </c>
      <c r="B56" s="5" t="s">
        <v>6188</v>
      </c>
      <c r="C56" s="116">
        <v>4005</v>
      </c>
      <c r="D56" s="87">
        <f t="shared" si="0"/>
        <v>0.0010226209890851488</v>
      </c>
    </row>
    <row r="57" spans="1:4" ht="12.75">
      <c r="A57" s="5" t="s">
        <v>100</v>
      </c>
      <c r="B57" s="5" t="s">
        <v>6189</v>
      </c>
      <c r="C57" s="116">
        <v>2658</v>
      </c>
      <c r="D57" s="87">
        <f t="shared" si="0"/>
        <v>0.000678683293130668</v>
      </c>
    </row>
    <row r="58" spans="1:4" ht="12.75">
      <c r="A58" s="5" t="s">
        <v>101</v>
      </c>
      <c r="B58" s="5" t="s">
        <v>6190</v>
      </c>
      <c r="C58" s="116">
        <v>5862</v>
      </c>
      <c r="D58" s="87">
        <f t="shared" si="0"/>
        <v>0.0014967800843987869</v>
      </c>
    </row>
    <row r="59" spans="1:4" ht="12.75">
      <c r="A59" s="5" t="s">
        <v>102</v>
      </c>
      <c r="B59" s="5" t="s">
        <v>6191</v>
      </c>
      <c r="C59" s="116">
        <v>2013</v>
      </c>
      <c r="D59" s="87">
        <f t="shared" si="0"/>
        <v>0.0005139915233529099</v>
      </c>
    </row>
    <row r="60" spans="1:4" ht="12.75">
      <c r="A60" s="5" t="s">
        <v>103</v>
      </c>
      <c r="B60" s="5" t="s">
        <v>6192</v>
      </c>
      <c r="C60" s="116">
        <v>2460</v>
      </c>
      <c r="D60" s="87">
        <f t="shared" si="0"/>
        <v>0.0006281267498500539</v>
      </c>
    </row>
    <row r="61" spans="1:4" ht="12.75">
      <c r="A61" s="5" t="s">
        <v>104</v>
      </c>
      <c r="B61" s="5" t="s">
        <v>6193</v>
      </c>
      <c r="C61" s="116">
        <v>2286</v>
      </c>
      <c r="D61" s="87">
        <f t="shared" si="0"/>
        <v>0.0005836982724216355</v>
      </c>
    </row>
    <row r="62" spans="1:4" ht="12.75">
      <c r="A62" s="5" t="s">
        <v>105</v>
      </c>
      <c r="B62" s="5" t="s">
        <v>6194</v>
      </c>
      <c r="C62" s="116">
        <v>2247</v>
      </c>
      <c r="D62" s="87">
        <f t="shared" si="0"/>
        <v>0.0005737401654118175</v>
      </c>
    </row>
    <row r="63" spans="1:4" ht="12.75">
      <c r="A63" s="5" t="s">
        <v>106</v>
      </c>
      <c r="B63" s="5" t="s">
        <v>6195</v>
      </c>
      <c r="C63" s="116">
        <v>2322</v>
      </c>
      <c r="D63" s="87">
        <f t="shared" si="0"/>
        <v>0.0005928903711999289</v>
      </c>
    </row>
    <row r="64" spans="1:4" ht="12.75">
      <c r="A64" s="5" t="s">
        <v>107</v>
      </c>
      <c r="B64" s="5" t="s">
        <v>6196</v>
      </c>
      <c r="C64" s="116">
        <v>1842</v>
      </c>
      <c r="D64" s="87">
        <f t="shared" si="0"/>
        <v>0.00047032905415601595</v>
      </c>
    </row>
    <row r="65" spans="1:4" ht="12.75">
      <c r="A65" s="5" t="s">
        <v>108</v>
      </c>
      <c r="B65" s="5" t="s">
        <v>6197</v>
      </c>
      <c r="C65" s="116">
        <v>1713</v>
      </c>
      <c r="D65" s="87">
        <f t="shared" si="0"/>
        <v>0.00043739070020046435</v>
      </c>
    </row>
    <row r="66" spans="1:4" ht="12.75">
      <c r="A66" s="5" t="s">
        <v>109</v>
      </c>
      <c r="B66" s="5" t="s">
        <v>6198</v>
      </c>
      <c r="C66" s="116">
        <v>1773</v>
      </c>
      <c r="D66" s="87">
        <f t="shared" si="0"/>
        <v>0.0004527108648309535</v>
      </c>
    </row>
    <row r="67" spans="1:4" ht="12.75">
      <c r="A67" s="5" t="s">
        <v>110</v>
      </c>
      <c r="B67" s="5" t="s">
        <v>6199</v>
      </c>
      <c r="C67" s="116">
        <v>1140</v>
      </c>
      <c r="D67" s="87">
        <f t="shared" si="0"/>
        <v>0.00029108312797929326</v>
      </c>
    </row>
    <row r="68" spans="1:4" ht="12.75">
      <c r="A68" s="5" t="s">
        <v>111</v>
      </c>
      <c r="B68" s="5" t="s">
        <v>6200</v>
      </c>
      <c r="C68" s="116">
        <v>2532</v>
      </c>
      <c r="D68" s="87">
        <f t="shared" si="0"/>
        <v>0.0006465109474066409</v>
      </c>
    </row>
    <row r="69" spans="1:4" ht="12.75">
      <c r="A69" s="5" t="s">
        <v>112</v>
      </c>
      <c r="B69" s="5" t="s">
        <v>6201</v>
      </c>
      <c r="C69" s="116">
        <v>867</v>
      </c>
      <c r="D69" s="87">
        <f t="shared" si="0"/>
        <v>0.00022137637891056776</v>
      </c>
    </row>
    <row r="70" spans="1:4" ht="12.75">
      <c r="A70" s="5" t="s">
        <v>113</v>
      </c>
      <c r="B70" s="5" t="s">
        <v>6202</v>
      </c>
      <c r="C70" s="116">
        <v>951</v>
      </c>
      <c r="D70" s="87">
        <f t="shared" si="0"/>
        <v>0.00024282460939325254</v>
      </c>
    </row>
    <row r="71" spans="1:4" ht="12.75">
      <c r="A71" s="5" t="s">
        <v>114</v>
      </c>
      <c r="B71" s="5" t="s">
        <v>6203</v>
      </c>
      <c r="C71" s="116">
        <v>822</v>
      </c>
      <c r="D71" s="87">
        <f t="shared" si="0"/>
        <v>0.00020988625543770094</v>
      </c>
    </row>
    <row r="72" spans="1:4" ht="12.75">
      <c r="A72" s="5" t="s">
        <v>115</v>
      </c>
      <c r="B72" s="5" t="s">
        <v>6204</v>
      </c>
      <c r="C72" s="116">
        <v>747</v>
      </c>
      <c r="D72" s="87">
        <f t="shared" si="0"/>
        <v>0.00019073604964958953</v>
      </c>
    </row>
    <row r="73" spans="1:4" ht="12.75">
      <c r="A73" s="5" t="s">
        <v>116</v>
      </c>
      <c r="B73" s="5" t="s">
        <v>6205</v>
      </c>
      <c r="C73" s="116">
        <v>924</v>
      </c>
      <c r="D73" s="87">
        <f aca="true" t="shared" si="1" ref="D73:D107">C73/C$107</f>
        <v>0.00023593053530953243</v>
      </c>
    </row>
    <row r="74" spans="1:4" ht="12.75">
      <c r="A74" s="5" t="s">
        <v>117</v>
      </c>
      <c r="B74" s="5" t="s">
        <v>6206</v>
      </c>
      <c r="C74" s="116">
        <v>585</v>
      </c>
      <c r="D74" s="87">
        <f t="shared" si="1"/>
        <v>0.00014937160514726891</v>
      </c>
    </row>
    <row r="75" spans="1:4" ht="12.75">
      <c r="A75" s="5" t="s">
        <v>118</v>
      </c>
      <c r="B75" s="5" t="s">
        <v>6207</v>
      </c>
      <c r="C75" s="116">
        <v>582</v>
      </c>
      <c r="D75" s="87">
        <f t="shared" si="1"/>
        <v>0.00014860559691574446</v>
      </c>
    </row>
    <row r="76" spans="1:4" ht="12.75">
      <c r="A76" s="5" t="s">
        <v>119</v>
      </c>
      <c r="B76" s="5" t="s">
        <v>6208</v>
      </c>
      <c r="C76" s="116">
        <v>591</v>
      </c>
      <c r="D76" s="87">
        <f t="shared" si="1"/>
        <v>0.00015090362161031783</v>
      </c>
    </row>
    <row r="77" spans="1:4" ht="12.75">
      <c r="A77" s="5" t="s">
        <v>120</v>
      </c>
      <c r="B77" s="5" t="s">
        <v>6209</v>
      </c>
      <c r="C77" s="116">
        <v>447</v>
      </c>
      <c r="D77" s="87">
        <f t="shared" si="1"/>
        <v>0.00011413522649714393</v>
      </c>
    </row>
    <row r="78" spans="1:4" ht="12.75">
      <c r="A78" s="5" t="s">
        <v>121</v>
      </c>
      <c r="B78" s="5" t="s">
        <v>6210</v>
      </c>
      <c r="C78" s="116">
        <v>714</v>
      </c>
      <c r="D78" s="87">
        <f t="shared" si="1"/>
        <v>0.0001823099591028205</v>
      </c>
    </row>
    <row r="79" spans="1:4" ht="12.75">
      <c r="A79" s="5" t="s">
        <v>122</v>
      </c>
      <c r="B79" s="5" t="s">
        <v>6211</v>
      </c>
      <c r="C79" s="116">
        <v>369</v>
      </c>
      <c r="D79" s="87">
        <f t="shared" si="1"/>
        <v>9.421901247750808E-05</v>
      </c>
    </row>
    <row r="80" spans="1:4" ht="12.75">
      <c r="A80" s="5" t="s">
        <v>123</v>
      </c>
      <c r="B80" s="5" t="s">
        <v>6212</v>
      </c>
      <c r="C80" s="116">
        <v>378</v>
      </c>
      <c r="D80" s="87">
        <f t="shared" si="1"/>
        <v>9.651703717208145E-05</v>
      </c>
    </row>
    <row r="81" spans="1:4" ht="12.75">
      <c r="A81" s="5" t="s">
        <v>124</v>
      </c>
      <c r="B81" s="5" t="s">
        <v>6213</v>
      </c>
      <c r="C81" s="116">
        <v>306</v>
      </c>
      <c r="D81" s="87">
        <f t="shared" si="1"/>
        <v>7.813283961549451E-05</v>
      </c>
    </row>
    <row r="82" spans="1:4" ht="12.75">
      <c r="A82" s="5" t="s">
        <v>125</v>
      </c>
      <c r="B82" s="5" t="s">
        <v>6214</v>
      </c>
      <c r="C82" s="116">
        <v>360</v>
      </c>
      <c r="D82" s="87">
        <f t="shared" si="1"/>
        <v>9.192098778293471E-05</v>
      </c>
    </row>
    <row r="83" spans="1:4" ht="12.75">
      <c r="A83" s="5" t="s">
        <v>126</v>
      </c>
      <c r="B83" s="5" t="s">
        <v>6215</v>
      </c>
      <c r="C83" s="116">
        <v>342</v>
      </c>
      <c r="D83" s="87">
        <f t="shared" si="1"/>
        <v>8.732493839378797E-05</v>
      </c>
    </row>
    <row r="84" spans="1:4" ht="12.75">
      <c r="A84" s="5" t="s">
        <v>127</v>
      </c>
      <c r="B84" s="5" t="s">
        <v>6216</v>
      </c>
      <c r="C84" s="116">
        <v>324</v>
      </c>
      <c r="D84" s="87">
        <f t="shared" si="1"/>
        <v>8.272888900464125E-05</v>
      </c>
    </row>
    <row r="85" spans="1:4" ht="12.75">
      <c r="A85" s="5" t="s">
        <v>128</v>
      </c>
      <c r="B85" s="5" t="s">
        <v>6217</v>
      </c>
      <c r="C85" s="116">
        <v>363</v>
      </c>
      <c r="D85" s="87">
        <f t="shared" si="1"/>
        <v>9.268699601445917E-05</v>
      </c>
    </row>
    <row r="86" spans="1:4" ht="12.75">
      <c r="A86" s="5" t="s">
        <v>129</v>
      </c>
      <c r="B86" s="5" t="s">
        <v>6218</v>
      </c>
      <c r="C86" s="116">
        <v>327</v>
      </c>
      <c r="D86" s="87">
        <f t="shared" si="1"/>
        <v>8.34948972361657E-05</v>
      </c>
    </row>
    <row r="87" spans="1:4" ht="12.75">
      <c r="A87" s="5" t="s">
        <v>130</v>
      </c>
      <c r="B87" s="5" t="s">
        <v>6219</v>
      </c>
      <c r="C87" s="116">
        <v>300</v>
      </c>
      <c r="D87" s="87">
        <f t="shared" si="1"/>
        <v>7.66008231524456E-05</v>
      </c>
    </row>
    <row r="88" spans="1:4" ht="12.75">
      <c r="A88" s="5" t="s">
        <v>131</v>
      </c>
      <c r="B88" s="5" t="s">
        <v>6220</v>
      </c>
      <c r="C88" s="116">
        <v>423</v>
      </c>
      <c r="D88" s="87">
        <f t="shared" si="1"/>
        <v>0.0001080071606449483</v>
      </c>
    </row>
    <row r="89" spans="1:4" ht="12.75">
      <c r="A89" s="5" t="s">
        <v>132</v>
      </c>
      <c r="B89" s="5" t="s">
        <v>6221</v>
      </c>
      <c r="C89" s="116">
        <v>258</v>
      </c>
      <c r="D89" s="87">
        <f t="shared" si="1"/>
        <v>6.587670791110321E-05</v>
      </c>
    </row>
    <row r="90" spans="1:4" ht="12.75">
      <c r="A90" s="5" t="s">
        <v>133</v>
      </c>
      <c r="B90" s="5" t="s">
        <v>6222</v>
      </c>
      <c r="C90" s="116">
        <v>318</v>
      </c>
      <c r="D90" s="87">
        <f t="shared" si="1"/>
        <v>8.119687254159234E-05</v>
      </c>
    </row>
    <row r="91" spans="1:4" ht="12.75">
      <c r="A91" s="5" t="s">
        <v>134</v>
      </c>
      <c r="B91" s="5" t="s">
        <v>6223</v>
      </c>
      <c r="C91" s="116">
        <v>249</v>
      </c>
      <c r="D91" s="87">
        <f t="shared" si="1"/>
        <v>6.357868321652984E-05</v>
      </c>
    </row>
    <row r="92" spans="1:4" ht="12.75">
      <c r="A92" s="5" t="s">
        <v>135</v>
      </c>
      <c r="B92" s="5" t="s">
        <v>6224</v>
      </c>
      <c r="C92" s="116">
        <v>249</v>
      </c>
      <c r="D92" s="87">
        <f t="shared" si="1"/>
        <v>6.357868321652984E-05</v>
      </c>
    </row>
    <row r="93" spans="1:4" ht="12.75">
      <c r="A93" s="5" t="s">
        <v>136</v>
      </c>
      <c r="B93" s="5" t="s">
        <v>6225</v>
      </c>
      <c r="C93" s="116">
        <v>228</v>
      </c>
      <c r="D93" s="87">
        <f t="shared" si="1"/>
        <v>5.821662559585865E-05</v>
      </c>
    </row>
    <row r="94" spans="1:4" ht="12.75">
      <c r="A94" s="5" t="s">
        <v>137</v>
      </c>
      <c r="B94" s="5" t="s">
        <v>6226</v>
      </c>
      <c r="C94" s="116">
        <v>198</v>
      </c>
      <c r="D94" s="87">
        <f t="shared" si="1"/>
        <v>5.0556543280614094E-05</v>
      </c>
    </row>
    <row r="95" spans="1:4" ht="12.75">
      <c r="A95" s="5" t="s">
        <v>138</v>
      </c>
      <c r="B95" s="5" t="s">
        <v>6227</v>
      </c>
      <c r="C95" s="116">
        <v>177</v>
      </c>
      <c r="D95" s="87">
        <f t="shared" si="1"/>
        <v>4.51944856599429E-05</v>
      </c>
    </row>
    <row r="96" spans="1:4" ht="12.75">
      <c r="A96" s="5" t="s">
        <v>139</v>
      </c>
      <c r="B96" s="5" t="s">
        <v>6228</v>
      </c>
      <c r="C96" s="116">
        <v>171</v>
      </c>
      <c r="D96" s="87">
        <f t="shared" si="1"/>
        <v>4.366246919689399E-05</v>
      </c>
    </row>
    <row r="97" spans="1:4" ht="12.75">
      <c r="A97" s="5" t="s">
        <v>140</v>
      </c>
      <c r="B97" s="5" t="s">
        <v>6229</v>
      </c>
      <c r="C97" s="116">
        <v>156</v>
      </c>
      <c r="D97" s="87">
        <f t="shared" si="1"/>
        <v>3.983242803927171E-05</v>
      </c>
    </row>
    <row r="98" spans="1:4" ht="12.75">
      <c r="A98" s="5" t="s">
        <v>141</v>
      </c>
      <c r="B98" s="5" t="s">
        <v>6230</v>
      </c>
      <c r="C98" s="116">
        <v>138</v>
      </c>
      <c r="D98" s="87">
        <f t="shared" si="1"/>
        <v>3.5236378650124973E-05</v>
      </c>
    </row>
    <row r="99" spans="1:4" ht="12.75">
      <c r="A99" s="5" t="s">
        <v>142</v>
      </c>
      <c r="B99" s="5" t="s">
        <v>6231</v>
      </c>
      <c r="C99" s="116">
        <v>93</v>
      </c>
      <c r="D99" s="87">
        <f t="shared" si="1"/>
        <v>2.3746255177258134E-05</v>
      </c>
    </row>
    <row r="100" spans="1:4" ht="12.75">
      <c r="A100" s="5" t="s">
        <v>143</v>
      </c>
      <c r="B100" s="5" t="s">
        <v>6232</v>
      </c>
      <c r="C100" s="116">
        <v>63</v>
      </c>
      <c r="D100" s="87">
        <f t="shared" si="1"/>
        <v>1.6086172862013574E-05</v>
      </c>
    </row>
    <row r="101" spans="1:4" ht="12.75">
      <c r="A101" s="5" t="s">
        <v>144</v>
      </c>
      <c r="B101" s="5" t="s">
        <v>6233</v>
      </c>
      <c r="C101" s="116">
        <v>51</v>
      </c>
      <c r="D101" s="87">
        <f t="shared" si="1"/>
        <v>1.3022139935915752E-05</v>
      </c>
    </row>
    <row r="102" spans="1:4" ht="12.75">
      <c r="A102" s="5" t="s">
        <v>145</v>
      </c>
      <c r="B102" s="5" t="s">
        <v>6234</v>
      </c>
      <c r="C102" s="116">
        <v>33</v>
      </c>
      <c r="D102" s="87">
        <f t="shared" si="1"/>
        <v>8.426090546769015E-06</v>
      </c>
    </row>
    <row r="103" spans="1:4" ht="12.75">
      <c r="A103" s="5" t="s">
        <v>146</v>
      </c>
      <c r="B103" s="5" t="s">
        <v>6235</v>
      </c>
      <c r="C103" s="116">
        <v>27</v>
      </c>
      <c r="D103" s="87">
        <f t="shared" si="1"/>
        <v>6.894074083720103E-06</v>
      </c>
    </row>
    <row r="104" spans="1:4" ht="12.75">
      <c r="A104" s="5" t="s">
        <v>147</v>
      </c>
      <c r="B104" s="5" t="s">
        <v>6236</v>
      </c>
      <c r="C104" s="116">
        <v>24</v>
      </c>
      <c r="D104" s="87">
        <f t="shared" si="1"/>
        <v>6.128065852195648E-06</v>
      </c>
    </row>
    <row r="105" spans="1:4" ht="12.75">
      <c r="A105" s="5" t="s">
        <v>148</v>
      </c>
      <c r="B105" s="5" t="s">
        <v>6237</v>
      </c>
      <c r="C105" s="116">
        <v>15</v>
      </c>
      <c r="D105" s="87">
        <f t="shared" si="1"/>
        <v>3.830041157622279E-06</v>
      </c>
    </row>
    <row r="106" spans="1:4" ht="12.75">
      <c r="A106" s="5" t="s">
        <v>149</v>
      </c>
      <c r="B106" s="5" t="s">
        <v>6238</v>
      </c>
      <c r="C106" s="116">
        <v>12</v>
      </c>
      <c r="D106" s="87">
        <f t="shared" si="1"/>
        <v>3.064032926097824E-06</v>
      </c>
    </row>
    <row r="107" spans="1:4" ht="12.75">
      <c r="A107" s="5"/>
      <c r="B107" s="5" t="s">
        <v>40</v>
      </c>
      <c r="C107" s="116">
        <v>3916407</v>
      </c>
      <c r="D107" s="87">
        <f t="shared" si="1"/>
        <v>1</v>
      </c>
    </row>
    <row r="108" spans="1:4" ht="12.75">
      <c r="A108" s="5" t="s">
        <v>1357</v>
      </c>
      <c r="B108" s="5" t="s">
        <v>42</v>
      </c>
      <c r="C108" s="116">
        <v>20538</v>
      </c>
      <c r="D108" s="118"/>
    </row>
    <row r="109" spans="1:4" ht="12.75">
      <c r="A109" s="5" t="s">
        <v>1358</v>
      </c>
      <c r="B109" s="5" t="s">
        <v>44</v>
      </c>
      <c r="C109" s="116">
        <v>762807</v>
      </c>
      <c r="D109" s="118"/>
    </row>
    <row r="110" spans="1:4" ht="12.75">
      <c r="A110" s="5"/>
      <c r="B110" s="5"/>
      <c r="C110" s="116"/>
      <c r="D110" s="119"/>
    </row>
    <row r="111" spans="1:4" ht="12.75">
      <c r="A111" s="5"/>
      <c r="B111" s="26" t="s">
        <v>45</v>
      </c>
      <c r="C111" s="117">
        <v>4699755</v>
      </c>
      <c r="D111" s="120"/>
    </row>
    <row r="112" spans="1:3" ht="12.75">
      <c r="A112" s="9"/>
      <c r="B112" s="18"/>
      <c r="C112" s="9"/>
    </row>
    <row r="113" spans="1:2" ht="12.75">
      <c r="A113" s="62" t="s">
        <v>7023</v>
      </c>
      <c r="B113" s="19"/>
    </row>
    <row r="114" spans="1:3" ht="12.75">
      <c r="A114" s="136" t="s">
        <v>6919</v>
      </c>
      <c r="B114" s="136"/>
      <c r="C114" s="136"/>
    </row>
    <row r="115" spans="1:2" ht="12.75">
      <c r="A115" s="62" t="s">
        <v>6917</v>
      </c>
      <c r="B115" s="19"/>
    </row>
    <row r="116" spans="1:2" ht="12.75">
      <c r="A116" s="28" t="s">
        <v>46</v>
      </c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14:C114"/>
  </mergeCells>
  <hyperlinks>
    <hyperlink ref="A114" r:id="rId1" display="http://datainfoplus.stats.govt.nz/Item/nz.govt.stats/cdfdc4d4-459d-412b-bd7e-5ea7b9bc6410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1030"/>
  <sheetViews>
    <sheetView workbookViewId="0" topLeftCell="A1">
      <pane ySplit="7" topLeftCell="A94" activePane="bottomLeft" state="frozen"/>
      <selection pane="bottomLeft" activeCell="D101" sqref="D101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6120</v>
      </c>
    </row>
    <row r="3" ht="12.75">
      <c r="A3" s="4" t="s">
        <v>6240</v>
      </c>
    </row>
    <row r="4" ht="12.75">
      <c r="A4" t="s">
        <v>6241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6240</v>
      </c>
      <c r="C7" s="93" t="s">
        <v>6242</v>
      </c>
      <c r="D7" s="94" t="s">
        <v>6242</v>
      </c>
    </row>
    <row r="8" spans="1:4" ht="12.75">
      <c r="A8" s="5" t="s">
        <v>6139</v>
      </c>
      <c r="B8" s="5" t="s">
        <v>6243</v>
      </c>
      <c r="C8" s="116">
        <v>73617</v>
      </c>
      <c r="D8" s="87">
        <f>C8/C$106</f>
        <v>0.05870068606531495</v>
      </c>
    </row>
    <row r="9" spans="1:4" ht="12.75">
      <c r="A9" s="5" t="s">
        <v>52</v>
      </c>
      <c r="B9" s="5" t="s">
        <v>6141</v>
      </c>
      <c r="C9" s="116">
        <v>74385</v>
      </c>
      <c r="D9" s="87">
        <f aca="true" t="shared" si="0" ref="D9:D72">C9/C$106</f>
        <v>0.05931307351519965</v>
      </c>
    </row>
    <row r="10" spans="1:4" ht="12.75">
      <c r="A10" s="5" t="s">
        <v>53</v>
      </c>
      <c r="B10" s="5" t="s">
        <v>6142</v>
      </c>
      <c r="C10" s="116">
        <v>65526</v>
      </c>
      <c r="D10" s="87">
        <f t="shared" si="0"/>
        <v>0.0522490885952406</v>
      </c>
    </row>
    <row r="11" spans="1:4" ht="12.75">
      <c r="A11" s="5" t="s">
        <v>54</v>
      </c>
      <c r="B11" s="5" t="s">
        <v>6143</v>
      </c>
      <c r="C11" s="116">
        <v>57045</v>
      </c>
      <c r="D11" s="87">
        <f t="shared" si="0"/>
        <v>0.04548651312327168</v>
      </c>
    </row>
    <row r="12" spans="1:4" ht="12.75">
      <c r="A12" s="5" t="s">
        <v>55</v>
      </c>
      <c r="B12" s="5" t="s">
        <v>6144</v>
      </c>
      <c r="C12" s="116">
        <v>45561</v>
      </c>
      <c r="D12" s="87">
        <f t="shared" si="0"/>
        <v>0.03632940703671454</v>
      </c>
    </row>
    <row r="13" spans="1:4" ht="12.75">
      <c r="A13" s="5" t="s">
        <v>56</v>
      </c>
      <c r="B13" s="5" t="s">
        <v>6145</v>
      </c>
      <c r="C13" s="116">
        <v>42252</v>
      </c>
      <c r="D13" s="87">
        <f t="shared" si="0"/>
        <v>0.03369087829756289</v>
      </c>
    </row>
    <row r="14" spans="1:4" ht="12.75">
      <c r="A14" s="5" t="s">
        <v>57</v>
      </c>
      <c r="B14" s="5" t="s">
        <v>6146</v>
      </c>
      <c r="C14" s="116">
        <v>39510</v>
      </c>
      <c r="D14" s="87">
        <f t="shared" si="0"/>
        <v>0.03150446373039643</v>
      </c>
    </row>
    <row r="15" spans="1:4" ht="12.75">
      <c r="A15" s="5" t="s">
        <v>58</v>
      </c>
      <c r="B15" s="5" t="s">
        <v>6147</v>
      </c>
      <c r="C15" s="116">
        <v>36819</v>
      </c>
      <c r="D15" s="87">
        <f t="shared" si="0"/>
        <v>0.02935871551732387</v>
      </c>
    </row>
    <row r="16" spans="1:4" ht="12.75">
      <c r="A16" s="5" t="s">
        <v>59</v>
      </c>
      <c r="B16" s="5" t="s">
        <v>6148</v>
      </c>
      <c r="C16" s="116">
        <v>37497</v>
      </c>
      <c r="D16" s="87">
        <f t="shared" si="0"/>
        <v>0.029899338812925204</v>
      </c>
    </row>
    <row r="17" spans="1:4" ht="12.75">
      <c r="A17" s="5" t="s">
        <v>60</v>
      </c>
      <c r="B17" s="5" t="s">
        <v>6149</v>
      </c>
      <c r="C17" s="116">
        <v>46473</v>
      </c>
      <c r="D17" s="87">
        <f t="shared" si="0"/>
        <v>0.037056617133452624</v>
      </c>
    </row>
    <row r="18" spans="1:4" ht="12.75">
      <c r="A18" s="5" t="s">
        <v>61</v>
      </c>
      <c r="B18" s="5" t="s">
        <v>6150</v>
      </c>
      <c r="C18" s="116">
        <v>44856</v>
      </c>
      <c r="D18" s="87">
        <f t="shared" si="0"/>
        <v>0.0357672544948282</v>
      </c>
    </row>
    <row r="19" spans="1:4" ht="12.75">
      <c r="A19" s="5" t="s">
        <v>62</v>
      </c>
      <c r="B19" s="5" t="s">
        <v>6151</v>
      </c>
      <c r="C19" s="116">
        <v>41577</v>
      </c>
      <c r="D19" s="87">
        <f t="shared" si="0"/>
        <v>0.03315264714043767</v>
      </c>
    </row>
    <row r="20" spans="1:4" ht="12.75">
      <c r="A20" s="5" t="s">
        <v>63</v>
      </c>
      <c r="B20" s="5" t="s">
        <v>6152</v>
      </c>
      <c r="C20" s="116">
        <v>36525</v>
      </c>
      <c r="D20" s="87">
        <f t="shared" si="0"/>
        <v>0.02912428594666488</v>
      </c>
    </row>
    <row r="21" spans="1:4" ht="12.75">
      <c r="A21" s="5" t="s">
        <v>64</v>
      </c>
      <c r="B21" s="5" t="s">
        <v>6153</v>
      </c>
      <c r="C21" s="116">
        <v>32625</v>
      </c>
      <c r="D21" s="87">
        <f t="shared" si="0"/>
        <v>0.026014505927719145</v>
      </c>
    </row>
    <row r="22" spans="1:4" ht="12.75">
      <c r="A22" s="5" t="s">
        <v>65</v>
      </c>
      <c r="B22" s="5" t="s">
        <v>6154</v>
      </c>
      <c r="C22" s="116">
        <v>34881</v>
      </c>
      <c r="D22" s="87">
        <f t="shared" si="0"/>
        <v>0.027813394061755446</v>
      </c>
    </row>
    <row r="23" spans="1:4" ht="12.75">
      <c r="A23" s="5" t="s">
        <v>66</v>
      </c>
      <c r="B23" s="5" t="s">
        <v>6155</v>
      </c>
      <c r="C23" s="116">
        <v>42153</v>
      </c>
      <c r="D23" s="87">
        <f t="shared" si="0"/>
        <v>0.03361193772785119</v>
      </c>
    </row>
    <row r="24" spans="1:4" ht="12.75">
      <c r="A24" s="5" t="s">
        <v>67</v>
      </c>
      <c r="B24" s="5" t="s">
        <v>6156</v>
      </c>
      <c r="C24" s="116">
        <v>39765</v>
      </c>
      <c r="D24" s="87">
        <f t="shared" si="0"/>
        <v>0.03170779550086596</v>
      </c>
    </row>
    <row r="25" spans="1:4" ht="12.75">
      <c r="A25" s="5" t="s">
        <v>68</v>
      </c>
      <c r="B25" s="5" t="s">
        <v>6157</v>
      </c>
      <c r="C25" s="116">
        <v>30516</v>
      </c>
      <c r="D25" s="87">
        <f t="shared" si="0"/>
        <v>0.024332832579012333</v>
      </c>
    </row>
    <row r="26" spans="1:4" ht="12.75">
      <c r="A26" s="5" t="s">
        <v>69</v>
      </c>
      <c r="B26" s="5" t="s">
        <v>6158</v>
      </c>
      <c r="C26" s="116">
        <v>25149</v>
      </c>
      <c r="D26" s="87">
        <f t="shared" si="0"/>
        <v>0.020053296845247776</v>
      </c>
    </row>
    <row r="27" spans="1:4" ht="12.75">
      <c r="A27" s="5" t="s">
        <v>70</v>
      </c>
      <c r="B27" s="5" t="s">
        <v>6159</v>
      </c>
      <c r="C27" s="116">
        <v>18180</v>
      </c>
      <c r="D27" s="87">
        <f t="shared" si="0"/>
        <v>0.014496359165239357</v>
      </c>
    </row>
    <row r="28" spans="1:4" ht="12.75">
      <c r="A28" s="5" t="s">
        <v>71</v>
      </c>
      <c r="B28" s="5" t="s">
        <v>6160</v>
      </c>
      <c r="C28" s="116">
        <v>19671</v>
      </c>
      <c r="D28" s="87">
        <f t="shared" si="0"/>
        <v>0.015685251987867074</v>
      </c>
    </row>
    <row r="29" spans="1:4" ht="12.75">
      <c r="A29" s="5" t="s">
        <v>72</v>
      </c>
      <c r="B29" s="5" t="s">
        <v>6161</v>
      </c>
      <c r="C29" s="116">
        <v>22386</v>
      </c>
      <c r="D29" s="87">
        <f t="shared" si="0"/>
        <v>0.01785013730874853</v>
      </c>
    </row>
    <row r="30" spans="1:4" ht="12.75">
      <c r="A30" s="5" t="s">
        <v>73</v>
      </c>
      <c r="B30" s="5" t="s">
        <v>6162</v>
      </c>
      <c r="C30" s="116">
        <v>21420</v>
      </c>
      <c r="D30" s="87">
        <f t="shared" si="0"/>
        <v>0.017079868719440432</v>
      </c>
    </row>
    <row r="31" spans="1:4" ht="12.75">
      <c r="A31" s="5" t="s">
        <v>74</v>
      </c>
      <c r="B31" s="5" t="s">
        <v>6163</v>
      </c>
      <c r="C31" s="116">
        <v>16806</v>
      </c>
      <c r="D31" s="87">
        <f t="shared" si="0"/>
        <v>0.013400759743180014</v>
      </c>
    </row>
    <row r="32" spans="1:4" ht="12.75">
      <c r="A32" s="5" t="s">
        <v>75</v>
      </c>
      <c r="B32" s="5" t="s">
        <v>6164</v>
      </c>
      <c r="C32" s="116">
        <v>11940</v>
      </c>
      <c r="D32" s="87">
        <f t="shared" si="0"/>
        <v>0.009520711134926179</v>
      </c>
    </row>
    <row r="33" spans="1:4" ht="12.75">
      <c r="A33" s="5" t="s">
        <v>76</v>
      </c>
      <c r="B33" s="5" t="s">
        <v>6165</v>
      </c>
      <c r="C33" s="116">
        <v>9090</v>
      </c>
      <c r="D33" s="87">
        <f t="shared" si="0"/>
        <v>0.007248179582619679</v>
      </c>
    </row>
    <row r="34" spans="1:4" ht="12.75">
      <c r="A34" s="5" t="s">
        <v>77</v>
      </c>
      <c r="B34" s="5" t="s">
        <v>6166</v>
      </c>
      <c r="C34" s="116">
        <v>8280</v>
      </c>
      <c r="D34" s="87">
        <f t="shared" si="0"/>
        <v>0.006602302194069411</v>
      </c>
    </row>
    <row r="35" spans="1:4" ht="12.75">
      <c r="A35" s="5" t="s">
        <v>78</v>
      </c>
      <c r="B35" s="5" t="s">
        <v>6167</v>
      </c>
      <c r="C35" s="116">
        <v>9483</v>
      </c>
      <c r="D35" s="87">
        <f t="shared" si="0"/>
        <v>0.0075615497229903645</v>
      </c>
    </row>
    <row r="36" spans="1:4" ht="12.75">
      <c r="A36" s="5" t="s">
        <v>79</v>
      </c>
      <c r="B36" s="5" t="s">
        <v>6168</v>
      </c>
      <c r="C36" s="116">
        <v>12426</v>
      </c>
      <c r="D36" s="87">
        <f t="shared" si="0"/>
        <v>0.00990823756805634</v>
      </c>
    </row>
    <row r="37" spans="1:4" ht="12.75">
      <c r="A37" s="5" t="s">
        <v>80</v>
      </c>
      <c r="B37" s="5" t="s">
        <v>6169</v>
      </c>
      <c r="C37" s="116">
        <v>11838</v>
      </c>
      <c r="D37" s="87">
        <f t="shared" si="0"/>
        <v>0.009439378426738367</v>
      </c>
    </row>
    <row r="38" spans="1:4" ht="12.75">
      <c r="A38" s="5" t="s">
        <v>81</v>
      </c>
      <c r="B38" s="5" t="s">
        <v>6170</v>
      </c>
      <c r="C38" s="116">
        <v>12513</v>
      </c>
      <c r="D38" s="87">
        <f t="shared" si="0"/>
        <v>0.009977609583863591</v>
      </c>
    </row>
    <row r="39" spans="1:4" ht="12.75">
      <c r="A39" s="5" t="s">
        <v>82</v>
      </c>
      <c r="B39" s="5" t="s">
        <v>6171</v>
      </c>
      <c r="C39" s="116">
        <v>11364</v>
      </c>
      <c r="D39" s="87">
        <f t="shared" si="0"/>
        <v>0.009061420547512654</v>
      </c>
    </row>
    <row r="40" spans="1:4" ht="12.75">
      <c r="A40" s="5" t="s">
        <v>83</v>
      </c>
      <c r="B40" s="5" t="s">
        <v>6172</v>
      </c>
      <c r="C40" s="116">
        <v>8025</v>
      </c>
      <c r="D40" s="87">
        <f t="shared" si="0"/>
        <v>0.006398970423599881</v>
      </c>
    </row>
    <row r="41" spans="1:4" ht="12.75">
      <c r="A41" s="5" t="s">
        <v>84</v>
      </c>
      <c r="B41" s="5" t="s">
        <v>6173</v>
      </c>
      <c r="C41" s="116">
        <v>6501</v>
      </c>
      <c r="D41" s="87">
        <f t="shared" si="0"/>
        <v>0.005183764077734932</v>
      </c>
    </row>
    <row r="42" spans="1:4" ht="12.75">
      <c r="A42" s="5" t="s">
        <v>85</v>
      </c>
      <c r="B42" s="5" t="s">
        <v>6174</v>
      </c>
      <c r="C42" s="116">
        <v>5826</v>
      </c>
      <c r="D42" s="87">
        <f t="shared" si="0"/>
        <v>0.004645532920609708</v>
      </c>
    </row>
    <row r="43" spans="1:4" ht="12.75">
      <c r="A43" s="5" t="s">
        <v>86</v>
      </c>
      <c r="B43" s="5" t="s">
        <v>6175</v>
      </c>
      <c r="C43" s="116">
        <v>6600</v>
      </c>
      <c r="D43" s="87">
        <f t="shared" si="0"/>
        <v>0.005262704647446631</v>
      </c>
    </row>
    <row r="44" spans="1:4" ht="12.75">
      <c r="A44" s="5" t="s">
        <v>87</v>
      </c>
      <c r="B44" s="5" t="s">
        <v>6176</v>
      </c>
      <c r="C44" s="116">
        <v>6414</v>
      </c>
      <c r="D44" s="87">
        <f t="shared" si="0"/>
        <v>0.005114392061927681</v>
      </c>
    </row>
    <row r="45" spans="1:4" ht="12.75">
      <c r="A45" s="5" t="s">
        <v>88</v>
      </c>
      <c r="B45" s="5" t="s">
        <v>6177</v>
      </c>
      <c r="C45" s="116">
        <v>6204</v>
      </c>
      <c r="D45" s="87">
        <f t="shared" si="0"/>
        <v>0.004946942368599833</v>
      </c>
    </row>
    <row r="46" spans="1:4" ht="12.75">
      <c r="A46" s="5" t="s">
        <v>89</v>
      </c>
      <c r="B46" s="5" t="s">
        <v>6178</v>
      </c>
      <c r="C46" s="116">
        <v>6246</v>
      </c>
      <c r="D46" s="87">
        <f t="shared" si="0"/>
        <v>0.004980432307265403</v>
      </c>
    </row>
    <row r="47" spans="1:4" ht="12.75">
      <c r="A47" s="5" t="s">
        <v>90</v>
      </c>
      <c r="B47" s="5" t="s">
        <v>6179</v>
      </c>
      <c r="C47" s="116">
        <v>4683</v>
      </c>
      <c r="D47" s="87">
        <f t="shared" si="0"/>
        <v>0.003734128161210996</v>
      </c>
    </row>
    <row r="48" spans="1:4" ht="12.75">
      <c r="A48" s="5" t="s">
        <v>91</v>
      </c>
      <c r="B48" s="5" t="s">
        <v>6180</v>
      </c>
      <c r="C48" s="116">
        <v>4896</v>
      </c>
      <c r="D48" s="87">
        <f t="shared" si="0"/>
        <v>0.0039039699930149556</v>
      </c>
    </row>
    <row r="49" spans="1:4" ht="12.75">
      <c r="A49" s="5" t="s">
        <v>92</v>
      </c>
      <c r="B49" s="5" t="s">
        <v>6181</v>
      </c>
      <c r="C49" s="116">
        <v>4935</v>
      </c>
      <c r="D49" s="87">
        <f t="shared" si="0"/>
        <v>0.003935067793204413</v>
      </c>
    </row>
    <row r="50" spans="1:4" ht="12.75">
      <c r="A50" s="5" t="s">
        <v>93</v>
      </c>
      <c r="B50" s="5" t="s">
        <v>6182</v>
      </c>
      <c r="C50" s="116">
        <v>7188</v>
      </c>
      <c r="D50" s="87">
        <f t="shared" si="0"/>
        <v>0.005731563788764604</v>
      </c>
    </row>
    <row r="51" spans="1:4" ht="12.75">
      <c r="A51" s="5" t="s">
        <v>94</v>
      </c>
      <c r="B51" s="5" t="s">
        <v>6183</v>
      </c>
      <c r="C51" s="116">
        <v>12921</v>
      </c>
      <c r="D51" s="87">
        <f t="shared" si="0"/>
        <v>0.010302940416614836</v>
      </c>
    </row>
    <row r="52" spans="1:4" ht="12.75">
      <c r="A52" s="5" t="s">
        <v>95</v>
      </c>
      <c r="B52" s="5" t="s">
        <v>6184</v>
      </c>
      <c r="C52" s="116">
        <v>13665</v>
      </c>
      <c r="D52" s="87">
        <f t="shared" si="0"/>
        <v>0.01089619075869064</v>
      </c>
    </row>
    <row r="53" spans="1:4" ht="12.75">
      <c r="A53" s="5" t="s">
        <v>96</v>
      </c>
      <c r="B53" s="5" t="s">
        <v>6185</v>
      </c>
      <c r="C53" s="116">
        <v>10560</v>
      </c>
      <c r="D53" s="87">
        <f t="shared" si="0"/>
        <v>0.00842032743591461</v>
      </c>
    </row>
    <row r="54" spans="1:4" ht="12.75">
      <c r="A54" s="5" t="s">
        <v>97</v>
      </c>
      <c r="B54" s="5" t="s">
        <v>6186</v>
      </c>
      <c r="C54" s="116">
        <v>8637</v>
      </c>
      <c r="D54" s="87">
        <f t="shared" si="0"/>
        <v>0.006886966672726751</v>
      </c>
    </row>
    <row r="55" spans="1:4" ht="12.75">
      <c r="A55" s="5" t="s">
        <v>98</v>
      </c>
      <c r="B55" s="5" t="s">
        <v>6187</v>
      </c>
      <c r="C55" s="116">
        <v>7011</v>
      </c>
      <c r="D55" s="87">
        <f t="shared" si="0"/>
        <v>0.00559042761867399</v>
      </c>
    </row>
    <row r="56" spans="1:4" ht="12.75">
      <c r="A56" s="5" t="s">
        <v>99</v>
      </c>
      <c r="B56" s="5" t="s">
        <v>6188</v>
      </c>
      <c r="C56" s="116">
        <v>6141</v>
      </c>
      <c r="D56" s="87">
        <f t="shared" si="0"/>
        <v>0.004896707460601479</v>
      </c>
    </row>
    <row r="57" spans="1:4" ht="12.75">
      <c r="A57" s="5" t="s">
        <v>100</v>
      </c>
      <c r="B57" s="5" t="s">
        <v>6189</v>
      </c>
      <c r="C57" s="116">
        <v>4284</v>
      </c>
      <c r="D57" s="87">
        <f t="shared" si="0"/>
        <v>0.003415973743888086</v>
      </c>
    </row>
    <row r="58" spans="1:4" ht="12.75">
      <c r="A58" s="5" t="s">
        <v>101</v>
      </c>
      <c r="B58" s="5" t="s">
        <v>6190</v>
      </c>
      <c r="C58" s="116">
        <v>5685</v>
      </c>
      <c r="D58" s="87">
        <f t="shared" si="0"/>
        <v>0.004533102412232439</v>
      </c>
    </row>
    <row r="59" spans="1:4" ht="12.75">
      <c r="A59" s="5" t="s">
        <v>102</v>
      </c>
      <c r="B59" s="5" t="s">
        <v>6191</v>
      </c>
      <c r="C59" s="116">
        <v>7050</v>
      </c>
      <c r="D59" s="87">
        <f t="shared" si="0"/>
        <v>0.005621525418863447</v>
      </c>
    </row>
    <row r="60" spans="1:4" ht="12.75">
      <c r="A60" s="5" t="s">
        <v>103</v>
      </c>
      <c r="B60" s="5" t="s">
        <v>6192</v>
      </c>
      <c r="C60" s="116">
        <v>6390</v>
      </c>
      <c r="D60" s="87">
        <f t="shared" si="0"/>
        <v>0.005095254954118784</v>
      </c>
    </row>
    <row r="61" spans="1:4" ht="12.75">
      <c r="A61" s="5" t="s">
        <v>104</v>
      </c>
      <c r="B61" s="5" t="s">
        <v>6193</v>
      </c>
      <c r="C61" s="116">
        <v>6495</v>
      </c>
      <c r="D61" s="87">
        <f t="shared" si="0"/>
        <v>0.005178979800782708</v>
      </c>
    </row>
    <row r="62" spans="1:4" ht="12.75">
      <c r="A62" s="5" t="s">
        <v>105</v>
      </c>
      <c r="B62" s="5" t="s">
        <v>6194</v>
      </c>
      <c r="C62" s="116">
        <v>6066</v>
      </c>
      <c r="D62" s="87">
        <f t="shared" si="0"/>
        <v>0.004836903998698677</v>
      </c>
    </row>
    <row r="63" spans="1:4" ht="12.75">
      <c r="A63" s="5" t="s">
        <v>106</v>
      </c>
      <c r="B63" s="5" t="s">
        <v>6195</v>
      </c>
      <c r="C63" s="116">
        <v>5499</v>
      </c>
      <c r="D63" s="87">
        <f t="shared" si="0"/>
        <v>0.0043847898267134885</v>
      </c>
    </row>
    <row r="64" spans="1:4" ht="12.75">
      <c r="A64" s="5" t="s">
        <v>107</v>
      </c>
      <c r="B64" s="5" t="s">
        <v>6196</v>
      </c>
      <c r="C64" s="116">
        <v>5175</v>
      </c>
      <c r="D64" s="87">
        <f t="shared" si="0"/>
        <v>0.004126438871293382</v>
      </c>
    </row>
    <row r="65" spans="1:4" ht="12.75">
      <c r="A65" s="5" t="s">
        <v>108</v>
      </c>
      <c r="B65" s="5" t="s">
        <v>6197</v>
      </c>
      <c r="C65" s="116">
        <v>4188</v>
      </c>
      <c r="D65" s="87">
        <f t="shared" si="0"/>
        <v>0.003339425312652499</v>
      </c>
    </row>
    <row r="66" spans="1:4" ht="12.75">
      <c r="A66" s="5" t="s">
        <v>109</v>
      </c>
      <c r="B66" s="5" t="s">
        <v>6198</v>
      </c>
      <c r="C66" s="116">
        <v>4323</v>
      </c>
      <c r="D66" s="87">
        <f t="shared" si="0"/>
        <v>0.0034470715440775438</v>
      </c>
    </row>
    <row r="67" spans="1:4" ht="12.75">
      <c r="A67" s="5" t="s">
        <v>110</v>
      </c>
      <c r="B67" s="5" t="s">
        <v>6199</v>
      </c>
      <c r="C67" s="116">
        <v>4107</v>
      </c>
      <c r="D67" s="87">
        <f t="shared" si="0"/>
        <v>0.003274837573797472</v>
      </c>
    </row>
    <row r="68" spans="1:4" ht="12.75">
      <c r="A68" s="5" t="s">
        <v>111</v>
      </c>
      <c r="B68" s="5" t="s">
        <v>6200</v>
      </c>
      <c r="C68" s="116">
        <v>4101</v>
      </c>
      <c r="D68" s="87">
        <f t="shared" si="0"/>
        <v>0.003270053296845248</v>
      </c>
    </row>
    <row r="69" spans="1:4" ht="12.75">
      <c r="A69" s="5" t="s">
        <v>112</v>
      </c>
      <c r="B69" s="5" t="s">
        <v>6201</v>
      </c>
      <c r="C69" s="116">
        <v>3729</v>
      </c>
      <c r="D69" s="87">
        <f t="shared" si="0"/>
        <v>0.002973428125807347</v>
      </c>
    </row>
    <row r="70" spans="1:4" ht="12.75">
      <c r="A70" s="5" t="s">
        <v>113</v>
      </c>
      <c r="B70" s="5" t="s">
        <v>6202</v>
      </c>
      <c r="C70" s="116">
        <v>3234</v>
      </c>
      <c r="D70" s="87">
        <f t="shared" si="0"/>
        <v>0.0025787252772488493</v>
      </c>
    </row>
    <row r="71" spans="1:4" ht="12.75">
      <c r="A71" s="5" t="s">
        <v>114</v>
      </c>
      <c r="B71" s="5" t="s">
        <v>6203</v>
      </c>
      <c r="C71" s="116">
        <v>2778</v>
      </c>
      <c r="D71" s="87">
        <f t="shared" si="0"/>
        <v>0.0022151202288798093</v>
      </c>
    </row>
    <row r="72" spans="1:4" ht="12.75">
      <c r="A72" s="5" t="s">
        <v>115</v>
      </c>
      <c r="B72" s="5" t="s">
        <v>6204</v>
      </c>
      <c r="C72" s="116">
        <v>3447</v>
      </c>
      <c r="D72" s="87">
        <f t="shared" si="0"/>
        <v>0.002748567109052809</v>
      </c>
    </row>
    <row r="73" spans="1:4" ht="12.75">
      <c r="A73" s="5" t="s">
        <v>116</v>
      </c>
      <c r="B73" s="5" t="s">
        <v>6205</v>
      </c>
      <c r="C73" s="116">
        <v>4185</v>
      </c>
      <c r="D73" s="87">
        <f aca="true" t="shared" si="1" ref="D73:D106">C73/C$106</f>
        <v>0.0033370331741763865</v>
      </c>
    </row>
    <row r="74" spans="1:4" ht="12.75">
      <c r="A74" s="5" t="s">
        <v>117</v>
      </c>
      <c r="B74" s="5" t="s">
        <v>6206</v>
      </c>
      <c r="C74" s="116">
        <v>3417</v>
      </c>
      <c r="D74" s="87">
        <f t="shared" si="1"/>
        <v>0.0027246457242916878</v>
      </c>
    </row>
    <row r="75" spans="1:4" ht="12.75">
      <c r="A75" s="5" t="s">
        <v>118</v>
      </c>
      <c r="B75" s="5" t="s">
        <v>6207</v>
      </c>
      <c r="C75" s="116">
        <v>2115</v>
      </c>
      <c r="D75" s="87">
        <f t="shared" si="1"/>
        <v>0.001686457625659034</v>
      </c>
    </row>
    <row r="76" spans="1:4" ht="12.75">
      <c r="A76" s="5" t="s">
        <v>119</v>
      </c>
      <c r="B76" s="5" t="s">
        <v>6208</v>
      </c>
      <c r="C76" s="116">
        <v>2148</v>
      </c>
      <c r="D76" s="87">
        <f t="shared" si="1"/>
        <v>0.0017127711488962674</v>
      </c>
    </row>
    <row r="77" spans="1:4" ht="12.75">
      <c r="A77" s="5" t="s">
        <v>120</v>
      </c>
      <c r="B77" s="5" t="s">
        <v>6209</v>
      </c>
      <c r="C77" s="116">
        <v>1386</v>
      </c>
      <c r="D77" s="87">
        <f t="shared" si="1"/>
        <v>0.0011051679759637926</v>
      </c>
    </row>
    <row r="78" spans="1:4" ht="12.75">
      <c r="A78" s="5" t="s">
        <v>121</v>
      </c>
      <c r="B78" s="5" t="s">
        <v>6210</v>
      </c>
      <c r="C78" s="116">
        <v>1086</v>
      </c>
      <c r="D78" s="87">
        <f t="shared" si="1"/>
        <v>0.0008659541283525821</v>
      </c>
    </row>
    <row r="79" spans="1:4" ht="12.75">
      <c r="A79" s="5" t="s">
        <v>122</v>
      </c>
      <c r="B79" s="5" t="s">
        <v>6211</v>
      </c>
      <c r="C79" s="116">
        <v>915</v>
      </c>
      <c r="D79" s="87">
        <f t="shared" si="1"/>
        <v>0.0007296022352141921</v>
      </c>
    </row>
    <row r="80" spans="1:4" ht="12.75">
      <c r="A80" s="5" t="s">
        <v>123</v>
      </c>
      <c r="B80" s="5" t="s">
        <v>6212</v>
      </c>
      <c r="C80" s="116">
        <v>738</v>
      </c>
      <c r="D80" s="87">
        <f t="shared" si="1"/>
        <v>0.0005884660651235779</v>
      </c>
    </row>
    <row r="81" spans="1:4" ht="12.75">
      <c r="A81" s="5" t="s">
        <v>124</v>
      </c>
      <c r="B81" s="5" t="s">
        <v>6213</v>
      </c>
      <c r="C81" s="116">
        <v>528</v>
      </c>
      <c r="D81" s="87">
        <f t="shared" si="1"/>
        <v>0.0004210163717957305</v>
      </c>
    </row>
    <row r="82" spans="1:4" ht="12.75">
      <c r="A82" s="5" t="s">
        <v>125</v>
      </c>
      <c r="B82" s="5" t="s">
        <v>6214</v>
      </c>
      <c r="C82" s="116">
        <v>153</v>
      </c>
      <c r="D82" s="87">
        <f t="shared" si="1"/>
        <v>0.00012199906228171736</v>
      </c>
    </row>
    <row r="83" spans="1:4" ht="12.75">
      <c r="A83" s="5" t="s">
        <v>126</v>
      </c>
      <c r="B83" s="5" t="s">
        <v>6215</v>
      </c>
      <c r="C83" s="116">
        <v>84</v>
      </c>
      <c r="D83" s="87">
        <f t="shared" si="1"/>
        <v>6.697987733113894E-05</v>
      </c>
    </row>
    <row r="84" spans="1:4" ht="12.75">
      <c r="A84" s="5" t="s">
        <v>127</v>
      </c>
      <c r="B84" s="5" t="s">
        <v>6216</v>
      </c>
      <c r="C84" s="116">
        <v>123</v>
      </c>
      <c r="D84" s="87">
        <f t="shared" si="1"/>
        <v>9.807767752059631E-05</v>
      </c>
    </row>
    <row r="85" spans="1:4" ht="12.75">
      <c r="A85" s="5" t="s">
        <v>128</v>
      </c>
      <c r="B85" s="5" t="s">
        <v>6217</v>
      </c>
      <c r="C85" s="116">
        <v>207</v>
      </c>
      <c r="D85" s="87">
        <f t="shared" si="1"/>
        <v>0.00016505755485173525</v>
      </c>
    </row>
    <row r="86" spans="1:4" ht="12.75">
      <c r="A86" s="5" t="s">
        <v>129</v>
      </c>
      <c r="B86" s="5" t="s">
        <v>6218</v>
      </c>
      <c r="C86" s="116">
        <v>363</v>
      </c>
      <c r="D86" s="87">
        <f t="shared" si="1"/>
        <v>0.0002894487556095647</v>
      </c>
    </row>
    <row r="87" spans="1:4" ht="12.75">
      <c r="A87" s="5" t="s">
        <v>130</v>
      </c>
      <c r="B87" s="5" t="s">
        <v>6219</v>
      </c>
      <c r="C87" s="116">
        <v>255</v>
      </c>
      <c r="D87" s="87">
        <f t="shared" si="1"/>
        <v>0.00020333177046952895</v>
      </c>
    </row>
    <row r="88" spans="1:4" ht="12.75">
      <c r="A88" s="5" t="s">
        <v>131</v>
      </c>
      <c r="B88" s="5" t="s">
        <v>6220</v>
      </c>
      <c r="C88" s="116">
        <v>180</v>
      </c>
      <c r="D88" s="87">
        <f t="shared" si="1"/>
        <v>0.00014352830856672631</v>
      </c>
    </row>
    <row r="89" spans="1:4" ht="12.75">
      <c r="A89" s="5" t="s">
        <v>132</v>
      </c>
      <c r="B89" s="5" t="s">
        <v>6221</v>
      </c>
      <c r="C89" s="116">
        <v>126</v>
      </c>
      <c r="D89" s="87">
        <f t="shared" si="1"/>
        <v>0.00010046981599670841</v>
      </c>
    </row>
    <row r="90" spans="1:4" ht="12.75">
      <c r="A90" s="5" t="s">
        <v>133</v>
      </c>
      <c r="B90" s="5" t="s">
        <v>6222</v>
      </c>
      <c r="C90" s="116">
        <v>108</v>
      </c>
      <c r="D90" s="87">
        <f t="shared" si="1"/>
        <v>8.611698514003579E-05</v>
      </c>
    </row>
    <row r="91" spans="1:4" ht="12.75">
      <c r="A91" s="5" t="s">
        <v>134</v>
      </c>
      <c r="B91" s="5" t="s">
        <v>6223</v>
      </c>
      <c r="C91" s="116">
        <v>96</v>
      </c>
      <c r="D91" s="87">
        <f t="shared" si="1"/>
        <v>7.654843123558736E-05</v>
      </c>
    </row>
    <row r="92" spans="1:4" ht="12.75">
      <c r="A92" s="5" t="s">
        <v>135</v>
      </c>
      <c r="B92" s="5" t="s">
        <v>6224</v>
      </c>
      <c r="C92" s="116">
        <v>57</v>
      </c>
      <c r="D92" s="87">
        <f t="shared" si="1"/>
        <v>4.545063104613E-05</v>
      </c>
    </row>
    <row r="93" spans="1:4" ht="12.75">
      <c r="A93" s="5" t="s">
        <v>136</v>
      </c>
      <c r="B93" s="5" t="s">
        <v>6225</v>
      </c>
      <c r="C93" s="116">
        <v>51</v>
      </c>
      <c r="D93" s="87">
        <f t="shared" si="1"/>
        <v>4.066635409390579E-05</v>
      </c>
    </row>
    <row r="94" spans="1:4" ht="12.75">
      <c r="A94" s="5" t="s">
        <v>137</v>
      </c>
      <c r="B94" s="5" t="s">
        <v>6226</v>
      </c>
      <c r="C94" s="116">
        <v>45</v>
      </c>
      <c r="D94" s="87">
        <f t="shared" si="1"/>
        <v>3.588207714168158E-05</v>
      </c>
    </row>
    <row r="95" spans="1:4" ht="12.75">
      <c r="A95" s="5" t="s">
        <v>138</v>
      </c>
      <c r="B95" s="5" t="s">
        <v>6227</v>
      </c>
      <c r="C95" s="116">
        <v>78</v>
      </c>
      <c r="D95" s="87">
        <f t="shared" si="1"/>
        <v>6.219560037891474E-05</v>
      </c>
    </row>
    <row r="96" spans="1:4" ht="12.75">
      <c r="A96" s="5" t="s">
        <v>139</v>
      </c>
      <c r="B96" s="5" t="s">
        <v>6228</v>
      </c>
      <c r="C96" s="116">
        <v>87</v>
      </c>
      <c r="D96" s="87">
        <f t="shared" si="1"/>
        <v>6.937201580725106E-05</v>
      </c>
    </row>
    <row r="97" spans="1:4" ht="12.75">
      <c r="A97" s="5" t="s">
        <v>140</v>
      </c>
      <c r="B97" s="5" t="s">
        <v>6229</v>
      </c>
      <c r="C97" s="116">
        <v>54</v>
      </c>
      <c r="D97" s="87">
        <f t="shared" si="1"/>
        <v>4.3058492570017896E-05</v>
      </c>
    </row>
    <row r="98" spans="1:4" ht="12.75">
      <c r="A98" s="5" t="s">
        <v>141</v>
      </c>
      <c r="B98" s="5" t="s">
        <v>6230</v>
      </c>
      <c r="C98" s="116">
        <v>57</v>
      </c>
      <c r="D98" s="87">
        <f t="shared" si="1"/>
        <v>4.545063104613E-05</v>
      </c>
    </row>
    <row r="99" spans="1:4" ht="12.75">
      <c r="A99" s="5" t="s">
        <v>142</v>
      </c>
      <c r="B99" s="5" t="s">
        <v>6231</v>
      </c>
      <c r="C99" s="116">
        <v>84</v>
      </c>
      <c r="D99" s="87">
        <f t="shared" si="1"/>
        <v>6.697987733113894E-05</v>
      </c>
    </row>
    <row r="100" spans="1:4" ht="12.75">
      <c r="A100" s="5" t="s">
        <v>143</v>
      </c>
      <c r="B100" s="5" t="s">
        <v>6232</v>
      </c>
      <c r="C100" s="116">
        <v>75</v>
      </c>
      <c r="D100" s="87">
        <f t="shared" si="1"/>
        <v>5.980346190280263E-05</v>
      </c>
    </row>
    <row r="101" spans="1:4" ht="12.75">
      <c r="A101" s="5" t="s">
        <v>144</v>
      </c>
      <c r="B101" s="5" t="s">
        <v>6233</v>
      </c>
      <c r="C101" s="116">
        <v>45</v>
      </c>
      <c r="D101" s="87">
        <f t="shared" si="1"/>
        <v>3.588207714168158E-05</v>
      </c>
    </row>
    <row r="102" spans="1:4" ht="12.75">
      <c r="A102" s="5" t="s">
        <v>145</v>
      </c>
      <c r="B102" s="5" t="s">
        <v>6234</v>
      </c>
      <c r="C102" s="116">
        <v>39</v>
      </c>
      <c r="D102" s="87">
        <f t="shared" si="1"/>
        <v>3.109780018945737E-05</v>
      </c>
    </row>
    <row r="103" spans="1:4" ht="12.75">
      <c r="A103" s="5" t="s">
        <v>146</v>
      </c>
      <c r="B103" s="5" t="s">
        <v>6235</v>
      </c>
      <c r="C103" s="116">
        <v>27</v>
      </c>
      <c r="D103" s="87">
        <f t="shared" si="1"/>
        <v>2.1529246285008948E-05</v>
      </c>
    </row>
    <row r="104" spans="1:4" ht="12.75">
      <c r="A104" s="5" t="s">
        <v>147</v>
      </c>
      <c r="B104" s="5" t="s">
        <v>6236</v>
      </c>
      <c r="C104" s="116">
        <v>12</v>
      </c>
      <c r="D104" s="87">
        <f t="shared" si="1"/>
        <v>9.56855390444842E-06</v>
      </c>
    </row>
    <row r="105" spans="1:4" ht="12.75">
      <c r="A105" s="5" t="s">
        <v>148</v>
      </c>
      <c r="B105" s="5" t="s">
        <v>6244</v>
      </c>
      <c r="C105" s="116">
        <v>42</v>
      </c>
      <c r="D105" s="87">
        <f t="shared" si="1"/>
        <v>3.348993866556947E-05</v>
      </c>
    </row>
    <row r="106" spans="1:5" ht="12.75">
      <c r="A106" s="5"/>
      <c r="B106" s="5" t="s">
        <v>40</v>
      </c>
      <c r="C106" s="116">
        <v>1254108</v>
      </c>
      <c r="D106" s="87">
        <f t="shared" si="1"/>
        <v>1</v>
      </c>
      <c r="E106" s="21"/>
    </row>
    <row r="107" spans="1:4" ht="12.75">
      <c r="A107" s="5" t="s">
        <v>1357</v>
      </c>
      <c r="B107" s="5" t="s">
        <v>42</v>
      </c>
      <c r="C107" s="116">
        <v>1245</v>
      </c>
      <c r="D107" s="118"/>
    </row>
    <row r="108" spans="1:4" ht="12.75">
      <c r="A108" s="5" t="s">
        <v>6245</v>
      </c>
      <c r="B108" s="5" t="s">
        <v>1099</v>
      </c>
      <c r="C108" s="116">
        <v>0</v>
      </c>
      <c r="D108" s="118"/>
    </row>
    <row r="109" spans="1:4" ht="12.75">
      <c r="A109" s="5" t="s">
        <v>1358</v>
      </c>
      <c r="B109" s="5" t="s">
        <v>44</v>
      </c>
      <c r="C109" s="116">
        <v>16422</v>
      </c>
      <c r="D109" s="118"/>
    </row>
    <row r="110" spans="1:4" ht="12.75">
      <c r="A110" s="5"/>
      <c r="B110" s="5"/>
      <c r="C110" s="116"/>
      <c r="D110" s="119"/>
    </row>
    <row r="111" spans="1:4" ht="12.75">
      <c r="A111" s="5"/>
      <c r="B111" s="26" t="s">
        <v>45</v>
      </c>
      <c r="C111" s="117">
        <v>1271775</v>
      </c>
      <c r="D111" s="120"/>
    </row>
    <row r="112" spans="1:3" ht="12.75">
      <c r="A112" s="9"/>
      <c r="B112" s="18"/>
      <c r="C112" s="9"/>
    </row>
    <row r="113" spans="1:2" ht="12.75">
      <c r="A113" s="62" t="s">
        <v>7024</v>
      </c>
      <c r="B113" s="19"/>
    </row>
    <row r="114" spans="1:3" ht="12.75">
      <c r="A114" s="136" t="s">
        <v>6919</v>
      </c>
      <c r="B114" s="136"/>
      <c r="C114" s="136"/>
    </row>
    <row r="115" spans="1:2" ht="12.75">
      <c r="A115" s="62" t="s">
        <v>6917</v>
      </c>
      <c r="B115" s="19"/>
    </row>
    <row r="116" spans="1:2" ht="12.75">
      <c r="A116" s="28" t="s">
        <v>46</v>
      </c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14:C114"/>
  </mergeCells>
  <hyperlinks>
    <hyperlink ref="A114" r:id="rId1" display="http://datainfoplus.stats.govt.nz/Item/nz.govt.stats/9c4be05d-634b-4502-bddf-ce4cb4abd301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BE43-F4EA-4C14-AE76-5705A51A19E0}">
  <dimension ref="A1:I1033"/>
  <sheetViews>
    <sheetView workbookViewId="0" topLeftCell="A1">
      <pane ySplit="7" topLeftCell="A282" activePane="bottomLeft" state="frozen"/>
      <selection pane="bottomLeft" activeCell="E282" sqref="E282"/>
    </sheetView>
  </sheetViews>
  <sheetFormatPr defaultColWidth="9.140625" defaultRowHeight="12.75"/>
  <cols>
    <col min="1" max="1" width="9.140625" style="51" customWidth="1"/>
    <col min="2" max="2" width="33.7109375" style="51" customWidth="1"/>
    <col min="3" max="4" width="18.7109375" style="51" customWidth="1"/>
    <col min="5" max="6" width="18.7109375" style="76" customWidth="1"/>
    <col min="7" max="16384" width="9.140625" style="51" customWidth="1"/>
  </cols>
  <sheetData>
    <row r="1" ht="12.75">
      <c r="A1" s="68" t="s">
        <v>21</v>
      </c>
    </row>
    <row r="3" ht="12.75">
      <c r="A3" s="52" t="s">
        <v>173</v>
      </c>
    </row>
    <row r="4" ht="12.75">
      <c r="A4" s="51" t="s">
        <v>49</v>
      </c>
    </row>
    <row r="5" ht="12.75">
      <c r="A5" s="51" t="s">
        <v>19</v>
      </c>
    </row>
    <row r="6" spans="5:6" ht="12.75">
      <c r="E6" s="140" t="s">
        <v>7051</v>
      </c>
      <c r="F6" s="141"/>
    </row>
    <row r="7" spans="1:6" ht="20.4">
      <c r="A7" s="53" t="s">
        <v>24</v>
      </c>
      <c r="B7" s="54" t="s">
        <v>173</v>
      </c>
      <c r="C7" s="63" t="s">
        <v>50</v>
      </c>
      <c r="D7" s="55" t="s">
        <v>51</v>
      </c>
      <c r="E7" s="80" t="s">
        <v>50</v>
      </c>
      <c r="F7" s="104" t="s">
        <v>51</v>
      </c>
    </row>
    <row r="8" spans="1:6" ht="12.75">
      <c r="A8" s="56" t="s">
        <v>721</v>
      </c>
      <c r="B8" s="56" t="s">
        <v>722</v>
      </c>
      <c r="C8" s="57">
        <v>15</v>
      </c>
      <c r="D8" s="57">
        <v>15</v>
      </c>
      <c r="E8" s="83">
        <f>C8/C$282</f>
        <v>3.169196424892897E-06</v>
      </c>
      <c r="F8" s="87">
        <f>D8/D$282</f>
        <v>3.231437492042585E-06</v>
      </c>
    </row>
    <row r="9" spans="1:6" ht="12.75">
      <c r="A9" s="56" t="s">
        <v>174</v>
      </c>
      <c r="B9" s="56" t="s">
        <v>175</v>
      </c>
      <c r="C9" s="57">
        <v>0</v>
      </c>
      <c r="D9" s="57">
        <v>0</v>
      </c>
      <c r="E9" s="83">
        <f aca="true" t="shared" si="0" ref="E9:E72">C9/C$282</f>
        <v>0</v>
      </c>
      <c r="F9" s="87">
        <f aca="true" t="shared" si="1" ref="F9:F72">D9/D$282</f>
        <v>0</v>
      </c>
    </row>
    <row r="10" spans="1:6" ht="12.75">
      <c r="A10" s="56" t="s">
        <v>176</v>
      </c>
      <c r="B10" s="56" t="s">
        <v>177</v>
      </c>
      <c r="C10" s="57">
        <v>83622</v>
      </c>
      <c r="D10" s="57">
        <v>75696</v>
      </c>
      <c r="E10" s="83">
        <f t="shared" si="0"/>
        <v>0.01766763622949292</v>
      </c>
      <c r="F10" s="87">
        <f t="shared" si="1"/>
        <v>0.016307126159843702</v>
      </c>
    </row>
    <row r="11" spans="1:6" ht="12.75">
      <c r="A11" s="56" t="s">
        <v>178</v>
      </c>
      <c r="B11" s="56" t="s">
        <v>179</v>
      </c>
      <c r="C11" s="57">
        <v>114</v>
      </c>
      <c r="D11" s="57">
        <v>108</v>
      </c>
      <c r="E11" s="83">
        <f t="shared" si="0"/>
        <v>2.4085892829186018E-05</v>
      </c>
      <c r="F11" s="87">
        <f t="shared" si="1"/>
        <v>2.3266349942706615E-05</v>
      </c>
    </row>
    <row r="12" spans="1:6" ht="12.75">
      <c r="A12" s="56" t="s">
        <v>180</v>
      </c>
      <c r="B12" s="56" t="s">
        <v>181</v>
      </c>
      <c r="C12" s="57">
        <v>0</v>
      </c>
      <c r="D12" s="57">
        <v>0</v>
      </c>
      <c r="E12" s="83">
        <f t="shared" si="0"/>
        <v>0</v>
      </c>
      <c r="F12" s="87">
        <f t="shared" si="1"/>
        <v>0</v>
      </c>
    </row>
    <row r="13" spans="1:6" ht="12.75">
      <c r="A13" s="56" t="s">
        <v>182</v>
      </c>
      <c r="B13" s="56" t="s">
        <v>183</v>
      </c>
      <c r="C13" s="57">
        <v>3378357</v>
      </c>
      <c r="D13" s="57">
        <v>3370122</v>
      </c>
      <c r="E13" s="83">
        <f t="shared" si="0"/>
        <v>0.7137784617607928</v>
      </c>
      <c r="F13" s="87">
        <f t="shared" si="1"/>
        <v>0.7260225722371694</v>
      </c>
    </row>
    <row r="14" spans="1:6" ht="12.75">
      <c r="A14" s="56" t="s">
        <v>184</v>
      </c>
      <c r="B14" s="56" t="s">
        <v>185</v>
      </c>
      <c r="C14" s="57">
        <v>0</v>
      </c>
      <c r="D14" s="57">
        <v>0</v>
      </c>
      <c r="E14" s="83">
        <f t="shared" si="0"/>
        <v>0</v>
      </c>
      <c r="F14" s="87">
        <f t="shared" si="1"/>
        <v>0</v>
      </c>
    </row>
    <row r="15" spans="1:6" ht="12.75">
      <c r="A15" s="56" t="s">
        <v>186</v>
      </c>
      <c r="B15" s="56" t="s">
        <v>187</v>
      </c>
      <c r="C15" s="57">
        <v>381</v>
      </c>
      <c r="D15" s="57">
        <v>318</v>
      </c>
      <c r="E15" s="83">
        <f t="shared" si="0"/>
        <v>8.049758919227959E-05</v>
      </c>
      <c r="F15" s="87">
        <f t="shared" si="1"/>
        <v>6.85064748313028E-05</v>
      </c>
    </row>
    <row r="16" spans="1:6" ht="12.75">
      <c r="A16" s="56" t="s">
        <v>188</v>
      </c>
      <c r="B16" s="56" t="s">
        <v>189</v>
      </c>
      <c r="C16" s="57">
        <v>1587</v>
      </c>
      <c r="D16" s="57">
        <v>1482</v>
      </c>
      <c r="E16" s="83">
        <f t="shared" si="0"/>
        <v>0.0003353009817536685</v>
      </c>
      <c r="F16" s="87">
        <f t="shared" si="1"/>
        <v>0.0003192660242138074</v>
      </c>
    </row>
    <row r="17" spans="1:6" ht="12.75">
      <c r="A17" s="56" t="s">
        <v>190</v>
      </c>
      <c r="B17" s="56" t="s">
        <v>191</v>
      </c>
      <c r="C17" s="57">
        <v>1059</v>
      </c>
      <c r="D17" s="57">
        <v>741</v>
      </c>
      <c r="E17" s="83">
        <f t="shared" si="0"/>
        <v>0.00022374526759743853</v>
      </c>
      <c r="F17" s="87">
        <f t="shared" si="1"/>
        <v>0.0001596330121069037</v>
      </c>
    </row>
    <row r="18" spans="1:6" ht="12.75">
      <c r="A18" s="56" t="s">
        <v>192</v>
      </c>
      <c r="B18" s="56" t="s">
        <v>193</v>
      </c>
      <c r="C18" s="57">
        <v>2274</v>
      </c>
      <c r="D18" s="57">
        <v>1206</v>
      </c>
      <c r="E18" s="83">
        <f t="shared" si="0"/>
        <v>0.0004804501780137632</v>
      </c>
      <c r="F18" s="87">
        <f t="shared" si="1"/>
        <v>0.00025980757436022385</v>
      </c>
    </row>
    <row r="19" spans="1:6" ht="12.75">
      <c r="A19" s="56" t="s">
        <v>194</v>
      </c>
      <c r="B19" s="56" t="s">
        <v>195</v>
      </c>
      <c r="C19" s="57">
        <v>54</v>
      </c>
      <c r="D19" s="57">
        <v>51</v>
      </c>
      <c r="E19" s="83">
        <f t="shared" si="0"/>
        <v>1.140910712961443E-05</v>
      </c>
      <c r="F19" s="87">
        <f t="shared" si="1"/>
        <v>1.0986887472944789E-05</v>
      </c>
    </row>
    <row r="20" spans="1:6" ht="12.75">
      <c r="A20" s="56" t="s">
        <v>196</v>
      </c>
      <c r="B20" s="56" t="s">
        <v>197</v>
      </c>
      <c r="C20" s="57">
        <v>2262</v>
      </c>
      <c r="D20" s="57">
        <v>2196</v>
      </c>
      <c r="E20" s="83">
        <f t="shared" si="0"/>
        <v>0.0004779148208738489</v>
      </c>
      <c r="F20" s="87">
        <f t="shared" si="1"/>
        <v>0.00047308244883503445</v>
      </c>
    </row>
    <row r="21" spans="1:6" ht="12.75">
      <c r="A21" s="56" t="s">
        <v>198</v>
      </c>
      <c r="B21" s="56" t="s">
        <v>199</v>
      </c>
      <c r="C21" s="57">
        <v>21</v>
      </c>
      <c r="D21" s="57">
        <v>21</v>
      </c>
      <c r="E21" s="83">
        <f t="shared" si="0"/>
        <v>4.4368749948500555E-06</v>
      </c>
      <c r="F21" s="87">
        <f t="shared" si="1"/>
        <v>4.52401248885962E-06</v>
      </c>
    </row>
    <row r="22" spans="1:6" ht="12.75">
      <c r="A22" s="56" t="s">
        <v>200</v>
      </c>
      <c r="B22" s="56" t="s">
        <v>201</v>
      </c>
      <c r="C22" s="57">
        <v>21</v>
      </c>
      <c r="D22" s="57">
        <v>21</v>
      </c>
      <c r="E22" s="83">
        <f t="shared" si="0"/>
        <v>4.4368749948500555E-06</v>
      </c>
      <c r="F22" s="87">
        <f t="shared" si="1"/>
        <v>4.52401248885962E-06</v>
      </c>
    </row>
    <row r="23" spans="1:6" ht="12.75">
      <c r="A23" s="56" t="s">
        <v>202</v>
      </c>
      <c r="B23" s="56" t="s">
        <v>203</v>
      </c>
      <c r="C23" s="57">
        <v>315</v>
      </c>
      <c r="D23" s="57">
        <v>312</v>
      </c>
      <c r="E23" s="83">
        <f t="shared" si="0"/>
        <v>6.655312492275084E-05</v>
      </c>
      <c r="F23" s="87">
        <f t="shared" si="1"/>
        <v>6.721389983448577E-05</v>
      </c>
    </row>
    <row r="24" spans="1:6" ht="12.75">
      <c r="A24" s="56" t="s">
        <v>204</v>
      </c>
      <c r="B24" s="56" t="s">
        <v>205</v>
      </c>
      <c r="C24" s="57">
        <v>21</v>
      </c>
      <c r="D24" s="57">
        <v>21</v>
      </c>
      <c r="E24" s="83">
        <f t="shared" si="0"/>
        <v>4.4368749948500555E-06</v>
      </c>
      <c r="F24" s="87">
        <f t="shared" si="1"/>
        <v>4.52401248885962E-06</v>
      </c>
    </row>
    <row r="25" spans="1:6" ht="12.75">
      <c r="A25" s="56" t="s">
        <v>206</v>
      </c>
      <c r="B25" s="56" t="s">
        <v>207</v>
      </c>
      <c r="C25" s="57">
        <v>12</v>
      </c>
      <c r="D25" s="57">
        <v>12</v>
      </c>
      <c r="E25" s="83">
        <f t="shared" si="0"/>
        <v>2.535357139914318E-06</v>
      </c>
      <c r="F25" s="87">
        <f t="shared" si="1"/>
        <v>2.585149993634068E-06</v>
      </c>
    </row>
    <row r="26" spans="1:6" ht="12.75">
      <c r="A26" s="56" t="s">
        <v>208</v>
      </c>
      <c r="B26" s="56" t="s">
        <v>209</v>
      </c>
      <c r="C26" s="57">
        <v>0</v>
      </c>
      <c r="D26" s="57">
        <v>0</v>
      </c>
      <c r="E26" s="83">
        <f t="shared" si="0"/>
        <v>0</v>
      </c>
      <c r="F26" s="87">
        <f t="shared" si="1"/>
        <v>0</v>
      </c>
    </row>
    <row r="27" spans="1:6" ht="12.75">
      <c r="A27" s="56" t="s">
        <v>210</v>
      </c>
      <c r="B27" s="56" t="s">
        <v>211</v>
      </c>
      <c r="C27" s="57">
        <v>12069</v>
      </c>
      <c r="D27" s="57">
        <v>11925</v>
      </c>
      <c r="E27" s="83">
        <f t="shared" si="0"/>
        <v>0.0025499354434688247</v>
      </c>
      <c r="F27" s="87">
        <f t="shared" si="1"/>
        <v>0.002568992806173855</v>
      </c>
    </row>
    <row r="28" spans="1:6" ht="12.75">
      <c r="A28" s="56" t="s">
        <v>212</v>
      </c>
      <c r="B28" s="56" t="s">
        <v>213</v>
      </c>
      <c r="C28" s="57">
        <v>63015</v>
      </c>
      <c r="D28" s="57">
        <v>62310</v>
      </c>
      <c r="E28" s="83">
        <f t="shared" si="0"/>
        <v>0.01331379418097506</v>
      </c>
      <c r="F28" s="87">
        <f t="shared" si="1"/>
        <v>0.0134233913419449</v>
      </c>
    </row>
    <row r="29" spans="1:6" ht="12.75">
      <c r="A29" s="56" t="s">
        <v>214</v>
      </c>
      <c r="B29" s="56" t="s">
        <v>215</v>
      </c>
      <c r="C29" s="57">
        <v>609</v>
      </c>
      <c r="D29" s="57">
        <v>474</v>
      </c>
      <c r="E29" s="83">
        <f t="shared" si="0"/>
        <v>0.00012866937485065161</v>
      </c>
      <c r="F29" s="87">
        <f t="shared" si="1"/>
        <v>0.00010211342474854569</v>
      </c>
    </row>
    <row r="30" spans="1:6" ht="12.75">
      <c r="A30" s="56" t="s">
        <v>216</v>
      </c>
      <c r="B30" s="56" t="s">
        <v>217</v>
      </c>
      <c r="C30" s="57">
        <v>4008</v>
      </c>
      <c r="D30" s="57">
        <v>3972</v>
      </c>
      <c r="E30" s="83">
        <f t="shared" si="0"/>
        <v>0.000846809284731382</v>
      </c>
      <c r="F30" s="87">
        <f t="shared" si="1"/>
        <v>0.0008556846478928765</v>
      </c>
    </row>
    <row r="31" spans="1:6" ht="12.75">
      <c r="A31" s="56" t="s">
        <v>218</v>
      </c>
      <c r="B31" s="56" t="s">
        <v>219</v>
      </c>
      <c r="C31" s="57">
        <v>56814</v>
      </c>
      <c r="D31" s="57">
        <v>55512</v>
      </c>
      <c r="E31" s="83">
        <f t="shared" si="0"/>
        <v>0.012003648378924337</v>
      </c>
      <c r="F31" s="87">
        <f t="shared" si="1"/>
        <v>0.011958903870551199</v>
      </c>
    </row>
    <row r="32" spans="1:6" ht="12.75">
      <c r="A32" s="56" t="s">
        <v>220</v>
      </c>
      <c r="B32" s="56" t="s">
        <v>221</v>
      </c>
      <c r="C32" s="57">
        <v>882</v>
      </c>
      <c r="D32" s="57">
        <v>861</v>
      </c>
      <c r="E32" s="83">
        <f t="shared" si="0"/>
        <v>0.00018634874978370235</v>
      </c>
      <c r="F32" s="87">
        <f t="shared" si="1"/>
        <v>0.0001854845120432444</v>
      </c>
    </row>
    <row r="33" spans="1:6" ht="12.75">
      <c r="A33" s="56" t="s">
        <v>222</v>
      </c>
      <c r="B33" s="56" t="s">
        <v>223</v>
      </c>
      <c r="C33" s="57">
        <v>1263</v>
      </c>
      <c r="D33" s="57">
        <v>1251</v>
      </c>
      <c r="E33" s="83">
        <f t="shared" si="0"/>
        <v>0.00026684633897598194</v>
      </c>
      <c r="F33" s="87">
        <f t="shared" si="1"/>
        <v>0.0002695018868363516</v>
      </c>
    </row>
    <row r="34" spans="1:6" ht="12.75">
      <c r="A34" s="56" t="s">
        <v>224</v>
      </c>
      <c r="B34" s="56" t="s">
        <v>225</v>
      </c>
      <c r="C34" s="57">
        <v>27777</v>
      </c>
      <c r="D34" s="57">
        <v>26856</v>
      </c>
      <c r="E34" s="83">
        <f t="shared" si="0"/>
        <v>0.0058687179396166664</v>
      </c>
      <c r="F34" s="87">
        <f t="shared" si="1"/>
        <v>0.005785565685753044</v>
      </c>
    </row>
    <row r="35" spans="1:6" ht="12.75">
      <c r="A35" s="56" t="s">
        <v>226</v>
      </c>
      <c r="B35" s="56" t="s">
        <v>227</v>
      </c>
      <c r="C35" s="57">
        <v>1866</v>
      </c>
      <c r="D35" s="57">
        <v>1854</v>
      </c>
      <c r="E35" s="83">
        <f t="shared" si="0"/>
        <v>0.0003942480352566764</v>
      </c>
      <c r="F35" s="87">
        <f t="shared" si="1"/>
        <v>0.00039940567401646355</v>
      </c>
    </row>
    <row r="36" spans="1:6" ht="12.75">
      <c r="A36" s="56" t="s">
        <v>228</v>
      </c>
      <c r="B36" s="56" t="s">
        <v>229</v>
      </c>
      <c r="C36" s="57">
        <v>21</v>
      </c>
      <c r="D36" s="57">
        <v>18</v>
      </c>
      <c r="E36" s="83">
        <f t="shared" si="0"/>
        <v>4.4368749948500555E-06</v>
      </c>
      <c r="F36" s="87">
        <f t="shared" si="1"/>
        <v>3.877724990451102E-06</v>
      </c>
    </row>
    <row r="37" spans="1:6" ht="12.75">
      <c r="A37" s="56" t="s">
        <v>230</v>
      </c>
      <c r="B37" s="56" t="s">
        <v>231</v>
      </c>
      <c r="C37" s="57">
        <v>48</v>
      </c>
      <c r="D37" s="57">
        <v>48</v>
      </c>
      <c r="E37" s="83">
        <f t="shared" si="0"/>
        <v>1.0141428559657271E-05</v>
      </c>
      <c r="F37" s="87">
        <f t="shared" si="1"/>
        <v>1.0340599974536272E-05</v>
      </c>
    </row>
    <row r="38" spans="1:6" ht="12.75">
      <c r="A38" s="56" t="s">
        <v>232</v>
      </c>
      <c r="B38" s="56" t="s">
        <v>233</v>
      </c>
      <c r="C38" s="57">
        <v>0</v>
      </c>
      <c r="D38" s="57">
        <v>0</v>
      </c>
      <c r="E38" s="83">
        <f t="shared" si="0"/>
        <v>0</v>
      </c>
      <c r="F38" s="87">
        <f t="shared" si="1"/>
        <v>0</v>
      </c>
    </row>
    <row r="39" spans="1:6" ht="12.75">
      <c r="A39" s="56" t="s">
        <v>234</v>
      </c>
      <c r="B39" s="56" t="s">
        <v>235</v>
      </c>
      <c r="C39" s="57">
        <v>0</v>
      </c>
      <c r="D39" s="57">
        <v>0</v>
      </c>
      <c r="E39" s="83">
        <f t="shared" si="0"/>
        <v>0</v>
      </c>
      <c r="F39" s="87">
        <f t="shared" si="1"/>
        <v>0</v>
      </c>
    </row>
    <row r="40" spans="1:6" ht="12.75">
      <c r="A40" s="56" t="s">
        <v>236</v>
      </c>
      <c r="B40" s="56" t="s">
        <v>237</v>
      </c>
      <c r="C40" s="57">
        <v>0</v>
      </c>
      <c r="D40" s="57">
        <v>0</v>
      </c>
      <c r="E40" s="83">
        <f t="shared" si="0"/>
        <v>0</v>
      </c>
      <c r="F40" s="87">
        <f t="shared" si="1"/>
        <v>0</v>
      </c>
    </row>
    <row r="41" spans="1:6" ht="12.75">
      <c r="A41" s="56" t="s">
        <v>238</v>
      </c>
      <c r="B41" s="56" t="s">
        <v>239</v>
      </c>
      <c r="C41" s="57">
        <v>15144</v>
      </c>
      <c r="D41" s="57">
        <v>14601</v>
      </c>
      <c r="E41" s="83">
        <f t="shared" si="0"/>
        <v>0.003199620710571869</v>
      </c>
      <c r="F41" s="87">
        <f t="shared" si="1"/>
        <v>0.0031454812547542523</v>
      </c>
    </row>
    <row r="42" spans="1:6" ht="12.75">
      <c r="A42" s="56" t="s">
        <v>240</v>
      </c>
      <c r="B42" s="56" t="s">
        <v>241</v>
      </c>
      <c r="C42" s="57">
        <v>1053</v>
      </c>
      <c r="D42" s="57">
        <v>1008</v>
      </c>
      <c r="E42" s="83">
        <f t="shared" si="0"/>
        <v>0.00022247758902748136</v>
      </c>
      <c r="F42" s="87">
        <f t="shared" si="1"/>
        <v>0.00021715259946526172</v>
      </c>
    </row>
    <row r="43" spans="1:6" ht="12.75">
      <c r="A43" s="56" t="s">
        <v>242</v>
      </c>
      <c r="B43" s="56" t="s">
        <v>243</v>
      </c>
      <c r="C43" s="57">
        <v>223893</v>
      </c>
      <c r="D43" s="57">
        <v>210915</v>
      </c>
      <c r="E43" s="83">
        <f t="shared" si="0"/>
        <v>0.04730405967723636</v>
      </c>
      <c r="F43" s="87">
        <f t="shared" si="1"/>
        <v>0.04543724257561079</v>
      </c>
    </row>
    <row r="44" spans="1:6" ht="12.75">
      <c r="A44" s="56" t="s">
        <v>244</v>
      </c>
      <c r="B44" s="56" t="s">
        <v>245</v>
      </c>
      <c r="C44" s="57">
        <v>330</v>
      </c>
      <c r="D44" s="57">
        <v>306</v>
      </c>
      <c r="E44" s="83">
        <f t="shared" si="0"/>
        <v>6.972232134764373E-05</v>
      </c>
      <c r="F44" s="87">
        <f t="shared" si="1"/>
        <v>6.592132483766873E-05</v>
      </c>
    </row>
    <row r="45" spans="1:6" ht="12.75">
      <c r="A45" s="56" t="s">
        <v>246</v>
      </c>
      <c r="B45" s="56" t="s">
        <v>247</v>
      </c>
      <c r="C45" s="57">
        <v>5043</v>
      </c>
      <c r="D45" s="57">
        <v>4806</v>
      </c>
      <c r="E45" s="83">
        <f t="shared" si="0"/>
        <v>0.001065483838048992</v>
      </c>
      <c r="F45" s="87">
        <f t="shared" si="1"/>
        <v>0.0010353525724504443</v>
      </c>
    </row>
    <row r="46" spans="1:6" ht="12.75">
      <c r="A46" s="56" t="s">
        <v>248</v>
      </c>
      <c r="B46" s="56" t="s">
        <v>249</v>
      </c>
      <c r="C46" s="57">
        <v>27387</v>
      </c>
      <c r="D46" s="57">
        <v>26136</v>
      </c>
      <c r="E46" s="83">
        <f t="shared" si="0"/>
        <v>0.005786318832569451</v>
      </c>
      <c r="F46" s="87">
        <f t="shared" si="1"/>
        <v>0.005630456686135</v>
      </c>
    </row>
    <row r="47" spans="1:6" ht="12.75">
      <c r="A47" s="56" t="s">
        <v>250</v>
      </c>
      <c r="B47" s="56" t="s">
        <v>251</v>
      </c>
      <c r="C47" s="57">
        <v>8289</v>
      </c>
      <c r="D47" s="57">
        <v>7776</v>
      </c>
      <c r="E47" s="83">
        <f t="shared" si="0"/>
        <v>0.001751297944395815</v>
      </c>
      <c r="F47" s="87">
        <f t="shared" si="1"/>
        <v>0.0016751771958748761</v>
      </c>
    </row>
    <row r="48" spans="1:6" ht="12.75">
      <c r="A48" s="56" t="s">
        <v>252</v>
      </c>
      <c r="B48" s="56" t="s">
        <v>253</v>
      </c>
      <c r="C48" s="57">
        <v>11139</v>
      </c>
      <c r="D48" s="57">
        <v>10494</v>
      </c>
      <c r="E48" s="83">
        <f t="shared" si="0"/>
        <v>0.0023534452651254654</v>
      </c>
      <c r="F48" s="87">
        <f t="shared" si="1"/>
        <v>0.0022607136694329927</v>
      </c>
    </row>
    <row r="49" spans="1:6" ht="12.75">
      <c r="A49" s="56" t="s">
        <v>254</v>
      </c>
      <c r="B49" s="56" t="s">
        <v>255</v>
      </c>
      <c r="C49" s="57">
        <v>0</v>
      </c>
      <c r="D49" s="57">
        <v>0</v>
      </c>
      <c r="E49" s="83">
        <f t="shared" si="0"/>
        <v>0</v>
      </c>
      <c r="F49" s="87">
        <f t="shared" si="1"/>
        <v>0</v>
      </c>
    </row>
    <row r="50" spans="1:6" ht="12.75">
      <c r="A50" s="56" t="s">
        <v>256</v>
      </c>
      <c r="B50" s="56" t="s">
        <v>257</v>
      </c>
      <c r="C50" s="57">
        <v>1869</v>
      </c>
      <c r="D50" s="57">
        <v>1491</v>
      </c>
      <c r="E50" s="83">
        <f t="shared" si="0"/>
        <v>0.00039488187454165494</v>
      </c>
      <c r="F50" s="87">
        <f t="shared" si="1"/>
        <v>0.000321204886709033</v>
      </c>
    </row>
    <row r="51" spans="1:6" ht="12.75">
      <c r="A51" s="56" t="s">
        <v>258</v>
      </c>
      <c r="B51" s="56" t="s">
        <v>259</v>
      </c>
      <c r="C51" s="57">
        <v>1692</v>
      </c>
      <c r="D51" s="57">
        <v>1257</v>
      </c>
      <c r="E51" s="83">
        <f t="shared" si="0"/>
        <v>0.0003574853567279188</v>
      </c>
      <c r="F51" s="87">
        <f t="shared" si="1"/>
        <v>0.00027079446183316864</v>
      </c>
    </row>
    <row r="52" spans="1:6" ht="12.75">
      <c r="A52" s="56" t="s">
        <v>260</v>
      </c>
      <c r="B52" s="56" t="s">
        <v>261</v>
      </c>
      <c r="C52" s="57">
        <v>10302</v>
      </c>
      <c r="D52" s="57">
        <v>7593</v>
      </c>
      <c r="E52" s="83">
        <f t="shared" si="0"/>
        <v>0.0021766041046164418</v>
      </c>
      <c r="F52" s="87">
        <f t="shared" si="1"/>
        <v>0.0016357536584719566</v>
      </c>
    </row>
    <row r="53" spans="1:6" ht="12.75">
      <c r="A53" s="56" t="s">
        <v>262</v>
      </c>
      <c r="B53" s="56" t="s">
        <v>263</v>
      </c>
      <c r="C53" s="57">
        <v>24339</v>
      </c>
      <c r="D53" s="57">
        <v>16605</v>
      </c>
      <c r="E53" s="83">
        <f t="shared" si="0"/>
        <v>0.005142338119031214</v>
      </c>
      <c r="F53" s="87">
        <f t="shared" si="1"/>
        <v>0.0035772013036911416</v>
      </c>
    </row>
    <row r="54" spans="1:6" ht="12.75">
      <c r="A54" s="56" t="s">
        <v>264</v>
      </c>
      <c r="B54" s="56" t="s">
        <v>265</v>
      </c>
      <c r="C54" s="57">
        <v>6</v>
      </c>
      <c r="D54" s="57">
        <v>6</v>
      </c>
      <c r="E54" s="83">
        <f t="shared" si="0"/>
        <v>1.267678569957159E-06</v>
      </c>
      <c r="F54" s="87">
        <f t="shared" si="1"/>
        <v>1.292574996817034E-06</v>
      </c>
    </row>
    <row r="55" spans="1:6" ht="12.75">
      <c r="A55" s="56" t="s">
        <v>266</v>
      </c>
      <c r="B55" s="56" t="s">
        <v>267</v>
      </c>
      <c r="C55" s="57">
        <v>93</v>
      </c>
      <c r="D55" s="57">
        <v>66</v>
      </c>
      <c r="E55" s="83">
        <f t="shared" si="0"/>
        <v>1.964901783433596E-05</v>
      </c>
      <c r="F55" s="87">
        <f t="shared" si="1"/>
        <v>1.4218324964987376E-05</v>
      </c>
    </row>
    <row r="56" spans="1:6" ht="12.75">
      <c r="A56" s="56" t="s">
        <v>268</v>
      </c>
      <c r="B56" s="56" t="s">
        <v>269</v>
      </c>
      <c r="C56" s="57">
        <v>21</v>
      </c>
      <c r="D56" s="57">
        <v>18</v>
      </c>
      <c r="E56" s="83">
        <f t="shared" si="0"/>
        <v>4.4368749948500555E-06</v>
      </c>
      <c r="F56" s="87">
        <f t="shared" si="1"/>
        <v>3.877724990451102E-06</v>
      </c>
    </row>
    <row r="57" spans="1:6" ht="12.75">
      <c r="A57" s="56" t="s">
        <v>270</v>
      </c>
      <c r="B57" s="56" t="s">
        <v>271</v>
      </c>
      <c r="C57" s="57">
        <v>21333</v>
      </c>
      <c r="D57" s="57">
        <v>19329</v>
      </c>
      <c r="E57" s="83">
        <f t="shared" si="0"/>
        <v>0.004507231155482678</v>
      </c>
      <c r="F57" s="87">
        <f t="shared" si="1"/>
        <v>0.004164030352246075</v>
      </c>
    </row>
    <row r="58" spans="1:6" ht="12.75">
      <c r="A58" s="56" t="s">
        <v>272</v>
      </c>
      <c r="B58" s="56" t="s">
        <v>273</v>
      </c>
      <c r="C58" s="57">
        <v>4239</v>
      </c>
      <c r="D58" s="57">
        <v>3291</v>
      </c>
      <c r="E58" s="83">
        <f t="shared" si="0"/>
        <v>0.0008956149096747327</v>
      </c>
      <c r="F58" s="87">
        <f t="shared" si="1"/>
        <v>0.0007089773857541432</v>
      </c>
    </row>
    <row r="59" spans="1:6" ht="12.75">
      <c r="A59" s="56" t="s">
        <v>274</v>
      </c>
      <c r="B59" s="56" t="s">
        <v>275</v>
      </c>
      <c r="C59" s="57">
        <v>0</v>
      </c>
      <c r="D59" s="57">
        <v>0</v>
      </c>
      <c r="E59" s="83">
        <f t="shared" si="0"/>
        <v>0</v>
      </c>
      <c r="F59" s="87">
        <f t="shared" si="1"/>
        <v>0</v>
      </c>
    </row>
    <row r="60" spans="1:6" ht="12.75">
      <c r="A60" s="56" t="s">
        <v>276</v>
      </c>
      <c r="B60" s="56" t="s">
        <v>277</v>
      </c>
      <c r="C60" s="57">
        <v>2214</v>
      </c>
      <c r="D60" s="57">
        <v>1563</v>
      </c>
      <c r="E60" s="83">
        <f t="shared" si="0"/>
        <v>0.0004677733923141916</v>
      </c>
      <c r="F60" s="87">
        <f t="shared" si="1"/>
        <v>0.0003367157866708374</v>
      </c>
    </row>
    <row r="61" spans="1:6" ht="12.75">
      <c r="A61" s="56" t="s">
        <v>278</v>
      </c>
      <c r="B61" s="56" t="s">
        <v>279</v>
      </c>
      <c r="C61" s="57">
        <v>15</v>
      </c>
      <c r="D61" s="57">
        <v>15</v>
      </c>
      <c r="E61" s="83">
        <f t="shared" si="0"/>
        <v>3.169196424892897E-06</v>
      </c>
      <c r="F61" s="87">
        <f t="shared" si="1"/>
        <v>3.231437492042585E-06</v>
      </c>
    </row>
    <row r="62" spans="1:6" ht="12.75">
      <c r="A62" s="56" t="s">
        <v>280</v>
      </c>
      <c r="B62" s="56" t="s">
        <v>281</v>
      </c>
      <c r="C62" s="57">
        <v>888</v>
      </c>
      <c r="D62" s="57">
        <v>702</v>
      </c>
      <c r="E62" s="83">
        <f t="shared" si="0"/>
        <v>0.0001876164283536595</v>
      </c>
      <c r="F62" s="87">
        <f t="shared" si="1"/>
        <v>0.00015123127462759298</v>
      </c>
    </row>
    <row r="63" spans="1:6" ht="12.75">
      <c r="A63" s="56" t="s">
        <v>282</v>
      </c>
      <c r="B63" s="56" t="s">
        <v>283</v>
      </c>
      <c r="C63" s="57">
        <v>12</v>
      </c>
      <c r="D63" s="57">
        <v>12</v>
      </c>
      <c r="E63" s="83">
        <f t="shared" si="0"/>
        <v>2.535357139914318E-06</v>
      </c>
      <c r="F63" s="87">
        <f t="shared" si="1"/>
        <v>2.585149993634068E-06</v>
      </c>
    </row>
    <row r="64" spans="1:6" ht="12.75">
      <c r="A64" s="56" t="s">
        <v>284</v>
      </c>
      <c r="B64" s="56" t="s">
        <v>285</v>
      </c>
      <c r="C64" s="57">
        <v>144</v>
      </c>
      <c r="D64" s="57">
        <v>120</v>
      </c>
      <c r="E64" s="83">
        <f t="shared" si="0"/>
        <v>3.042428567897181E-05</v>
      </c>
      <c r="F64" s="87">
        <f t="shared" si="1"/>
        <v>2.585149993634068E-05</v>
      </c>
    </row>
    <row r="65" spans="1:6" ht="12.75">
      <c r="A65" s="56" t="s">
        <v>286</v>
      </c>
      <c r="B65" s="56" t="s">
        <v>287</v>
      </c>
      <c r="C65" s="57">
        <v>777</v>
      </c>
      <c r="D65" s="57">
        <v>567</v>
      </c>
      <c r="E65" s="83">
        <f t="shared" si="0"/>
        <v>0.00016416437480945207</v>
      </c>
      <c r="F65" s="87">
        <f t="shared" si="1"/>
        <v>0.00012214833719920973</v>
      </c>
    </row>
    <row r="66" spans="1:6" ht="12.75">
      <c r="A66" s="56" t="s">
        <v>288</v>
      </c>
      <c r="B66" s="56" t="s">
        <v>289</v>
      </c>
      <c r="C66" s="57">
        <v>2499</v>
      </c>
      <c r="D66" s="57">
        <v>1839</v>
      </c>
      <c r="E66" s="83">
        <f t="shared" si="0"/>
        <v>0.0005279881243871567</v>
      </c>
      <c r="F66" s="87">
        <f t="shared" si="1"/>
        <v>0.00039617423652442093</v>
      </c>
    </row>
    <row r="67" spans="1:6" ht="12.75">
      <c r="A67" s="56" t="s">
        <v>290</v>
      </c>
      <c r="B67" s="56" t="s">
        <v>291</v>
      </c>
      <c r="C67" s="57">
        <v>0</v>
      </c>
      <c r="D67" s="57">
        <v>0</v>
      </c>
      <c r="E67" s="83">
        <f t="shared" si="0"/>
        <v>0</v>
      </c>
      <c r="F67" s="87">
        <f t="shared" si="1"/>
        <v>0</v>
      </c>
    </row>
    <row r="68" spans="1:6" ht="12.75">
      <c r="A68" s="56" t="s">
        <v>292</v>
      </c>
      <c r="B68" s="56" t="s">
        <v>293</v>
      </c>
      <c r="C68" s="57">
        <v>0</v>
      </c>
      <c r="D68" s="57">
        <v>0</v>
      </c>
      <c r="E68" s="83">
        <f t="shared" si="0"/>
        <v>0</v>
      </c>
      <c r="F68" s="87">
        <f t="shared" si="1"/>
        <v>0</v>
      </c>
    </row>
    <row r="69" spans="1:6" ht="12.75">
      <c r="A69" s="56" t="s">
        <v>294</v>
      </c>
      <c r="B69" s="56" t="s">
        <v>295</v>
      </c>
      <c r="C69" s="57">
        <v>6</v>
      </c>
      <c r="D69" s="57">
        <v>6</v>
      </c>
      <c r="E69" s="83">
        <f t="shared" si="0"/>
        <v>1.267678569957159E-06</v>
      </c>
      <c r="F69" s="87">
        <f t="shared" si="1"/>
        <v>1.292574996817034E-06</v>
      </c>
    </row>
    <row r="70" spans="1:6" ht="12.75">
      <c r="A70" s="56" t="s">
        <v>296</v>
      </c>
      <c r="B70" s="56" t="s">
        <v>297</v>
      </c>
      <c r="C70" s="57">
        <v>81</v>
      </c>
      <c r="D70" s="57">
        <v>81</v>
      </c>
      <c r="E70" s="83">
        <f t="shared" si="0"/>
        <v>1.7113660694421645E-05</v>
      </c>
      <c r="F70" s="87">
        <f t="shared" si="1"/>
        <v>1.744976245702996E-05</v>
      </c>
    </row>
    <row r="71" spans="1:6" ht="12.75">
      <c r="A71" s="56" t="s">
        <v>298</v>
      </c>
      <c r="B71" s="56" t="s">
        <v>299</v>
      </c>
      <c r="C71" s="57">
        <v>0</v>
      </c>
      <c r="D71" s="57">
        <v>0</v>
      </c>
      <c r="E71" s="83">
        <f t="shared" si="0"/>
        <v>0</v>
      </c>
      <c r="F71" s="87">
        <f t="shared" si="1"/>
        <v>0</v>
      </c>
    </row>
    <row r="72" spans="1:6" ht="12.75">
      <c r="A72" s="56" t="s">
        <v>300</v>
      </c>
      <c r="B72" s="56" t="s">
        <v>301</v>
      </c>
      <c r="C72" s="57">
        <v>3714</v>
      </c>
      <c r="D72" s="57">
        <v>3219</v>
      </c>
      <c r="E72" s="83">
        <f t="shared" si="0"/>
        <v>0.0007846930348034813</v>
      </c>
      <c r="F72" s="87">
        <f t="shared" si="1"/>
        <v>0.0006934664857923388</v>
      </c>
    </row>
    <row r="73" spans="1:6" ht="12.75">
      <c r="A73" s="56" t="s">
        <v>302</v>
      </c>
      <c r="B73" s="56" t="s">
        <v>303</v>
      </c>
      <c r="C73" s="57">
        <v>447</v>
      </c>
      <c r="D73" s="57">
        <v>396</v>
      </c>
      <c r="E73" s="83">
        <f aca="true" t="shared" si="2" ref="E73:E136">C73/C$282</f>
        <v>9.444205346180833E-05</v>
      </c>
      <c r="F73" s="87">
        <f aca="true" t="shared" si="3" ref="F73:F136">D73/D$282</f>
        <v>8.530994978992425E-05</v>
      </c>
    </row>
    <row r="74" spans="1:6" ht="12.75">
      <c r="A74" s="56" t="s">
        <v>304</v>
      </c>
      <c r="B74" s="56" t="s">
        <v>305</v>
      </c>
      <c r="C74" s="57">
        <v>507</v>
      </c>
      <c r="D74" s="57">
        <v>447</v>
      </c>
      <c r="E74" s="83">
        <f t="shared" si="2"/>
        <v>0.00010711883916137992</v>
      </c>
      <c r="F74" s="87">
        <f t="shared" si="3"/>
        <v>9.629683726286904E-05</v>
      </c>
    </row>
    <row r="75" spans="1:6" ht="12.75">
      <c r="A75" s="56" t="s">
        <v>306</v>
      </c>
      <c r="B75" s="56" t="s">
        <v>307</v>
      </c>
      <c r="C75" s="57">
        <v>3</v>
      </c>
      <c r="D75" s="57">
        <v>3</v>
      </c>
      <c r="E75" s="83">
        <f t="shared" si="2"/>
        <v>6.338392849785795E-07</v>
      </c>
      <c r="F75" s="87">
        <f t="shared" si="3"/>
        <v>6.46287498408517E-07</v>
      </c>
    </row>
    <row r="76" spans="1:6" ht="12.75">
      <c r="A76" s="56" t="s">
        <v>308</v>
      </c>
      <c r="B76" s="56" t="s">
        <v>309</v>
      </c>
      <c r="C76" s="57">
        <v>1800</v>
      </c>
      <c r="D76" s="57">
        <v>1500</v>
      </c>
      <c r="E76" s="83">
        <f t="shared" si="2"/>
        <v>0.00038030357098714767</v>
      </c>
      <c r="F76" s="87">
        <f t="shared" si="3"/>
        <v>0.0003231437492042585</v>
      </c>
    </row>
    <row r="77" spans="1:6" ht="12.75">
      <c r="A77" s="56" t="s">
        <v>310</v>
      </c>
      <c r="B77" s="56" t="s">
        <v>311</v>
      </c>
      <c r="C77" s="57">
        <v>726</v>
      </c>
      <c r="D77" s="57">
        <v>714</v>
      </c>
      <c r="E77" s="83">
        <f t="shared" si="2"/>
        <v>0.00015338910696481621</v>
      </c>
      <c r="F77" s="87">
        <f t="shared" si="3"/>
        <v>0.00015381642462122705</v>
      </c>
    </row>
    <row r="78" spans="1:6" ht="12.75">
      <c r="A78" s="56" t="s">
        <v>312</v>
      </c>
      <c r="B78" s="56" t="s">
        <v>313</v>
      </c>
      <c r="C78" s="57">
        <v>132</v>
      </c>
      <c r="D78" s="57">
        <v>123</v>
      </c>
      <c r="E78" s="83">
        <f t="shared" si="2"/>
        <v>2.7888928539057493E-05</v>
      </c>
      <c r="F78" s="87">
        <f t="shared" si="3"/>
        <v>2.6497787434749198E-05</v>
      </c>
    </row>
    <row r="79" spans="1:6" ht="12.75">
      <c r="A79" s="56" t="s">
        <v>314</v>
      </c>
      <c r="B79" s="56" t="s">
        <v>315</v>
      </c>
      <c r="C79" s="57">
        <v>414</v>
      </c>
      <c r="D79" s="57">
        <v>396</v>
      </c>
      <c r="E79" s="83">
        <f t="shared" si="2"/>
        <v>8.746982132704396E-05</v>
      </c>
      <c r="F79" s="87">
        <f t="shared" si="3"/>
        <v>8.530994978992425E-05</v>
      </c>
    </row>
    <row r="80" spans="1:6" ht="12.75">
      <c r="A80" s="56" t="s">
        <v>316</v>
      </c>
      <c r="B80" s="56" t="s">
        <v>317</v>
      </c>
      <c r="C80" s="57">
        <v>888</v>
      </c>
      <c r="D80" s="57">
        <v>849</v>
      </c>
      <c r="E80" s="83">
        <f t="shared" si="2"/>
        <v>0.0001876164283536595</v>
      </c>
      <c r="F80" s="87">
        <f t="shared" si="3"/>
        <v>0.00018289936204961033</v>
      </c>
    </row>
    <row r="81" spans="1:6" ht="12.75">
      <c r="A81" s="56" t="s">
        <v>318</v>
      </c>
      <c r="B81" s="56" t="s">
        <v>319</v>
      </c>
      <c r="C81" s="57">
        <v>1818</v>
      </c>
      <c r="D81" s="57">
        <v>1767</v>
      </c>
      <c r="E81" s="83">
        <f t="shared" si="2"/>
        <v>0.0003841066066970191</v>
      </c>
      <c r="F81" s="87">
        <f t="shared" si="3"/>
        <v>0.00038066333656261653</v>
      </c>
    </row>
    <row r="82" spans="1:6" ht="12.75">
      <c r="A82" s="56" t="s">
        <v>320</v>
      </c>
      <c r="B82" s="56" t="s">
        <v>321</v>
      </c>
      <c r="C82" s="57">
        <v>408</v>
      </c>
      <c r="D82" s="57">
        <v>384</v>
      </c>
      <c r="E82" s="83">
        <f t="shared" si="2"/>
        <v>8.62021427570868E-05</v>
      </c>
      <c r="F82" s="87">
        <f t="shared" si="3"/>
        <v>8.272479979629018E-05</v>
      </c>
    </row>
    <row r="83" spans="1:6" ht="12.75">
      <c r="A83" s="56" t="s">
        <v>322</v>
      </c>
      <c r="B83" s="56" t="s">
        <v>323</v>
      </c>
      <c r="C83" s="57">
        <v>843</v>
      </c>
      <c r="D83" s="57">
        <v>822</v>
      </c>
      <c r="E83" s="83">
        <f t="shared" si="2"/>
        <v>0.0001781088390789808</v>
      </c>
      <c r="F83" s="87">
        <f t="shared" si="3"/>
        <v>0.00017708277456393367</v>
      </c>
    </row>
    <row r="84" spans="1:6" ht="12.75">
      <c r="A84" s="56" t="s">
        <v>324</v>
      </c>
      <c r="B84" s="56" t="s">
        <v>325</v>
      </c>
      <c r="C84" s="57">
        <v>1008</v>
      </c>
      <c r="D84" s="57">
        <v>960</v>
      </c>
      <c r="E84" s="83">
        <f t="shared" si="2"/>
        <v>0.00021296999975280268</v>
      </c>
      <c r="F84" s="87">
        <f t="shared" si="3"/>
        <v>0.00020681199949072545</v>
      </c>
    </row>
    <row r="85" spans="1:6" ht="12.75">
      <c r="A85" s="56" t="s">
        <v>326</v>
      </c>
      <c r="B85" s="56" t="s">
        <v>327</v>
      </c>
      <c r="C85" s="57">
        <v>159</v>
      </c>
      <c r="D85" s="57">
        <v>156</v>
      </c>
      <c r="E85" s="83">
        <f t="shared" si="2"/>
        <v>3.3593482103864705E-05</v>
      </c>
      <c r="F85" s="87">
        <f t="shared" si="3"/>
        <v>3.3606949917242884E-05</v>
      </c>
    </row>
    <row r="86" spans="1:6" ht="12.75">
      <c r="A86" s="56" t="s">
        <v>328</v>
      </c>
      <c r="B86" s="56" t="s">
        <v>329</v>
      </c>
      <c r="C86" s="57">
        <v>2448</v>
      </c>
      <c r="D86" s="57">
        <v>2340</v>
      </c>
      <c r="E86" s="83">
        <f t="shared" si="2"/>
        <v>0.0005172128565425208</v>
      </c>
      <c r="F86" s="87">
        <f t="shared" si="3"/>
        <v>0.0005041042487586433</v>
      </c>
    </row>
    <row r="87" spans="1:6" ht="12.75">
      <c r="A87" s="56" t="s">
        <v>330</v>
      </c>
      <c r="B87" s="56" t="s">
        <v>331</v>
      </c>
      <c r="C87" s="57">
        <v>369</v>
      </c>
      <c r="D87" s="57">
        <v>330</v>
      </c>
      <c r="E87" s="83">
        <f t="shared" si="2"/>
        <v>7.796223205236526E-05</v>
      </c>
      <c r="F87" s="87">
        <f t="shared" si="3"/>
        <v>7.109162482493687E-05</v>
      </c>
    </row>
    <row r="88" spans="1:6" ht="12.75">
      <c r="A88" s="56" t="s">
        <v>332</v>
      </c>
      <c r="B88" s="56" t="s">
        <v>333</v>
      </c>
      <c r="C88" s="57">
        <v>48</v>
      </c>
      <c r="D88" s="57">
        <v>48</v>
      </c>
      <c r="E88" s="83">
        <f t="shared" si="2"/>
        <v>1.0141428559657271E-05</v>
      </c>
      <c r="F88" s="87">
        <f t="shared" si="3"/>
        <v>1.0340599974536272E-05</v>
      </c>
    </row>
    <row r="89" spans="1:6" ht="12.75">
      <c r="A89" s="56" t="s">
        <v>334</v>
      </c>
      <c r="B89" s="56" t="s">
        <v>335</v>
      </c>
      <c r="C89" s="57">
        <v>1203</v>
      </c>
      <c r="D89" s="57">
        <v>1170</v>
      </c>
      <c r="E89" s="83">
        <f t="shared" si="2"/>
        <v>0.00025416955327641036</v>
      </c>
      <c r="F89" s="87">
        <f t="shared" si="3"/>
        <v>0.0002520521243793216</v>
      </c>
    </row>
    <row r="90" spans="1:6" ht="12.75">
      <c r="A90" s="56" t="s">
        <v>336</v>
      </c>
      <c r="B90" s="56" t="s">
        <v>337</v>
      </c>
      <c r="C90" s="57">
        <v>255</v>
      </c>
      <c r="D90" s="57">
        <v>249</v>
      </c>
      <c r="E90" s="83">
        <f t="shared" si="2"/>
        <v>5.387633922317925E-05</v>
      </c>
      <c r="F90" s="87">
        <f t="shared" si="3"/>
        <v>5.364186236790691E-05</v>
      </c>
    </row>
    <row r="91" spans="1:6" ht="12.75">
      <c r="A91" s="56" t="s">
        <v>338</v>
      </c>
      <c r="B91" s="56" t="s">
        <v>339</v>
      </c>
      <c r="C91" s="57">
        <v>165</v>
      </c>
      <c r="D91" s="57">
        <v>147</v>
      </c>
      <c r="E91" s="83">
        <f t="shared" si="2"/>
        <v>3.486116067382187E-05</v>
      </c>
      <c r="F91" s="87">
        <f t="shared" si="3"/>
        <v>3.1668087422017334E-05</v>
      </c>
    </row>
    <row r="92" spans="1:6" ht="12.75">
      <c r="A92" s="56" t="s">
        <v>340</v>
      </c>
      <c r="B92" s="56" t="s">
        <v>341</v>
      </c>
      <c r="C92" s="57">
        <v>354</v>
      </c>
      <c r="D92" s="57">
        <v>333</v>
      </c>
      <c r="E92" s="83">
        <f t="shared" si="2"/>
        <v>7.479303562747237E-05</v>
      </c>
      <c r="F92" s="87">
        <f t="shared" si="3"/>
        <v>7.173791232334539E-05</v>
      </c>
    </row>
    <row r="93" spans="1:6" ht="12.75">
      <c r="A93" s="56" t="s">
        <v>342</v>
      </c>
      <c r="B93" s="56" t="s">
        <v>343</v>
      </c>
      <c r="C93" s="57">
        <v>2703</v>
      </c>
      <c r="D93" s="57">
        <v>2361</v>
      </c>
      <c r="E93" s="83">
        <f t="shared" si="2"/>
        <v>0.0005710891957657001</v>
      </c>
      <c r="F93" s="87">
        <f t="shared" si="3"/>
        <v>0.0005086282612475029</v>
      </c>
    </row>
    <row r="94" spans="1:6" ht="12.75">
      <c r="A94" s="56" t="s">
        <v>344</v>
      </c>
      <c r="B94" s="56" t="s">
        <v>345</v>
      </c>
      <c r="C94" s="57">
        <v>279</v>
      </c>
      <c r="D94" s="57">
        <v>246</v>
      </c>
      <c r="E94" s="83">
        <f t="shared" si="2"/>
        <v>5.894705350300788E-05</v>
      </c>
      <c r="F94" s="87">
        <f t="shared" si="3"/>
        <v>5.2995574869498396E-05</v>
      </c>
    </row>
    <row r="95" spans="1:6" ht="12.75">
      <c r="A95" s="56" t="s">
        <v>346</v>
      </c>
      <c r="B95" s="56" t="s">
        <v>347</v>
      </c>
      <c r="C95" s="57">
        <v>1734</v>
      </c>
      <c r="D95" s="57">
        <v>1626</v>
      </c>
      <c r="E95" s="83">
        <f t="shared" si="2"/>
        <v>0.0003663591067176189</v>
      </c>
      <c r="F95" s="87">
        <f t="shared" si="3"/>
        <v>0.00035028782413741626</v>
      </c>
    </row>
    <row r="96" spans="1:6" ht="12.75">
      <c r="A96" s="56" t="s">
        <v>348</v>
      </c>
      <c r="B96" s="56" t="s">
        <v>349</v>
      </c>
      <c r="C96" s="57">
        <v>405</v>
      </c>
      <c r="D96" s="57">
        <v>375</v>
      </c>
      <c r="E96" s="83">
        <f t="shared" si="2"/>
        <v>8.556830347210822E-05</v>
      </c>
      <c r="F96" s="87">
        <f t="shared" si="3"/>
        <v>8.078593730106462E-05</v>
      </c>
    </row>
    <row r="97" spans="1:6" ht="12.75">
      <c r="A97" s="56" t="s">
        <v>350</v>
      </c>
      <c r="B97" s="56" t="s">
        <v>351</v>
      </c>
      <c r="C97" s="57">
        <v>351</v>
      </c>
      <c r="D97" s="57">
        <v>300</v>
      </c>
      <c r="E97" s="83">
        <f t="shared" si="2"/>
        <v>7.41591963424938E-05</v>
      </c>
      <c r="F97" s="87">
        <f t="shared" si="3"/>
        <v>6.46287498408517E-05</v>
      </c>
    </row>
    <row r="98" spans="1:6" ht="12.75">
      <c r="A98" s="56" t="s">
        <v>352</v>
      </c>
      <c r="B98" s="56" t="s">
        <v>353</v>
      </c>
      <c r="C98" s="57">
        <v>2685</v>
      </c>
      <c r="D98" s="57">
        <v>2442</v>
      </c>
      <c r="E98" s="83">
        <f t="shared" si="2"/>
        <v>0.0005672861600558286</v>
      </c>
      <c r="F98" s="87">
        <f t="shared" si="3"/>
        <v>0.0005260780237045328</v>
      </c>
    </row>
    <row r="99" spans="1:6" ht="12.75">
      <c r="A99" s="56" t="s">
        <v>354</v>
      </c>
      <c r="B99" s="56" t="s">
        <v>355</v>
      </c>
      <c r="C99" s="57">
        <v>7998</v>
      </c>
      <c r="D99" s="57">
        <v>7776</v>
      </c>
      <c r="E99" s="83">
        <f t="shared" si="2"/>
        <v>0.0016898155337528927</v>
      </c>
      <c r="F99" s="87">
        <f t="shared" si="3"/>
        <v>0.0016751771958748761</v>
      </c>
    </row>
    <row r="100" spans="1:6" ht="12.75">
      <c r="A100" s="56" t="s">
        <v>356</v>
      </c>
      <c r="B100" s="56" t="s">
        <v>357</v>
      </c>
      <c r="C100" s="57">
        <v>627</v>
      </c>
      <c r="D100" s="57">
        <v>558</v>
      </c>
      <c r="E100" s="83">
        <f t="shared" si="2"/>
        <v>0.0001324724105605231</v>
      </c>
      <c r="F100" s="87">
        <f t="shared" si="3"/>
        <v>0.00012020947470398417</v>
      </c>
    </row>
    <row r="101" spans="1:6" ht="12.75">
      <c r="A101" s="56" t="s">
        <v>358</v>
      </c>
      <c r="B101" s="56" t="s">
        <v>359</v>
      </c>
      <c r="C101" s="57">
        <v>2010</v>
      </c>
      <c r="D101" s="57">
        <v>1941</v>
      </c>
      <c r="E101" s="83">
        <f t="shared" si="2"/>
        <v>0.0004246723209356482</v>
      </c>
      <c r="F101" s="87">
        <f t="shared" si="3"/>
        <v>0.0004181480114703105</v>
      </c>
    </row>
    <row r="102" spans="1:6" ht="12.75">
      <c r="A102" s="56" t="s">
        <v>360</v>
      </c>
      <c r="B102" s="56" t="s">
        <v>361</v>
      </c>
      <c r="C102" s="57">
        <v>0</v>
      </c>
      <c r="D102" s="57">
        <v>0</v>
      </c>
      <c r="E102" s="83">
        <f t="shared" si="2"/>
        <v>0</v>
      </c>
      <c r="F102" s="87">
        <f t="shared" si="3"/>
        <v>0</v>
      </c>
    </row>
    <row r="103" spans="1:6" ht="12.75">
      <c r="A103" s="56" t="s">
        <v>362</v>
      </c>
      <c r="B103" s="56" t="s">
        <v>363</v>
      </c>
      <c r="C103" s="57">
        <v>3</v>
      </c>
      <c r="D103" s="57">
        <v>3</v>
      </c>
      <c r="E103" s="83">
        <f t="shared" si="2"/>
        <v>6.338392849785795E-07</v>
      </c>
      <c r="F103" s="87">
        <f t="shared" si="3"/>
        <v>6.46287498408517E-07</v>
      </c>
    </row>
    <row r="104" spans="1:6" ht="12.75">
      <c r="A104" s="56" t="s">
        <v>364</v>
      </c>
      <c r="B104" s="56" t="s">
        <v>365</v>
      </c>
      <c r="C104" s="57">
        <v>165</v>
      </c>
      <c r="D104" s="57">
        <v>153</v>
      </c>
      <c r="E104" s="83">
        <f t="shared" si="2"/>
        <v>3.486116067382187E-05</v>
      </c>
      <c r="F104" s="87">
        <f t="shared" si="3"/>
        <v>3.296066241883437E-05</v>
      </c>
    </row>
    <row r="105" spans="1:6" ht="12.75">
      <c r="A105" s="56" t="s">
        <v>366</v>
      </c>
      <c r="B105" s="56" t="s">
        <v>367</v>
      </c>
      <c r="C105" s="57">
        <v>1740</v>
      </c>
      <c r="D105" s="57">
        <v>1713</v>
      </c>
      <c r="E105" s="83">
        <f t="shared" si="2"/>
        <v>0.00036762678528757603</v>
      </c>
      <c r="F105" s="87">
        <f t="shared" si="3"/>
        <v>0.0003690301615912632</v>
      </c>
    </row>
    <row r="106" spans="1:6" ht="12.75">
      <c r="A106" s="56" t="s">
        <v>368</v>
      </c>
      <c r="B106" s="56" t="s">
        <v>369</v>
      </c>
      <c r="C106" s="57">
        <v>174</v>
      </c>
      <c r="D106" s="57">
        <v>168</v>
      </c>
      <c r="E106" s="83">
        <f t="shared" si="2"/>
        <v>3.6762678528757606E-05</v>
      </c>
      <c r="F106" s="87">
        <f t="shared" si="3"/>
        <v>3.619209991087696E-05</v>
      </c>
    </row>
    <row r="107" spans="1:6" ht="12.75">
      <c r="A107" s="56" t="s">
        <v>370</v>
      </c>
      <c r="B107" s="56" t="s">
        <v>371</v>
      </c>
      <c r="C107" s="57">
        <v>222</v>
      </c>
      <c r="D107" s="57">
        <v>204</v>
      </c>
      <c r="E107" s="83">
        <f t="shared" si="2"/>
        <v>4.6904107088414874E-05</v>
      </c>
      <c r="F107" s="87">
        <f t="shared" si="3"/>
        <v>4.3947549891779156E-05</v>
      </c>
    </row>
    <row r="108" spans="1:6" ht="12.75">
      <c r="A108" s="56" t="s">
        <v>372</v>
      </c>
      <c r="B108" s="56" t="s">
        <v>373</v>
      </c>
      <c r="C108" s="57">
        <v>549</v>
      </c>
      <c r="D108" s="57">
        <v>543</v>
      </c>
      <c r="E108" s="83">
        <f t="shared" si="2"/>
        <v>0.00011599258915108004</v>
      </c>
      <c r="F108" s="87">
        <f t="shared" si="3"/>
        <v>0.00011697803721194158</v>
      </c>
    </row>
    <row r="109" spans="1:6" ht="12.75">
      <c r="A109" s="56" t="s">
        <v>374</v>
      </c>
      <c r="B109" s="56" t="s">
        <v>375</v>
      </c>
      <c r="C109" s="57">
        <v>84</v>
      </c>
      <c r="D109" s="57">
        <v>81</v>
      </c>
      <c r="E109" s="83">
        <f t="shared" si="2"/>
        <v>1.7747499979400222E-05</v>
      </c>
      <c r="F109" s="87">
        <f t="shared" si="3"/>
        <v>1.744976245702996E-05</v>
      </c>
    </row>
    <row r="110" spans="1:6" ht="12.75">
      <c r="A110" s="56" t="s">
        <v>376</v>
      </c>
      <c r="B110" s="56" t="s">
        <v>377</v>
      </c>
      <c r="C110" s="57">
        <v>3</v>
      </c>
      <c r="D110" s="57">
        <v>3</v>
      </c>
      <c r="E110" s="83">
        <f t="shared" si="2"/>
        <v>6.338392849785795E-07</v>
      </c>
      <c r="F110" s="87">
        <f t="shared" si="3"/>
        <v>6.46287498408517E-07</v>
      </c>
    </row>
    <row r="111" spans="1:6" ht="12.75">
      <c r="A111" s="56" t="s">
        <v>378</v>
      </c>
      <c r="B111" s="56" t="s">
        <v>379</v>
      </c>
      <c r="C111" s="57">
        <v>3</v>
      </c>
      <c r="D111" s="57">
        <v>3</v>
      </c>
      <c r="E111" s="83">
        <f t="shared" si="2"/>
        <v>6.338392849785795E-07</v>
      </c>
      <c r="F111" s="87">
        <f t="shared" si="3"/>
        <v>6.46287498408517E-07</v>
      </c>
    </row>
    <row r="112" spans="1:6" ht="12.75">
      <c r="A112" s="56" t="s">
        <v>380</v>
      </c>
      <c r="B112" s="56" t="s">
        <v>381</v>
      </c>
      <c r="C112" s="57">
        <v>81</v>
      </c>
      <c r="D112" s="57">
        <v>81</v>
      </c>
      <c r="E112" s="83">
        <f t="shared" si="2"/>
        <v>1.7113660694421645E-05</v>
      </c>
      <c r="F112" s="87">
        <f t="shared" si="3"/>
        <v>1.744976245702996E-05</v>
      </c>
    </row>
    <row r="113" spans="1:6" ht="12.75">
      <c r="A113" s="56" t="s">
        <v>382</v>
      </c>
      <c r="B113" s="56" t="s">
        <v>383</v>
      </c>
      <c r="C113" s="57">
        <v>138</v>
      </c>
      <c r="D113" s="57">
        <v>135</v>
      </c>
      <c r="E113" s="83">
        <f t="shared" si="2"/>
        <v>2.9156607109014652E-05</v>
      </c>
      <c r="F113" s="87">
        <f t="shared" si="3"/>
        <v>2.9082937428383268E-05</v>
      </c>
    </row>
    <row r="114" spans="1:6" ht="12.75">
      <c r="A114" s="56" t="s">
        <v>384</v>
      </c>
      <c r="B114" s="56" t="s">
        <v>385</v>
      </c>
      <c r="C114" s="57">
        <v>354</v>
      </c>
      <c r="D114" s="57">
        <v>345</v>
      </c>
      <c r="E114" s="83">
        <f t="shared" si="2"/>
        <v>7.479303562747237E-05</v>
      </c>
      <c r="F114" s="87">
        <f t="shared" si="3"/>
        <v>7.432306231697946E-05</v>
      </c>
    </row>
    <row r="115" spans="1:6" ht="12.75">
      <c r="A115" s="56" t="s">
        <v>386</v>
      </c>
      <c r="B115" s="56" t="s">
        <v>387</v>
      </c>
      <c r="C115" s="57">
        <v>246</v>
      </c>
      <c r="D115" s="57">
        <v>234</v>
      </c>
      <c r="E115" s="83">
        <f t="shared" si="2"/>
        <v>5.197482136824351E-05</v>
      </c>
      <c r="F115" s="87">
        <f t="shared" si="3"/>
        <v>5.041042487586433E-05</v>
      </c>
    </row>
    <row r="116" spans="1:6" ht="12.75">
      <c r="A116" s="56" t="s">
        <v>388</v>
      </c>
      <c r="B116" s="56" t="s">
        <v>389</v>
      </c>
      <c r="C116" s="57">
        <v>4659</v>
      </c>
      <c r="D116" s="57">
        <v>4563</v>
      </c>
      <c r="E116" s="83">
        <f t="shared" si="2"/>
        <v>0.0009843524095717337</v>
      </c>
      <c r="F116" s="87">
        <f t="shared" si="3"/>
        <v>0.0009830032850793543</v>
      </c>
    </row>
    <row r="117" spans="1:6" ht="12.75">
      <c r="A117" s="56" t="s">
        <v>390</v>
      </c>
      <c r="B117" s="56" t="s">
        <v>391</v>
      </c>
      <c r="C117" s="57">
        <v>5784</v>
      </c>
      <c r="D117" s="57">
        <v>5757</v>
      </c>
      <c r="E117" s="83">
        <f t="shared" si="2"/>
        <v>0.001222042141438701</v>
      </c>
      <c r="F117" s="87">
        <f t="shared" si="3"/>
        <v>0.0012402257094459442</v>
      </c>
    </row>
    <row r="118" spans="1:6" ht="12.75">
      <c r="A118" s="56" t="s">
        <v>392</v>
      </c>
      <c r="B118" s="56" t="s">
        <v>393</v>
      </c>
      <c r="C118" s="57">
        <v>1335</v>
      </c>
      <c r="D118" s="57">
        <v>1095</v>
      </c>
      <c r="E118" s="83">
        <f t="shared" si="2"/>
        <v>0.00028205848181546786</v>
      </c>
      <c r="F118" s="87">
        <f t="shared" si="3"/>
        <v>0.00023589493691910873</v>
      </c>
    </row>
    <row r="119" spans="1:6" ht="12.75">
      <c r="A119" s="56" t="s">
        <v>394</v>
      </c>
      <c r="B119" s="56" t="s">
        <v>395</v>
      </c>
      <c r="C119" s="57">
        <v>756</v>
      </c>
      <c r="D119" s="57">
        <v>744</v>
      </c>
      <c r="E119" s="83">
        <f t="shared" si="2"/>
        <v>0.000159727499814602</v>
      </c>
      <c r="F119" s="87">
        <f t="shared" si="3"/>
        <v>0.00016027929960531223</v>
      </c>
    </row>
    <row r="120" spans="1:6" ht="12.75">
      <c r="A120" s="56" t="s">
        <v>396</v>
      </c>
      <c r="B120" s="56" t="s">
        <v>397</v>
      </c>
      <c r="C120" s="57">
        <v>768</v>
      </c>
      <c r="D120" s="57">
        <v>759</v>
      </c>
      <c r="E120" s="83">
        <f t="shared" si="2"/>
        <v>0.00016226285695451634</v>
      </c>
      <c r="F120" s="87">
        <f t="shared" si="3"/>
        <v>0.00016351073709735482</v>
      </c>
    </row>
    <row r="121" spans="1:6" ht="12.75">
      <c r="A121" s="56" t="s">
        <v>398</v>
      </c>
      <c r="B121" s="56" t="s">
        <v>399</v>
      </c>
      <c r="C121" s="57">
        <v>573</v>
      </c>
      <c r="D121" s="57">
        <v>561</v>
      </c>
      <c r="E121" s="83">
        <f t="shared" si="2"/>
        <v>0.00012106330343090867</v>
      </c>
      <c r="F121" s="87">
        <f t="shared" si="3"/>
        <v>0.00012085576220239268</v>
      </c>
    </row>
    <row r="122" spans="1:6" ht="12.75">
      <c r="A122" s="56" t="s">
        <v>400</v>
      </c>
      <c r="B122" s="56" t="s">
        <v>401</v>
      </c>
      <c r="C122" s="57">
        <v>426</v>
      </c>
      <c r="D122" s="57">
        <v>402</v>
      </c>
      <c r="E122" s="83">
        <f t="shared" si="2"/>
        <v>9.000517846695827E-05</v>
      </c>
      <c r="F122" s="87">
        <f t="shared" si="3"/>
        <v>8.660252478674128E-05</v>
      </c>
    </row>
    <row r="123" spans="1:6" ht="12.75">
      <c r="A123" s="56" t="s">
        <v>402</v>
      </c>
      <c r="B123" s="56" t="s">
        <v>403</v>
      </c>
      <c r="C123" s="57">
        <v>222</v>
      </c>
      <c r="D123" s="57">
        <v>213</v>
      </c>
      <c r="E123" s="83">
        <f t="shared" si="2"/>
        <v>4.6904107088414874E-05</v>
      </c>
      <c r="F123" s="87">
        <f t="shared" si="3"/>
        <v>4.5886412387004706E-05</v>
      </c>
    </row>
    <row r="124" spans="1:6" ht="12.75">
      <c r="A124" s="56" t="s">
        <v>404</v>
      </c>
      <c r="B124" s="56" t="s">
        <v>405</v>
      </c>
      <c r="C124" s="57">
        <v>1935</v>
      </c>
      <c r="D124" s="57">
        <v>1848</v>
      </c>
      <c r="E124" s="83">
        <f t="shared" si="2"/>
        <v>0.0004088263388111837</v>
      </c>
      <c r="F124" s="87">
        <f t="shared" si="3"/>
        <v>0.0003981130990196465</v>
      </c>
    </row>
    <row r="125" spans="1:6" ht="12.75">
      <c r="A125" s="56" t="s">
        <v>406</v>
      </c>
      <c r="B125" s="56" t="s">
        <v>407</v>
      </c>
      <c r="C125" s="57">
        <v>1338</v>
      </c>
      <c r="D125" s="57">
        <v>1329</v>
      </c>
      <c r="E125" s="83">
        <f t="shared" si="2"/>
        <v>0.00028269232110044644</v>
      </c>
      <c r="F125" s="87">
        <f t="shared" si="3"/>
        <v>0.00028630536179497304</v>
      </c>
    </row>
    <row r="126" spans="1:6" ht="12.75">
      <c r="A126" s="56" t="s">
        <v>408</v>
      </c>
      <c r="B126" s="56" t="s">
        <v>409</v>
      </c>
      <c r="C126" s="57">
        <v>1161</v>
      </c>
      <c r="D126" s="57">
        <v>1134</v>
      </c>
      <c r="E126" s="83">
        <f t="shared" si="2"/>
        <v>0.00024529580328671024</v>
      </c>
      <c r="F126" s="87">
        <f t="shared" si="3"/>
        <v>0.00024429667439841945</v>
      </c>
    </row>
    <row r="127" spans="1:6" ht="12.75">
      <c r="A127" s="56" t="s">
        <v>410</v>
      </c>
      <c r="B127" s="56" t="s">
        <v>411</v>
      </c>
      <c r="C127" s="57">
        <v>1650</v>
      </c>
      <c r="D127" s="57">
        <v>1626</v>
      </c>
      <c r="E127" s="83">
        <f t="shared" si="2"/>
        <v>0.00034861160673821867</v>
      </c>
      <c r="F127" s="87">
        <f t="shared" si="3"/>
        <v>0.00035028782413741626</v>
      </c>
    </row>
    <row r="128" spans="1:6" ht="12.75">
      <c r="A128" s="56" t="s">
        <v>412</v>
      </c>
      <c r="B128" s="56" t="s">
        <v>413</v>
      </c>
      <c r="C128" s="57">
        <v>147</v>
      </c>
      <c r="D128" s="57">
        <v>144</v>
      </c>
      <c r="E128" s="83">
        <f t="shared" si="2"/>
        <v>3.105812496395039E-05</v>
      </c>
      <c r="F128" s="87">
        <f t="shared" si="3"/>
        <v>3.102179992360882E-05</v>
      </c>
    </row>
    <row r="129" spans="1:6" ht="12.75">
      <c r="A129" s="56" t="s">
        <v>414</v>
      </c>
      <c r="B129" s="56" t="s">
        <v>415</v>
      </c>
      <c r="C129" s="57">
        <v>3</v>
      </c>
      <c r="D129" s="57">
        <v>3</v>
      </c>
      <c r="E129" s="83">
        <f t="shared" si="2"/>
        <v>6.338392849785795E-07</v>
      </c>
      <c r="F129" s="87">
        <f t="shared" si="3"/>
        <v>6.46287498408517E-07</v>
      </c>
    </row>
    <row r="130" spans="1:6" ht="12.75">
      <c r="A130" s="56" t="s">
        <v>416</v>
      </c>
      <c r="B130" s="56" t="s">
        <v>417</v>
      </c>
      <c r="C130" s="57">
        <v>0</v>
      </c>
      <c r="D130" s="57">
        <v>0</v>
      </c>
      <c r="E130" s="83">
        <f t="shared" si="2"/>
        <v>0</v>
      </c>
      <c r="F130" s="87">
        <f t="shared" si="3"/>
        <v>0</v>
      </c>
    </row>
    <row r="131" spans="1:6" ht="12.75">
      <c r="A131" s="56" t="s">
        <v>418</v>
      </c>
      <c r="B131" s="56" t="s">
        <v>419</v>
      </c>
      <c r="C131" s="57">
        <v>2988</v>
      </c>
      <c r="D131" s="57">
        <v>2946</v>
      </c>
      <c r="E131" s="83">
        <f t="shared" si="2"/>
        <v>0.0006313039278386651</v>
      </c>
      <c r="F131" s="87">
        <f t="shared" si="3"/>
        <v>0.0006346543234371637</v>
      </c>
    </row>
    <row r="132" spans="1:6" ht="12.75">
      <c r="A132" s="56" t="s">
        <v>420</v>
      </c>
      <c r="B132" s="56" t="s">
        <v>421</v>
      </c>
      <c r="C132" s="57">
        <v>7776</v>
      </c>
      <c r="D132" s="57">
        <v>7689</v>
      </c>
      <c r="E132" s="83">
        <f t="shared" si="2"/>
        <v>0.0016429114266644778</v>
      </c>
      <c r="F132" s="87">
        <f t="shared" si="3"/>
        <v>0.0016564348584210292</v>
      </c>
    </row>
    <row r="133" spans="1:6" ht="12.75">
      <c r="A133" s="56" t="s">
        <v>422</v>
      </c>
      <c r="B133" s="56" t="s">
        <v>423</v>
      </c>
      <c r="C133" s="57">
        <v>981</v>
      </c>
      <c r="D133" s="57">
        <v>948</v>
      </c>
      <c r="E133" s="83">
        <f t="shared" si="2"/>
        <v>0.00020726544618799547</v>
      </c>
      <c r="F133" s="87">
        <f t="shared" si="3"/>
        <v>0.00020422684949709138</v>
      </c>
    </row>
    <row r="134" spans="1:6" ht="12.75">
      <c r="A134" s="56" t="s">
        <v>424</v>
      </c>
      <c r="B134" s="56" t="s">
        <v>425</v>
      </c>
      <c r="C134" s="57">
        <v>10986</v>
      </c>
      <c r="D134" s="57">
        <v>10251</v>
      </c>
      <c r="E134" s="83">
        <f t="shared" si="2"/>
        <v>0.002321119461591558</v>
      </c>
      <c r="F134" s="87">
        <f t="shared" si="3"/>
        <v>0.0022083643820619025</v>
      </c>
    </row>
    <row r="135" spans="1:6" ht="12.75">
      <c r="A135" s="56" t="s">
        <v>426</v>
      </c>
      <c r="B135" s="56" t="s">
        <v>427</v>
      </c>
      <c r="C135" s="57">
        <v>9552</v>
      </c>
      <c r="D135" s="57">
        <v>9291</v>
      </c>
      <c r="E135" s="83">
        <f t="shared" si="2"/>
        <v>0.002018144283371797</v>
      </c>
      <c r="F135" s="87">
        <f t="shared" si="3"/>
        <v>0.002001552382571177</v>
      </c>
    </row>
    <row r="136" spans="1:6" ht="12.75">
      <c r="A136" s="56" t="s">
        <v>428</v>
      </c>
      <c r="B136" s="56" t="s">
        <v>429</v>
      </c>
      <c r="C136" s="57">
        <v>24</v>
      </c>
      <c r="D136" s="57">
        <v>24</v>
      </c>
      <c r="E136" s="83">
        <f t="shared" si="2"/>
        <v>5.070714279828636E-06</v>
      </c>
      <c r="F136" s="87">
        <f t="shared" si="3"/>
        <v>5.170299987268136E-06</v>
      </c>
    </row>
    <row r="137" spans="1:6" ht="12.75">
      <c r="A137" s="56" t="s">
        <v>430</v>
      </c>
      <c r="B137" s="56" t="s">
        <v>431</v>
      </c>
      <c r="C137" s="57">
        <v>402</v>
      </c>
      <c r="D137" s="57">
        <v>399</v>
      </c>
      <c r="E137" s="83">
        <f aca="true" t="shared" si="4" ref="E137:E200">C137/C$282</f>
        <v>8.493446418712964E-05</v>
      </c>
      <c r="F137" s="87">
        <f aca="true" t="shared" si="5" ref="F137:F200">D137/D$282</f>
        <v>8.595623728833277E-05</v>
      </c>
    </row>
    <row r="138" spans="1:6" ht="12.75">
      <c r="A138" s="56" t="s">
        <v>432</v>
      </c>
      <c r="B138" s="56" t="s">
        <v>433</v>
      </c>
      <c r="C138" s="57">
        <v>7335</v>
      </c>
      <c r="D138" s="57">
        <v>6627</v>
      </c>
      <c r="E138" s="83">
        <f t="shared" si="4"/>
        <v>0.0015497370517726266</v>
      </c>
      <c r="F138" s="87">
        <f t="shared" si="5"/>
        <v>0.001427649083984414</v>
      </c>
    </row>
    <row r="139" spans="1:6" ht="12.75">
      <c r="A139" s="56" t="s">
        <v>434</v>
      </c>
      <c r="B139" s="56" t="s">
        <v>435</v>
      </c>
      <c r="C139" s="57">
        <v>20901</v>
      </c>
      <c r="D139" s="57">
        <v>19860</v>
      </c>
      <c r="E139" s="83">
        <f t="shared" si="4"/>
        <v>0.004415958298445763</v>
      </c>
      <c r="F139" s="87">
        <f t="shared" si="5"/>
        <v>0.004278423239464383</v>
      </c>
    </row>
    <row r="140" spans="1:6" ht="12.75">
      <c r="A140" s="56" t="s">
        <v>436</v>
      </c>
      <c r="B140" s="56" t="s">
        <v>437</v>
      </c>
      <c r="C140" s="57">
        <v>69036</v>
      </c>
      <c r="D140" s="57">
        <v>67632</v>
      </c>
      <c r="E140" s="83">
        <f t="shared" si="4"/>
        <v>0.01458590962592707</v>
      </c>
      <c r="F140" s="87">
        <f t="shared" si="5"/>
        <v>0.014569905364121607</v>
      </c>
    </row>
    <row r="141" spans="1:6" ht="12.75">
      <c r="A141" s="56" t="s">
        <v>438</v>
      </c>
      <c r="B141" s="56" t="s">
        <v>439</v>
      </c>
      <c r="C141" s="57">
        <v>7122</v>
      </c>
      <c r="D141" s="57">
        <v>6741</v>
      </c>
      <c r="E141" s="83">
        <f t="shared" si="4"/>
        <v>0.0015047344625391476</v>
      </c>
      <c r="F141" s="87">
        <f t="shared" si="5"/>
        <v>0.0014522080089239377</v>
      </c>
    </row>
    <row r="142" spans="1:6" ht="12.75">
      <c r="A142" s="56" t="s">
        <v>440</v>
      </c>
      <c r="B142" s="56" t="s">
        <v>441</v>
      </c>
      <c r="C142" s="57">
        <v>84</v>
      </c>
      <c r="D142" s="57">
        <v>81</v>
      </c>
      <c r="E142" s="83">
        <f t="shared" si="4"/>
        <v>1.7747499979400222E-05</v>
      </c>
      <c r="F142" s="87">
        <f t="shared" si="5"/>
        <v>1.744976245702996E-05</v>
      </c>
    </row>
    <row r="143" spans="1:6" ht="12.75">
      <c r="A143" s="56" t="s">
        <v>442</v>
      </c>
      <c r="B143" s="56" t="s">
        <v>443</v>
      </c>
      <c r="C143" s="57">
        <v>0</v>
      </c>
      <c r="D143" s="57">
        <v>0</v>
      </c>
      <c r="E143" s="83">
        <f t="shared" si="4"/>
        <v>0</v>
      </c>
      <c r="F143" s="87">
        <f t="shared" si="5"/>
        <v>0</v>
      </c>
    </row>
    <row r="144" spans="1:6" ht="12.75">
      <c r="A144" s="56" t="s">
        <v>444</v>
      </c>
      <c r="B144" s="56" t="s">
        <v>445</v>
      </c>
      <c r="C144" s="57">
        <v>141387</v>
      </c>
      <c r="D144" s="57">
        <v>132906</v>
      </c>
      <c r="E144" s="83">
        <f t="shared" si="4"/>
        <v>0.02987221166175547</v>
      </c>
      <c r="F144" s="87">
        <f t="shared" si="5"/>
        <v>0.02863182875449412</v>
      </c>
    </row>
    <row r="145" spans="1:6" ht="12.75">
      <c r="A145" s="56" t="s">
        <v>446</v>
      </c>
      <c r="B145" s="56" t="s">
        <v>447</v>
      </c>
      <c r="C145" s="57">
        <v>11505</v>
      </c>
      <c r="D145" s="57">
        <v>10992</v>
      </c>
      <c r="E145" s="83">
        <f t="shared" si="4"/>
        <v>0.002430773657892852</v>
      </c>
      <c r="F145" s="87">
        <f t="shared" si="5"/>
        <v>0.0023679973941688063</v>
      </c>
    </row>
    <row r="146" spans="1:6" ht="12.75">
      <c r="A146" s="56" t="s">
        <v>448</v>
      </c>
      <c r="B146" s="56" t="s">
        <v>449</v>
      </c>
      <c r="C146" s="57">
        <v>15579</v>
      </c>
      <c r="D146" s="57">
        <v>13107</v>
      </c>
      <c r="E146" s="83">
        <f t="shared" si="4"/>
        <v>0.003291527406893763</v>
      </c>
      <c r="F146" s="87">
        <f t="shared" si="5"/>
        <v>0.002823630080546811</v>
      </c>
    </row>
    <row r="147" spans="1:6" ht="12.75">
      <c r="A147" s="56" t="s">
        <v>450</v>
      </c>
      <c r="B147" s="56" t="s">
        <v>451</v>
      </c>
      <c r="C147" s="57">
        <v>18</v>
      </c>
      <c r="D147" s="57">
        <v>15</v>
      </c>
      <c r="E147" s="83">
        <f t="shared" si="4"/>
        <v>3.8030357098714763E-06</v>
      </c>
      <c r="F147" s="87">
        <f t="shared" si="5"/>
        <v>3.231437492042585E-06</v>
      </c>
    </row>
    <row r="148" spans="1:6" ht="12.75">
      <c r="A148" s="56" t="s">
        <v>452</v>
      </c>
      <c r="B148" s="56" t="s">
        <v>453</v>
      </c>
      <c r="C148" s="57">
        <v>31884</v>
      </c>
      <c r="D148" s="57">
        <v>30975</v>
      </c>
      <c r="E148" s="83">
        <f t="shared" si="4"/>
        <v>0.0067364439207523415</v>
      </c>
      <c r="F148" s="87">
        <f t="shared" si="5"/>
        <v>0.006672918421067938</v>
      </c>
    </row>
    <row r="149" spans="1:6" ht="12.75">
      <c r="A149" s="56" t="s">
        <v>454</v>
      </c>
      <c r="B149" s="56" t="s">
        <v>455</v>
      </c>
      <c r="C149" s="57">
        <v>321</v>
      </c>
      <c r="D149" s="57">
        <v>306</v>
      </c>
      <c r="E149" s="83">
        <f t="shared" si="4"/>
        <v>6.7820803492708E-05</v>
      </c>
      <c r="F149" s="87">
        <f t="shared" si="5"/>
        <v>6.592132483766873E-05</v>
      </c>
    </row>
    <row r="150" spans="1:6" ht="12.75">
      <c r="A150" s="56" t="s">
        <v>456</v>
      </c>
      <c r="B150" s="56" t="s">
        <v>457</v>
      </c>
      <c r="C150" s="57">
        <v>117</v>
      </c>
      <c r="D150" s="57">
        <v>105</v>
      </c>
      <c r="E150" s="83">
        <f t="shared" si="4"/>
        <v>2.4719732114164596E-05</v>
      </c>
      <c r="F150" s="87">
        <f t="shared" si="5"/>
        <v>2.2620062444298095E-05</v>
      </c>
    </row>
    <row r="151" spans="1:6" ht="12.75">
      <c r="A151" s="56" t="s">
        <v>458</v>
      </c>
      <c r="B151" s="56" t="s">
        <v>459</v>
      </c>
      <c r="C151" s="57">
        <v>11151</v>
      </c>
      <c r="D151" s="57">
        <v>10440</v>
      </c>
      <c r="E151" s="83">
        <f t="shared" si="4"/>
        <v>0.0023559806222653796</v>
      </c>
      <c r="F151" s="87">
        <f t="shared" si="5"/>
        <v>0.0022490804944616393</v>
      </c>
    </row>
    <row r="152" spans="1:6" ht="12.75">
      <c r="A152" s="56" t="s">
        <v>460</v>
      </c>
      <c r="B152" s="56" t="s">
        <v>461</v>
      </c>
      <c r="C152" s="57">
        <v>0</v>
      </c>
      <c r="D152" s="57">
        <v>0</v>
      </c>
      <c r="E152" s="83">
        <f t="shared" si="4"/>
        <v>0</v>
      </c>
      <c r="F152" s="87">
        <f t="shared" si="5"/>
        <v>0</v>
      </c>
    </row>
    <row r="153" spans="1:6" ht="12.75">
      <c r="A153" s="56" t="s">
        <v>462</v>
      </c>
      <c r="B153" s="56" t="s">
        <v>463</v>
      </c>
      <c r="C153" s="57">
        <v>0</v>
      </c>
      <c r="D153" s="57">
        <v>0</v>
      </c>
      <c r="E153" s="83">
        <f t="shared" si="4"/>
        <v>0</v>
      </c>
      <c r="F153" s="87">
        <f t="shared" si="5"/>
        <v>0</v>
      </c>
    </row>
    <row r="154" spans="1:6" ht="12.75">
      <c r="A154" s="56" t="s">
        <v>464</v>
      </c>
      <c r="B154" s="56" t="s">
        <v>465</v>
      </c>
      <c r="C154" s="57">
        <v>2601</v>
      </c>
      <c r="D154" s="57">
        <v>2559</v>
      </c>
      <c r="E154" s="83">
        <f t="shared" si="4"/>
        <v>0.0005495386600764283</v>
      </c>
      <c r="F154" s="87">
        <f t="shared" si="5"/>
        <v>0.000551283236142465</v>
      </c>
    </row>
    <row r="155" spans="1:6" ht="12.75">
      <c r="A155" s="56" t="s">
        <v>466</v>
      </c>
      <c r="B155" s="56" t="s">
        <v>467</v>
      </c>
      <c r="C155" s="57">
        <v>714</v>
      </c>
      <c r="D155" s="57">
        <v>714</v>
      </c>
      <c r="E155" s="83">
        <f t="shared" si="4"/>
        <v>0.0001508537498249019</v>
      </c>
      <c r="F155" s="87">
        <f t="shared" si="5"/>
        <v>0.00015381642462122705</v>
      </c>
    </row>
    <row r="156" spans="1:6" ht="12.75">
      <c r="A156" s="56" t="s">
        <v>468</v>
      </c>
      <c r="B156" s="56" t="s">
        <v>469</v>
      </c>
      <c r="C156" s="57">
        <v>120111</v>
      </c>
      <c r="D156" s="57">
        <v>117348</v>
      </c>
      <c r="E156" s="83">
        <f t="shared" si="4"/>
        <v>0.025377023452687383</v>
      </c>
      <c r="F156" s="87">
        <f t="shared" si="5"/>
        <v>0.025280181787747553</v>
      </c>
    </row>
    <row r="157" spans="1:6" ht="12.75">
      <c r="A157" s="56" t="s">
        <v>470</v>
      </c>
      <c r="B157" s="56" t="s">
        <v>471</v>
      </c>
      <c r="C157" s="57">
        <v>120</v>
      </c>
      <c r="D157" s="57">
        <v>120</v>
      </c>
      <c r="E157" s="83">
        <f t="shared" si="4"/>
        <v>2.5353571399143176E-05</v>
      </c>
      <c r="F157" s="87">
        <f t="shared" si="5"/>
        <v>2.585149993634068E-05</v>
      </c>
    </row>
    <row r="158" spans="1:6" ht="12.75">
      <c r="A158" s="56" t="s">
        <v>472</v>
      </c>
      <c r="B158" s="56" t="s">
        <v>473</v>
      </c>
      <c r="C158" s="57">
        <v>3741</v>
      </c>
      <c r="D158" s="57">
        <v>3681</v>
      </c>
      <c r="E158" s="83">
        <f t="shared" si="4"/>
        <v>0.0007903975883682885</v>
      </c>
      <c r="F158" s="87">
        <f t="shared" si="5"/>
        <v>0.0007929947605472504</v>
      </c>
    </row>
    <row r="159" spans="1:6" ht="12.75">
      <c r="A159" s="56" t="s">
        <v>474</v>
      </c>
      <c r="B159" s="56" t="s">
        <v>475</v>
      </c>
      <c r="C159" s="57">
        <v>5784</v>
      </c>
      <c r="D159" s="57">
        <v>5691</v>
      </c>
      <c r="E159" s="83">
        <f t="shared" si="4"/>
        <v>0.001222042141438701</v>
      </c>
      <c r="F159" s="87">
        <f t="shared" si="5"/>
        <v>0.0012260073844809567</v>
      </c>
    </row>
    <row r="160" spans="1:6" ht="12.75">
      <c r="A160" s="56" t="s">
        <v>476</v>
      </c>
      <c r="B160" s="56" t="s">
        <v>477</v>
      </c>
      <c r="C160" s="57">
        <v>14625</v>
      </c>
      <c r="D160" s="57">
        <v>14349</v>
      </c>
      <c r="E160" s="83">
        <f t="shared" si="4"/>
        <v>0.0030899665142705745</v>
      </c>
      <c r="F160" s="87">
        <f t="shared" si="5"/>
        <v>0.0030911931048879368</v>
      </c>
    </row>
    <row r="161" spans="1:6" ht="12.75">
      <c r="A161" s="56" t="s">
        <v>478</v>
      </c>
      <c r="B161" s="56" t="s">
        <v>479</v>
      </c>
      <c r="C161" s="57">
        <v>0</v>
      </c>
      <c r="D161" s="57">
        <v>0</v>
      </c>
      <c r="E161" s="83">
        <f t="shared" si="4"/>
        <v>0</v>
      </c>
      <c r="F161" s="87">
        <f t="shared" si="5"/>
        <v>0</v>
      </c>
    </row>
    <row r="162" spans="1:6" ht="12.75">
      <c r="A162" s="56" t="s">
        <v>480</v>
      </c>
      <c r="B162" s="56" t="s">
        <v>481</v>
      </c>
      <c r="C162" s="57">
        <v>3753</v>
      </c>
      <c r="D162" s="57">
        <v>3744</v>
      </c>
      <c r="E162" s="83">
        <f t="shared" si="4"/>
        <v>0.0007929329455082029</v>
      </c>
      <c r="F162" s="87">
        <f t="shared" si="5"/>
        <v>0.0008065667980138293</v>
      </c>
    </row>
    <row r="163" spans="1:6" ht="12.75">
      <c r="A163" s="56" t="s">
        <v>482</v>
      </c>
      <c r="B163" s="56" t="s">
        <v>483</v>
      </c>
      <c r="C163" s="57">
        <v>78</v>
      </c>
      <c r="D163" s="57">
        <v>78</v>
      </c>
      <c r="E163" s="83">
        <f t="shared" si="4"/>
        <v>1.6479821409443064E-05</v>
      </c>
      <c r="F163" s="87">
        <f t="shared" si="5"/>
        <v>1.6803474958621442E-05</v>
      </c>
    </row>
    <row r="164" spans="1:6" ht="12.75">
      <c r="A164" s="56" t="s">
        <v>484</v>
      </c>
      <c r="B164" s="56" t="s">
        <v>485</v>
      </c>
      <c r="C164" s="57">
        <v>93</v>
      </c>
      <c r="D164" s="57">
        <v>90</v>
      </c>
      <c r="E164" s="83">
        <f t="shared" si="4"/>
        <v>1.964901783433596E-05</v>
      </c>
      <c r="F164" s="87">
        <f t="shared" si="5"/>
        <v>1.9388624952255512E-05</v>
      </c>
    </row>
    <row r="165" spans="1:6" ht="12.75">
      <c r="A165" s="56" t="s">
        <v>486</v>
      </c>
      <c r="B165" s="56" t="s">
        <v>487</v>
      </c>
      <c r="C165" s="57">
        <v>93</v>
      </c>
      <c r="D165" s="57">
        <v>93</v>
      </c>
      <c r="E165" s="83">
        <f t="shared" si="4"/>
        <v>1.964901783433596E-05</v>
      </c>
      <c r="F165" s="87">
        <f t="shared" si="5"/>
        <v>2.003491245066403E-05</v>
      </c>
    </row>
    <row r="166" spans="1:6" ht="12.75">
      <c r="A166" s="56" t="s">
        <v>488</v>
      </c>
      <c r="B166" s="56" t="s">
        <v>489</v>
      </c>
      <c r="C166" s="57">
        <v>675</v>
      </c>
      <c r="D166" s="57">
        <v>648</v>
      </c>
      <c r="E166" s="83">
        <f t="shared" si="4"/>
        <v>0.00014261383912018036</v>
      </c>
      <c r="F166" s="87">
        <f t="shared" si="5"/>
        <v>0.00013959809965623967</v>
      </c>
    </row>
    <row r="167" spans="1:6" ht="12.75">
      <c r="A167" s="56" t="s">
        <v>490</v>
      </c>
      <c r="B167" s="56" t="s">
        <v>491</v>
      </c>
      <c r="C167" s="57">
        <v>108</v>
      </c>
      <c r="D167" s="57">
        <v>105</v>
      </c>
      <c r="E167" s="83">
        <f t="shared" si="4"/>
        <v>2.281821425922886E-05</v>
      </c>
      <c r="F167" s="87">
        <f t="shared" si="5"/>
        <v>2.2620062444298095E-05</v>
      </c>
    </row>
    <row r="168" spans="1:6" ht="12.75">
      <c r="A168" s="56" t="s">
        <v>492</v>
      </c>
      <c r="B168" s="56" t="s">
        <v>493</v>
      </c>
      <c r="C168" s="57">
        <v>45</v>
      </c>
      <c r="D168" s="57">
        <v>42</v>
      </c>
      <c r="E168" s="83">
        <f t="shared" si="4"/>
        <v>9.50758927467869E-06</v>
      </c>
      <c r="F168" s="87">
        <f t="shared" si="5"/>
        <v>9.04802497771924E-06</v>
      </c>
    </row>
    <row r="169" spans="1:6" ht="12.75">
      <c r="A169" s="56" t="s">
        <v>494</v>
      </c>
      <c r="B169" s="56" t="s">
        <v>495</v>
      </c>
      <c r="C169" s="57">
        <v>21</v>
      </c>
      <c r="D169" s="57">
        <v>21</v>
      </c>
      <c r="E169" s="83">
        <f t="shared" si="4"/>
        <v>4.4368749948500555E-06</v>
      </c>
      <c r="F169" s="87">
        <f t="shared" si="5"/>
        <v>4.52401248885962E-06</v>
      </c>
    </row>
    <row r="170" spans="1:6" ht="12.75">
      <c r="A170" s="56" t="s">
        <v>496</v>
      </c>
      <c r="B170" s="56" t="s">
        <v>497</v>
      </c>
      <c r="C170" s="57">
        <v>294</v>
      </c>
      <c r="D170" s="57">
        <v>285</v>
      </c>
      <c r="E170" s="83">
        <f t="shared" si="4"/>
        <v>6.211624992790078E-05</v>
      </c>
      <c r="F170" s="87">
        <f t="shared" si="5"/>
        <v>6.139731234880911E-05</v>
      </c>
    </row>
    <row r="171" spans="1:6" ht="12.75">
      <c r="A171" s="56" t="s">
        <v>498</v>
      </c>
      <c r="B171" s="56" t="s">
        <v>499</v>
      </c>
      <c r="C171" s="57">
        <v>0</v>
      </c>
      <c r="D171" s="57">
        <v>0</v>
      </c>
      <c r="E171" s="83">
        <f t="shared" si="4"/>
        <v>0</v>
      </c>
      <c r="F171" s="87">
        <f t="shared" si="5"/>
        <v>0</v>
      </c>
    </row>
    <row r="172" spans="1:6" ht="12.75">
      <c r="A172" s="56" t="s">
        <v>500</v>
      </c>
      <c r="B172" s="56" t="s">
        <v>501</v>
      </c>
      <c r="C172" s="57">
        <v>3</v>
      </c>
      <c r="D172" s="57">
        <v>0</v>
      </c>
      <c r="E172" s="83">
        <f t="shared" si="4"/>
        <v>6.338392849785795E-07</v>
      </c>
      <c r="F172" s="87">
        <f t="shared" si="5"/>
        <v>0</v>
      </c>
    </row>
    <row r="173" spans="1:6" ht="12.75">
      <c r="A173" s="56" t="s">
        <v>502</v>
      </c>
      <c r="B173" s="56" t="s">
        <v>503</v>
      </c>
      <c r="C173" s="57">
        <v>243</v>
      </c>
      <c r="D173" s="57">
        <v>240</v>
      </c>
      <c r="E173" s="83">
        <f t="shared" si="4"/>
        <v>5.134098208326493E-05</v>
      </c>
      <c r="F173" s="87">
        <f t="shared" si="5"/>
        <v>5.170299987268136E-05</v>
      </c>
    </row>
    <row r="174" spans="1:6" ht="12.75">
      <c r="A174" s="56" t="s">
        <v>504</v>
      </c>
      <c r="B174" s="56" t="s">
        <v>505</v>
      </c>
      <c r="C174" s="57">
        <v>14682</v>
      </c>
      <c r="D174" s="57">
        <v>11928</v>
      </c>
      <c r="E174" s="83">
        <f t="shared" si="4"/>
        <v>0.0031020094606851677</v>
      </c>
      <c r="F174" s="87">
        <f t="shared" si="5"/>
        <v>0.002569639093672264</v>
      </c>
    </row>
    <row r="175" spans="1:6" ht="12.75">
      <c r="A175" s="56" t="s">
        <v>506</v>
      </c>
      <c r="B175" s="56" t="s">
        <v>507</v>
      </c>
      <c r="C175" s="57">
        <v>0</v>
      </c>
      <c r="D175" s="57">
        <v>0</v>
      </c>
      <c r="E175" s="83">
        <f t="shared" si="4"/>
        <v>0</v>
      </c>
      <c r="F175" s="87">
        <f t="shared" si="5"/>
        <v>0</v>
      </c>
    </row>
    <row r="176" spans="1:6" ht="12.75">
      <c r="A176" s="56" t="s">
        <v>508</v>
      </c>
      <c r="B176" s="56" t="s">
        <v>509</v>
      </c>
      <c r="C176" s="57">
        <v>35286</v>
      </c>
      <c r="D176" s="57">
        <v>27678</v>
      </c>
      <c r="E176" s="83">
        <f t="shared" si="4"/>
        <v>0.007455217669918051</v>
      </c>
      <c r="F176" s="87">
        <f t="shared" si="5"/>
        <v>0.005962648460316978</v>
      </c>
    </row>
    <row r="177" spans="1:6" ht="12.75">
      <c r="A177" s="56" t="s">
        <v>510</v>
      </c>
      <c r="B177" s="56" t="s">
        <v>511</v>
      </c>
      <c r="C177" s="57">
        <v>21</v>
      </c>
      <c r="D177" s="57">
        <v>18</v>
      </c>
      <c r="E177" s="83">
        <f t="shared" si="4"/>
        <v>4.4368749948500555E-06</v>
      </c>
      <c r="F177" s="87">
        <f t="shared" si="5"/>
        <v>3.877724990451102E-06</v>
      </c>
    </row>
    <row r="178" spans="1:6" ht="12.75">
      <c r="A178" s="56" t="s">
        <v>512</v>
      </c>
      <c r="B178" s="56" t="s">
        <v>513</v>
      </c>
      <c r="C178" s="57">
        <v>4056</v>
      </c>
      <c r="D178" s="57">
        <v>3447</v>
      </c>
      <c r="E178" s="83">
        <f t="shared" si="4"/>
        <v>0.0008569507132910394</v>
      </c>
      <c r="F178" s="87">
        <f t="shared" si="5"/>
        <v>0.0007425843356713861</v>
      </c>
    </row>
    <row r="179" spans="1:6" ht="12.75">
      <c r="A179" s="56" t="s">
        <v>514</v>
      </c>
      <c r="B179" s="56" t="s">
        <v>515</v>
      </c>
      <c r="C179" s="57">
        <v>195</v>
      </c>
      <c r="D179" s="57">
        <v>186</v>
      </c>
      <c r="E179" s="83">
        <f t="shared" si="4"/>
        <v>4.119955352360766E-05</v>
      </c>
      <c r="F179" s="87">
        <f t="shared" si="5"/>
        <v>4.006982490132806E-05</v>
      </c>
    </row>
    <row r="180" spans="1:6" ht="12.75">
      <c r="A180" s="56" t="s">
        <v>516</v>
      </c>
      <c r="B180" s="56" t="s">
        <v>517</v>
      </c>
      <c r="C180" s="57">
        <v>8157</v>
      </c>
      <c r="D180" s="57">
        <v>7719</v>
      </c>
      <c r="E180" s="83">
        <f t="shared" si="4"/>
        <v>0.0017234090158567575</v>
      </c>
      <c r="F180" s="87">
        <f t="shared" si="5"/>
        <v>0.0016628977334051144</v>
      </c>
    </row>
    <row r="181" spans="1:6" ht="12.75">
      <c r="A181" s="56" t="s">
        <v>518</v>
      </c>
      <c r="B181" s="56" t="s">
        <v>519</v>
      </c>
      <c r="C181" s="57">
        <v>4179</v>
      </c>
      <c r="D181" s="57">
        <v>3936</v>
      </c>
      <c r="E181" s="83">
        <f t="shared" si="4"/>
        <v>0.0008829381239751611</v>
      </c>
      <c r="F181" s="87">
        <f t="shared" si="5"/>
        <v>0.0008479291979119743</v>
      </c>
    </row>
    <row r="182" spans="1:6" ht="12.75">
      <c r="A182" s="56" t="s">
        <v>520</v>
      </c>
      <c r="B182" s="56" t="s">
        <v>521</v>
      </c>
      <c r="C182" s="57">
        <v>2709</v>
      </c>
      <c r="D182" s="57">
        <v>2583</v>
      </c>
      <c r="E182" s="83">
        <f t="shared" si="4"/>
        <v>0.0005723568743356573</v>
      </c>
      <c r="F182" s="87">
        <f t="shared" si="5"/>
        <v>0.0005564535361297332</v>
      </c>
    </row>
    <row r="183" spans="1:6" ht="12.75">
      <c r="A183" s="56" t="s">
        <v>522</v>
      </c>
      <c r="B183" s="56" t="s">
        <v>523</v>
      </c>
      <c r="C183" s="57">
        <v>270</v>
      </c>
      <c r="D183" s="57">
        <v>258</v>
      </c>
      <c r="E183" s="83">
        <f t="shared" si="4"/>
        <v>5.704553564807215E-05</v>
      </c>
      <c r="F183" s="87">
        <f t="shared" si="5"/>
        <v>5.558072486313246E-05</v>
      </c>
    </row>
    <row r="184" spans="1:6" ht="12.75">
      <c r="A184" s="56" t="s">
        <v>524</v>
      </c>
      <c r="B184" s="56" t="s">
        <v>525</v>
      </c>
      <c r="C184" s="57">
        <v>135</v>
      </c>
      <c r="D184" s="57">
        <v>135</v>
      </c>
      <c r="E184" s="83">
        <f t="shared" si="4"/>
        <v>2.8522767824036074E-05</v>
      </c>
      <c r="F184" s="87">
        <f t="shared" si="5"/>
        <v>2.9082937428383268E-05</v>
      </c>
    </row>
    <row r="185" spans="1:6" ht="12.75">
      <c r="A185" s="56" t="s">
        <v>526</v>
      </c>
      <c r="B185" s="56" t="s">
        <v>527</v>
      </c>
      <c r="C185" s="57">
        <v>6</v>
      </c>
      <c r="D185" s="57">
        <v>3</v>
      </c>
      <c r="E185" s="83">
        <f t="shared" si="4"/>
        <v>1.267678569957159E-06</v>
      </c>
      <c r="F185" s="87">
        <f t="shared" si="5"/>
        <v>6.46287498408517E-07</v>
      </c>
    </row>
    <row r="186" spans="1:6" ht="12.75">
      <c r="A186" s="56" t="s">
        <v>528</v>
      </c>
      <c r="B186" s="56" t="s">
        <v>529</v>
      </c>
      <c r="C186" s="57">
        <v>117</v>
      </c>
      <c r="D186" s="57">
        <v>108</v>
      </c>
      <c r="E186" s="83">
        <f t="shared" si="4"/>
        <v>2.4719732114164596E-05</v>
      </c>
      <c r="F186" s="87">
        <f t="shared" si="5"/>
        <v>2.3266349942706615E-05</v>
      </c>
    </row>
    <row r="187" spans="1:6" ht="12.75">
      <c r="A187" s="56" t="s">
        <v>530</v>
      </c>
      <c r="B187" s="56" t="s">
        <v>531</v>
      </c>
      <c r="C187" s="57">
        <v>60</v>
      </c>
      <c r="D187" s="57">
        <v>54</v>
      </c>
      <c r="E187" s="83">
        <f t="shared" si="4"/>
        <v>1.2676785699571588E-05</v>
      </c>
      <c r="F187" s="87">
        <f t="shared" si="5"/>
        <v>1.1633174971353307E-05</v>
      </c>
    </row>
    <row r="188" spans="1:6" ht="12.75">
      <c r="A188" s="56" t="s">
        <v>532</v>
      </c>
      <c r="B188" s="56" t="s">
        <v>533</v>
      </c>
      <c r="C188" s="57">
        <v>981</v>
      </c>
      <c r="D188" s="57">
        <v>933</v>
      </c>
      <c r="E188" s="83">
        <f t="shared" si="4"/>
        <v>0.00020726544618799547</v>
      </c>
      <c r="F188" s="87">
        <f t="shared" si="5"/>
        <v>0.0002009954120050488</v>
      </c>
    </row>
    <row r="189" spans="1:6" ht="12.75">
      <c r="A189" s="56" t="s">
        <v>534</v>
      </c>
      <c r="B189" s="56" t="s">
        <v>535</v>
      </c>
      <c r="C189" s="57">
        <v>33</v>
      </c>
      <c r="D189" s="57">
        <v>24</v>
      </c>
      <c r="E189" s="83">
        <f t="shared" si="4"/>
        <v>6.972232134764373E-06</v>
      </c>
      <c r="F189" s="87">
        <f t="shared" si="5"/>
        <v>5.170299987268136E-06</v>
      </c>
    </row>
    <row r="190" spans="1:6" ht="12.75">
      <c r="A190" s="56" t="s">
        <v>536</v>
      </c>
      <c r="B190" s="56" t="s">
        <v>537</v>
      </c>
      <c r="C190" s="57">
        <v>906</v>
      </c>
      <c r="D190" s="57">
        <v>849</v>
      </c>
      <c r="E190" s="83">
        <f t="shared" si="4"/>
        <v>0.00019141946406353098</v>
      </c>
      <c r="F190" s="87">
        <f t="shared" si="5"/>
        <v>0.00018289936204961033</v>
      </c>
    </row>
    <row r="191" spans="1:6" ht="12.75">
      <c r="A191" s="56" t="s">
        <v>538</v>
      </c>
      <c r="B191" s="56" t="s">
        <v>539</v>
      </c>
      <c r="C191" s="57">
        <v>435</v>
      </c>
      <c r="D191" s="57">
        <v>423</v>
      </c>
      <c r="E191" s="83">
        <f t="shared" si="4"/>
        <v>9.190669632189401E-05</v>
      </c>
      <c r="F191" s="87">
        <f t="shared" si="5"/>
        <v>9.11265372756009E-05</v>
      </c>
    </row>
    <row r="192" spans="1:6" ht="12.75">
      <c r="A192" s="56" t="s">
        <v>540</v>
      </c>
      <c r="B192" s="56" t="s">
        <v>541</v>
      </c>
      <c r="C192" s="57">
        <v>3</v>
      </c>
      <c r="D192" s="57">
        <v>3</v>
      </c>
      <c r="E192" s="83">
        <f t="shared" si="4"/>
        <v>6.338392849785795E-07</v>
      </c>
      <c r="F192" s="87">
        <f t="shared" si="5"/>
        <v>6.46287498408517E-07</v>
      </c>
    </row>
    <row r="193" spans="1:6" ht="12.75">
      <c r="A193" s="56" t="s">
        <v>542</v>
      </c>
      <c r="B193" s="56" t="s">
        <v>543</v>
      </c>
      <c r="C193" s="57">
        <v>3</v>
      </c>
      <c r="D193" s="57">
        <v>3</v>
      </c>
      <c r="E193" s="83">
        <f t="shared" si="4"/>
        <v>6.338392849785795E-07</v>
      </c>
      <c r="F193" s="87">
        <f t="shared" si="5"/>
        <v>6.46287498408517E-07</v>
      </c>
    </row>
    <row r="194" spans="1:6" ht="12.75">
      <c r="A194" s="56" t="s">
        <v>544</v>
      </c>
      <c r="B194" s="56" t="s">
        <v>545</v>
      </c>
      <c r="C194" s="57">
        <v>18</v>
      </c>
      <c r="D194" s="57">
        <v>15</v>
      </c>
      <c r="E194" s="83">
        <f t="shared" si="4"/>
        <v>3.8030357098714763E-06</v>
      </c>
      <c r="F194" s="87">
        <f t="shared" si="5"/>
        <v>3.231437492042585E-06</v>
      </c>
    </row>
    <row r="195" spans="1:6" ht="12.75">
      <c r="A195" s="56" t="s">
        <v>546</v>
      </c>
      <c r="B195" s="56" t="s">
        <v>547</v>
      </c>
      <c r="C195" s="57">
        <v>90</v>
      </c>
      <c r="D195" s="57">
        <v>81</v>
      </c>
      <c r="E195" s="83">
        <f t="shared" si="4"/>
        <v>1.901517854935738E-05</v>
      </c>
      <c r="F195" s="87">
        <f t="shared" si="5"/>
        <v>1.744976245702996E-05</v>
      </c>
    </row>
    <row r="196" spans="1:6" ht="12.75">
      <c r="A196" s="56" t="s">
        <v>548</v>
      </c>
      <c r="B196" s="56" t="s">
        <v>549</v>
      </c>
      <c r="C196" s="57">
        <v>105</v>
      </c>
      <c r="D196" s="57">
        <v>102</v>
      </c>
      <c r="E196" s="83">
        <f t="shared" si="4"/>
        <v>2.218437497425028E-05</v>
      </c>
      <c r="F196" s="87">
        <f t="shared" si="5"/>
        <v>2.1973774945889578E-05</v>
      </c>
    </row>
    <row r="197" spans="1:6" ht="12.75">
      <c r="A197" s="56" t="s">
        <v>550</v>
      </c>
      <c r="B197" s="56" t="s">
        <v>551</v>
      </c>
      <c r="C197" s="57">
        <v>90</v>
      </c>
      <c r="D197" s="57">
        <v>90</v>
      </c>
      <c r="E197" s="83">
        <f t="shared" si="4"/>
        <v>1.901517854935738E-05</v>
      </c>
      <c r="F197" s="87">
        <f t="shared" si="5"/>
        <v>1.9388624952255512E-05</v>
      </c>
    </row>
    <row r="198" spans="1:6" ht="12.75">
      <c r="A198" s="56" t="s">
        <v>552</v>
      </c>
      <c r="B198" s="56" t="s">
        <v>553</v>
      </c>
      <c r="C198" s="57">
        <v>54</v>
      </c>
      <c r="D198" s="57">
        <v>48</v>
      </c>
      <c r="E198" s="83">
        <f t="shared" si="4"/>
        <v>1.140910712961443E-05</v>
      </c>
      <c r="F198" s="87">
        <f t="shared" si="5"/>
        <v>1.0340599974536272E-05</v>
      </c>
    </row>
    <row r="199" spans="1:6" ht="12.75">
      <c r="A199" s="56" t="s">
        <v>554</v>
      </c>
      <c r="B199" s="56" t="s">
        <v>555</v>
      </c>
      <c r="C199" s="57">
        <v>1539</v>
      </c>
      <c r="D199" s="57">
        <v>1413</v>
      </c>
      <c r="E199" s="83">
        <f t="shared" si="4"/>
        <v>0.0003251595531940112</v>
      </c>
      <c r="F199" s="87">
        <f t="shared" si="5"/>
        <v>0.00030440141175041153</v>
      </c>
    </row>
    <row r="200" spans="1:6" ht="12.75">
      <c r="A200" s="56" t="s">
        <v>556</v>
      </c>
      <c r="B200" s="56" t="s">
        <v>557</v>
      </c>
      <c r="C200" s="57">
        <v>30</v>
      </c>
      <c r="D200" s="57">
        <v>30</v>
      </c>
      <c r="E200" s="83">
        <f t="shared" si="4"/>
        <v>6.338392849785794E-06</v>
      </c>
      <c r="F200" s="87">
        <f t="shared" si="5"/>
        <v>6.46287498408517E-06</v>
      </c>
    </row>
    <row r="201" spans="1:6" ht="12.75">
      <c r="A201" s="56" t="s">
        <v>558</v>
      </c>
      <c r="B201" s="56" t="s">
        <v>559</v>
      </c>
      <c r="C201" s="57">
        <v>54</v>
      </c>
      <c r="D201" s="57">
        <v>51</v>
      </c>
      <c r="E201" s="83">
        <f aca="true" t="shared" si="6" ref="E201:E264">C201/C$282</f>
        <v>1.140910712961443E-05</v>
      </c>
      <c r="F201" s="87">
        <f aca="true" t="shared" si="7" ref="F201:F264">D201/D$282</f>
        <v>1.0986887472944789E-05</v>
      </c>
    </row>
    <row r="202" spans="1:6" ht="12.75">
      <c r="A202" s="56" t="s">
        <v>560</v>
      </c>
      <c r="B202" s="56" t="s">
        <v>561</v>
      </c>
      <c r="C202" s="57">
        <v>30</v>
      </c>
      <c r="D202" s="57">
        <v>30</v>
      </c>
      <c r="E202" s="83">
        <f t="shared" si="6"/>
        <v>6.338392849785794E-06</v>
      </c>
      <c r="F202" s="87">
        <f t="shared" si="7"/>
        <v>6.46287498408517E-06</v>
      </c>
    </row>
    <row r="203" spans="1:6" ht="12.75">
      <c r="A203" s="56" t="s">
        <v>562</v>
      </c>
      <c r="B203" s="56" t="s">
        <v>563</v>
      </c>
      <c r="C203" s="57">
        <v>0</v>
      </c>
      <c r="D203" s="57">
        <v>0</v>
      </c>
      <c r="E203" s="83">
        <f t="shared" si="6"/>
        <v>0</v>
      </c>
      <c r="F203" s="87">
        <f t="shared" si="7"/>
        <v>0</v>
      </c>
    </row>
    <row r="204" spans="1:6" ht="12.75">
      <c r="A204" s="56" t="s">
        <v>564</v>
      </c>
      <c r="B204" s="56" t="s">
        <v>565</v>
      </c>
      <c r="C204" s="57">
        <v>6</v>
      </c>
      <c r="D204" s="57">
        <v>6</v>
      </c>
      <c r="E204" s="83">
        <f t="shared" si="6"/>
        <v>1.267678569957159E-06</v>
      </c>
      <c r="F204" s="87">
        <f t="shared" si="7"/>
        <v>1.292574996817034E-06</v>
      </c>
    </row>
    <row r="205" spans="1:6" ht="12.75">
      <c r="A205" s="56" t="s">
        <v>566</v>
      </c>
      <c r="B205" s="56" t="s">
        <v>567</v>
      </c>
      <c r="C205" s="57">
        <v>15</v>
      </c>
      <c r="D205" s="57">
        <v>15</v>
      </c>
      <c r="E205" s="83">
        <f t="shared" si="6"/>
        <v>3.169196424892897E-06</v>
      </c>
      <c r="F205" s="87">
        <f t="shared" si="7"/>
        <v>3.231437492042585E-06</v>
      </c>
    </row>
    <row r="206" spans="1:6" ht="12.75">
      <c r="A206" s="56" t="s">
        <v>568</v>
      </c>
      <c r="B206" s="56" t="s">
        <v>569</v>
      </c>
      <c r="C206" s="57">
        <v>51</v>
      </c>
      <c r="D206" s="57">
        <v>51</v>
      </c>
      <c r="E206" s="83">
        <f t="shared" si="6"/>
        <v>1.077526784463585E-05</v>
      </c>
      <c r="F206" s="87">
        <f t="shared" si="7"/>
        <v>1.0986887472944789E-05</v>
      </c>
    </row>
    <row r="207" spans="1:6" ht="12.75">
      <c r="A207" s="56" t="s">
        <v>570</v>
      </c>
      <c r="B207" s="56" t="s">
        <v>571</v>
      </c>
      <c r="C207" s="57">
        <v>183</v>
      </c>
      <c r="D207" s="57">
        <v>177</v>
      </c>
      <c r="E207" s="83">
        <f t="shared" si="6"/>
        <v>3.8664196383693346E-05</v>
      </c>
      <c r="F207" s="87">
        <f t="shared" si="7"/>
        <v>3.813096240610251E-05</v>
      </c>
    </row>
    <row r="208" spans="1:6" ht="12.75">
      <c r="A208" s="56" t="s">
        <v>572</v>
      </c>
      <c r="B208" s="56" t="s">
        <v>573</v>
      </c>
      <c r="C208" s="57">
        <v>57</v>
      </c>
      <c r="D208" s="57">
        <v>51</v>
      </c>
      <c r="E208" s="83">
        <f t="shared" si="6"/>
        <v>1.2042946414593009E-05</v>
      </c>
      <c r="F208" s="87">
        <f t="shared" si="7"/>
        <v>1.0986887472944789E-05</v>
      </c>
    </row>
    <row r="209" spans="1:6" ht="12.75">
      <c r="A209" s="56" t="s">
        <v>574</v>
      </c>
      <c r="B209" s="56" t="s">
        <v>575</v>
      </c>
      <c r="C209" s="57">
        <v>84</v>
      </c>
      <c r="D209" s="57">
        <v>81</v>
      </c>
      <c r="E209" s="83">
        <f t="shared" si="6"/>
        <v>1.7747499979400222E-05</v>
      </c>
      <c r="F209" s="87">
        <f t="shared" si="7"/>
        <v>1.744976245702996E-05</v>
      </c>
    </row>
    <row r="210" spans="1:6" ht="12.75">
      <c r="A210" s="56" t="s">
        <v>576</v>
      </c>
      <c r="B210" s="56" t="s">
        <v>577</v>
      </c>
      <c r="C210" s="57">
        <v>12</v>
      </c>
      <c r="D210" s="57">
        <v>9</v>
      </c>
      <c r="E210" s="83">
        <f t="shared" si="6"/>
        <v>2.535357139914318E-06</v>
      </c>
      <c r="F210" s="87">
        <f t="shared" si="7"/>
        <v>1.938862495225551E-06</v>
      </c>
    </row>
    <row r="211" spans="1:6" ht="12.75">
      <c r="A211" s="56" t="s">
        <v>578</v>
      </c>
      <c r="B211" s="56" t="s">
        <v>579</v>
      </c>
      <c r="C211" s="57">
        <v>45</v>
      </c>
      <c r="D211" s="57">
        <v>45</v>
      </c>
      <c r="E211" s="83">
        <f t="shared" si="6"/>
        <v>9.50758927467869E-06</v>
      </c>
      <c r="F211" s="87">
        <f t="shared" si="7"/>
        <v>9.694312476127756E-06</v>
      </c>
    </row>
    <row r="212" spans="1:6" ht="12.75">
      <c r="A212" s="56" t="s">
        <v>580</v>
      </c>
      <c r="B212" s="56" t="s">
        <v>581</v>
      </c>
      <c r="C212" s="57">
        <v>12</v>
      </c>
      <c r="D212" s="57">
        <v>9</v>
      </c>
      <c r="E212" s="83">
        <f t="shared" si="6"/>
        <v>2.535357139914318E-06</v>
      </c>
      <c r="F212" s="87">
        <f t="shared" si="7"/>
        <v>1.938862495225551E-06</v>
      </c>
    </row>
    <row r="213" spans="1:6" ht="12.75">
      <c r="A213" s="56" t="s">
        <v>582</v>
      </c>
      <c r="B213" s="56" t="s">
        <v>583</v>
      </c>
      <c r="C213" s="57">
        <v>12</v>
      </c>
      <c r="D213" s="57">
        <v>9</v>
      </c>
      <c r="E213" s="83">
        <f t="shared" si="6"/>
        <v>2.535357139914318E-06</v>
      </c>
      <c r="F213" s="87">
        <f t="shared" si="7"/>
        <v>1.938862495225551E-06</v>
      </c>
    </row>
    <row r="214" spans="1:6" ht="12.75">
      <c r="A214" s="56" t="s">
        <v>584</v>
      </c>
      <c r="B214" s="56" t="s">
        <v>585</v>
      </c>
      <c r="C214" s="57">
        <v>21</v>
      </c>
      <c r="D214" s="57">
        <v>15</v>
      </c>
      <c r="E214" s="83">
        <f t="shared" si="6"/>
        <v>4.4368749948500555E-06</v>
      </c>
      <c r="F214" s="87">
        <f t="shared" si="7"/>
        <v>3.231437492042585E-06</v>
      </c>
    </row>
    <row r="215" spans="1:6" ht="12.75">
      <c r="A215" s="56" t="s">
        <v>586</v>
      </c>
      <c r="B215" s="56" t="s">
        <v>587</v>
      </c>
      <c r="C215" s="57">
        <v>276</v>
      </c>
      <c r="D215" s="57">
        <v>258</v>
      </c>
      <c r="E215" s="83">
        <f t="shared" si="6"/>
        <v>5.8313214218029304E-05</v>
      </c>
      <c r="F215" s="87">
        <f t="shared" si="7"/>
        <v>5.558072486313246E-05</v>
      </c>
    </row>
    <row r="216" spans="1:6" ht="12.75">
      <c r="A216" s="56" t="s">
        <v>588</v>
      </c>
      <c r="B216" s="56" t="s">
        <v>589</v>
      </c>
      <c r="C216" s="57">
        <v>15</v>
      </c>
      <c r="D216" s="57">
        <v>12</v>
      </c>
      <c r="E216" s="83">
        <f t="shared" si="6"/>
        <v>3.169196424892897E-06</v>
      </c>
      <c r="F216" s="87">
        <f t="shared" si="7"/>
        <v>2.585149993634068E-06</v>
      </c>
    </row>
    <row r="217" spans="1:6" ht="12.75">
      <c r="A217" s="56" t="s">
        <v>590</v>
      </c>
      <c r="B217" s="56" t="s">
        <v>591</v>
      </c>
      <c r="C217" s="57">
        <v>3</v>
      </c>
      <c r="D217" s="57">
        <v>3</v>
      </c>
      <c r="E217" s="83">
        <f t="shared" si="6"/>
        <v>6.338392849785795E-07</v>
      </c>
      <c r="F217" s="87">
        <f t="shared" si="7"/>
        <v>6.46287498408517E-07</v>
      </c>
    </row>
    <row r="218" spans="1:6" ht="12.75">
      <c r="A218" s="56" t="s">
        <v>592</v>
      </c>
      <c r="B218" s="56" t="s">
        <v>593</v>
      </c>
      <c r="C218" s="57">
        <v>39</v>
      </c>
      <c r="D218" s="57">
        <v>36</v>
      </c>
      <c r="E218" s="83">
        <f t="shared" si="6"/>
        <v>8.239910704721532E-06</v>
      </c>
      <c r="F218" s="87">
        <f t="shared" si="7"/>
        <v>7.755449980902204E-06</v>
      </c>
    </row>
    <row r="219" spans="1:6" ht="12.75">
      <c r="A219" s="56" t="s">
        <v>594</v>
      </c>
      <c r="B219" s="56" t="s">
        <v>595</v>
      </c>
      <c r="C219" s="57">
        <v>6</v>
      </c>
      <c r="D219" s="57">
        <v>6</v>
      </c>
      <c r="E219" s="83">
        <f t="shared" si="6"/>
        <v>1.267678569957159E-06</v>
      </c>
      <c r="F219" s="87">
        <f t="shared" si="7"/>
        <v>1.292574996817034E-06</v>
      </c>
    </row>
    <row r="220" spans="1:6" ht="12.75">
      <c r="A220" s="56" t="s">
        <v>596</v>
      </c>
      <c r="B220" s="56" t="s">
        <v>597</v>
      </c>
      <c r="C220" s="57">
        <v>24</v>
      </c>
      <c r="D220" s="57">
        <v>21</v>
      </c>
      <c r="E220" s="83">
        <f t="shared" si="6"/>
        <v>5.070714279828636E-06</v>
      </c>
      <c r="F220" s="87">
        <f t="shared" si="7"/>
        <v>4.52401248885962E-06</v>
      </c>
    </row>
    <row r="221" spans="1:6" ht="12.75">
      <c r="A221" s="56" t="s">
        <v>598</v>
      </c>
      <c r="B221" s="56" t="s">
        <v>599</v>
      </c>
      <c r="C221" s="57">
        <v>24</v>
      </c>
      <c r="D221" s="57">
        <v>24</v>
      </c>
      <c r="E221" s="83">
        <f t="shared" si="6"/>
        <v>5.070714279828636E-06</v>
      </c>
      <c r="F221" s="87">
        <f t="shared" si="7"/>
        <v>5.170299987268136E-06</v>
      </c>
    </row>
    <row r="222" spans="1:6" ht="12.75">
      <c r="A222" s="56" t="s">
        <v>600</v>
      </c>
      <c r="B222" s="56" t="s">
        <v>601</v>
      </c>
      <c r="C222" s="57">
        <v>240</v>
      </c>
      <c r="D222" s="57">
        <v>222</v>
      </c>
      <c r="E222" s="83">
        <f t="shared" si="6"/>
        <v>5.070714279828635E-05</v>
      </c>
      <c r="F222" s="87">
        <f t="shared" si="7"/>
        <v>4.782527488223026E-05</v>
      </c>
    </row>
    <row r="223" spans="1:6" ht="12.75">
      <c r="A223" s="56" t="s">
        <v>602</v>
      </c>
      <c r="B223" s="56" t="s">
        <v>603</v>
      </c>
      <c r="C223" s="57">
        <v>3</v>
      </c>
      <c r="D223" s="57">
        <v>3</v>
      </c>
      <c r="E223" s="83">
        <f t="shared" si="6"/>
        <v>6.338392849785795E-07</v>
      </c>
      <c r="F223" s="87">
        <f t="shared" si="7"/>
        <v>6.46287498408517E-07</v>
      </c>
    </row>
    <row r="224" spans="1:6" ht="12.75">
      <c r="A224" s="56" t="s">
        <v>604</v>
      </c>
      <c r="B224" s="56" t="s">
        <v>605</v>
      </c>
      <c r="C224" s="57">
        <v>12</v>
      </c>
      <c r="D224" s="57">
        <v>12</v>
      </c>
      <c r="E224" s="83">
        <f t="shared" si="6"/>
        <v>2.535357139914318E-06</v>
      </c>
      <c r="F224" s="87">
        <f t="shared" si="7"/>
        <v>2.585149993634068E-06</v>
      </c>
    </row>
    <row r="225" spans="1:6" ht="12.75">
      <c r="A225" s="56" t="s">
        <v>606</v>
      </c>
      <c r="B225" s="56" t="s">
        <v>607</v>
      </c>
      <c r="C225" s="57">
        <v>6</v>
      </c>
      <c r="D225" s="57">
        <v>6</v>
      </c>
      <c r="E225" s="83">
        <f t="shared" si="6"/>
        <v>1.267678569957159E-06</v>
      </c>
      <c r="F225" s="87">
        <f t="shared" si="7"/>
        <v>1.292574996817034E-06</v>
      </c>
    </row>
    <row r="226" spans="1:6" ht="12.75">
      <c r="A226" s="56" t="s">
        <v>608</v>
      </c>
      <c r="B226" s="56" t="s">
        <v>609</v>
      </c>
      <c r="C226" s="57">
        <v>48</v>
      </c>
      <c r="D226" s="57">
        <v>42</v>
      </c>
      <c r="E226" s="83">
        <f t="shared" si="6"/>
        <v>1.0141428559657271E-05</v>
      </c>
      <c r="F226" s="87">
        <f t="shared" si="7"/>
        <v>9.04802497771924E-06</v>
      </c>
    </row>
    <row r="227" spans="1:6" ht="12.75">
      <c r="A227" s="56" t="s">
        <v>610</v>
      </c>
      <c r="B227" s="56" t="s">
        <v>611</v>
      </c>
      <c r="C227" s="57">
        <v>9</v>
      </c>
      <c r="D227" s="57">
        <v>6</v>
      </c>
      <c r="E227" s="83">
        <f t="shared" si="6"/>
        <v>1.9015178549357381E-06</v>
      </c>
      <c r="F227" s="87">
        <f t="shared" si="7"/>
        <v>1.292574996817034E-06</v>
      </c>
    </row>
    <row r="228" spans="1:6" ht="12.75">
      <c r="A228" s="56" t="s">
        <v>612</v>
      </c>
      <c r="B228" s="56" t="s">
        <v>613</v>
      </c>
      <c r="C228" s="57">
        <v>0</v>
      </c>
      <c r="D228" s="57">
        <v>0</v>
      </c>
      <c r="E228" s="83">
        <f t="shared" si="6"/>
        <v>0</v>
      </c>
      <c r="F228" s="87">
        <f t="shared" si="7"/>
        <v>0</v>
      </c>
    </row>
    <row r="229" spans="1:6" ht="12.75">
      <c r="A229" s="56" t="s">
        <v>614</v>
      </c>
      <c r="B229" s="56" t="s">
        <v>615</v>
      </c>
      <c r="C229" s="57">
        <v>12</v>
      </c>
      <c r="D229" s="57">
        <v>12</v>
      </c>
      <c r="E229" s="83">
        <f t="shared" si="6"/>
        <v>2.535357139914318E-06</v>
      </c>
      <c r="F229" s="87">
        <f t="shared" si="7"/>
        <v>2.585149993634068E-06</v>
      </c>
    </row>
    <row r="230" spans="1:6" ht="12.75">
      <c r="A230" s="56" t="s">
        <v>616</v>
      </c>
      <c r="B230" s="56" t="s">
        <v>617</v>
      </c>
      <c r="C230" s="57">
        <v>6</v>
      </c>
      <c r="D230" s="57">
        <v>6</v>
      </c>
      <c r="E230" s="83">
        <f t="shared" si="6"/>
        <v>1.267678569957159E-06</v>
      </c>
      <c r="F230" s="87">
        <f t="shared" si="7"/>
        <v>1.292574996817034E-06</v>
      </c>
    </row>
    <row r="231" spans="1:6" ht="12.75">
      <c r="A231" s="56" t="s">
        <v>618</v>
      </c>
      <c r="B231" s="56" t="s">
        <v>619</v>
      </c>
      <c r="C231" s="57">
        <v>3</v>
      </c>
      <c r="D231" s="57">
        <v>3</v>
      </c>
      <c r="E231" s="83">
        <f t="shared" si="6"/>
        <v>6.338392849785795E-07</v>
      </c>
      <c r="F231" s="87">
        <f t="shared" si="7"/>
        <v>6.46287498408517E-07</v>
      </c>
    </row>
    <row r="232" spans="1:6" ht="12.75">
      <c r="A232" s="56" t="s">
        <v>620</v>
      </c>
      <c r="B232" s="56" t="s">
        <v>621</v>
      </c>
      <c r="C232" s="57">
        <v>60</v>
      </c>
      <c r="D232" s="57">
        <v>54</v>
      </c>
      <c r="E232" s="83">
        <f t="shared" si="6"/>
        <v>1.2676785699571588E-05</v>
      </c>
      <c r="F232" s="87">
        <f t="shared" si="7"/>
        <v>1.1633174971353307E-05</v>
      </c>
    </row>
    <row r="233" spans="1:6" ht="12.75">
      <c r="A233" s="56" t="s">
        <v>622</v>
      </c>
      <c r="B233" s="56" t="s">
        <v>623</v>
      </c>
      <c r="C233" s="57">
        <v>6</v>
      </c>
      <c r="D233" s="57">
        <v>6</v>
      </c>
      <c r="E233" s="83">
        <f t="shared" si="6"/>
        <v>1.267678569957159E-06</v>
      </c>
      <c r="F233" s="87">
        <f t="shared" si="7"/>
        <v>1.292574996817034E-06</v>
      </c>
    </row>
    <row r="234" spans="1:6" ht="12.75">
      <c r="A234" s="56" t="s">
        <v>624</v>
      </c>
      <c r="B234" s="56" t="s">
        <v>625</v>
      </c>
      <c r="C234" s="57">
        <v>3</v>
      </c>
      <c r="D234" s="57">
        <v>3</v>
      </c>
      <c r="E234" s="83">
        <f t="shared" si="6"/>
        <v>6.338392849785795E-07</v>
      </c>
      <c r="F234" s="87">
        <f t="shared" si="7"/>
        <v>6.46287498408517E-07</v>
      </c>
    </row>
    <row r="235" spans="1:6" ht="12.75">
      <c r="A235" s="56" t="s">
        <v>626</v>
      </c>
      <c r="B235" s="56" t="s">
        <v>627</v>
      </c>
      <c r="C235" s="57">
        <v>9</v>
      </c>
      <c r="D235" s="57">
        <v>9</v>
      </c>
      <c r="E235" s="83">
        <f t="shared" si="6"/>
        <v>1.9015178549357381E-06</v>
      </c>
      <c r="F235" s="87">
        <f t="shared" si="7"/>
        <v>1.938862495225551E-06</v>
      </c>
    </row>
    <row r="236" spans="1:6" ht="12.75">
      <c r="A236" s="56" t="s">
        <v>628</v>
      </c>
      <c r="B236" s="56" t="s">
        <v>629</v>
      </c>
      <c r="C236" s="57">
        <v>189</v>
      </c>
      <c r="D236" s="57">
        <v>180</v>
      </c>
      <c r="E236" s="83">
        <f t="shared" si="6"/>
        <v>3.99318749536505E-05</v>
      </c>
      <c r="F236" s="87">
        <f t="shared" si="7"/>
        <v>3.8777249904511024E-05</v>
      </c>
    </row>
    <row r="237" spans="1:6" ht="12.75">
      <c r="A237" s="56" t="s">
        <v>630</v>
      </c>
      <c r="B237" s="56" t="s">
        <v>631</v>
      </c>
      <c r="C237" s="57">
        <v>177</v>
      </c>
      <c r="D237" s="57">
        <v>174</v>
      </c>
      <c r="E237" s="83">
        <f t="shared" si="6"/>
        <v>3.7396517813736184E-05</v>
      </c>
      <c r="F237" s="87">
        <f t="shared" si="7"/>
        <v>3.748467490769399E-05</v>
      </c>
    </row>
    <row r="238" spans="1:6" ht="12.75">
      <c r="A238" s="56" t="s">
        <v>632</v>
      </c>
      <c r="B238" s="56" t="s">
        <v>6846</v>
      </c>
      <c r="C238" s="57">
        <v>15</v>
      </c>
      <c r="D238" s="57">
        <v>15</v>
      </c>
      <c r="E238" s="83">
        <f t="shared" si="6"/>
        <v>3.169196424892897E-06</v>
      </c>
      <c r="F238" s="87">
        <f t="shared" si="7"/>
        <v>3.231437492042585E-06</v>
      </c>
    </row>
    <row r="239" spans="1:6" ht="12.75">
      <c r="A239" s="56" t="s">
        <v>633</v>
      </c>
      <c r="B239" s="56" t="s">
        <v>634</v>
      </c>
      <c r="C239" s="57">
        <v>3</v>
      </c>
      <c r="D239" s="57">
        <v>3</v>
      </c>
      <c r="E239" s="83">
        <f t="shared" si="6"/>
        <v>6.338392849785795E-07</v>
      </c>
      <c r="F239" s="87">
        <f t="shared" si="7"/>
        <v>6.46287498408517E-07</v>
      </c>
    </row>
    <row r="240" spans="1:6" ht="12.75">
      <c r="A240" s="56" t="s">
        <v>635</v>
      </c>
      <c r="B240" s="56" t="s">
        <v>636</v>
      </c>
      <c r="C240" s="57">
        <v>18</v>
      </c>
      <c r="D240" s="57">
        <v>18</v>
      </c>
      <c r="E240" s="83">
        <f t="shared" si="6"/>
        <v>3.8030357098714763E-06</v>
      </c>
      <c r="F240" s="87">
        <f t="shared" si="7"/>
        <v>3.877724990451102E-06</v>
      </c>
    </row>
    <row r="241" spans="1:6" ht="12.75">
      <c r="A241" s="56" t="s">
        <v>637</v>
      </c>
      <c r="B241" s="56" t="s">
        <v>638</v>
      </c>
      <c r="C241" s="57">
        <v>15</v>
      </c>
      <c r="D241" s="57">
        <v>12</v>
      </c>
      <c r="E241" s="83">
        <f t="shared" si="6"/>
        <v>3.169196424892897E-06</v>
      </c>
      <c r="F241" s="87">
        <f t="shared" si="7"/>
        <v>2.585149993634068E-06</v>
      </c>
    </row>
    <row r="242" spans="1:6" ht="12.75">
      <c r="A242" s="56" t="s">
        <v>639</v>
      </c>
      <c r="B242" s="56" t="s">
        <v>640</v>
      </c>
      <c r="C242" s="57">
        <v>441</v>
      </c>
      <c r="D242" s="57">
        <v>432</v>
      </c>
      <c r="E242" s="83">
        <f t="shared" si="6"/>
        <v>9.317437489185118E-05</v>
      </c>
      <c r="F242" s="87">
        <f t="shared" si="7"/>
        <v>9.306539977082646E-05</v>
      </c>
    </row>
    <row r="243" spans="1:6" ht="12.75">
      <c r="A243" s="56" t="s">
        <v>641</v>
      </c>
      <c r="B243" s="56" t="s">
        <v>642</v>
      </c>
      <c r="C243" s="57">
        <v>0</v>
      </c>
      <c r="D243" s="57">
        <v>0</v>
      </c>
      <c r="E243" s="83">
        <f t="shared" si="6"/>
        <v>0</v>
      </c>
      <c r="F243" s="87">
        <f t="shared" si="7"/>
        <v>0</v>
      </c>
    </row>
    <row r="244" spans="1:6" ht="12.75">
      <c r="A244" s="56" t="s">
        <v>643</v>
      </c>
      <c r="B244" s="56" t="s">
        <v>644</v>
      </c>
      <c r="C244" s="57">
        <v>3</v>
      </c>
      <c r="D244" s="57">
        <v>3</v>
      </c>
      <c r="E244" s="83">
        <f t="shared" si="6"/>
        <v>6.338392849785795E-07</v>
      </c>
      <c r="F244" s="87">
        <f t="shared" si="7"/>
        <v>6.46287498408517E-07</v>
      </c>
    </row>
    <row r="245" spans="1:6" ht="12.75">
      <c r="A245" s="56" t="s">
        <v>645</v>
      </c>
      <c r="B245" s="56" t="s">
        <v>646</v>
      </c>
      <c r="C245" s="57">
        <v>42</v>
      </c>
      <c r="D245" s="57">
        <v>42</v>
      </c>
      <c r="E245" s="83">
        <f t="shared" si="6"/>
        <v>8.873749989700111E-06</v>
      </c>
      <c r="F245" s="87">
        <f t="shared" si="7"/>
        <v>9.04802497771924E-06</v>
      </c>
    </row>
    <row r="246" spans="1:6" ht="12.75">
      <c r="A246" s="56" t="s">
        <v>647</v>
      </c>
      <c r="B246" s="56" t="s">
        <v>648</v>
      </c>
      <c r="C246" s="57">
        <v>12</v>
      </c>
      <c r="D246" s="57">
        <v>9</v>
      </c>
      <c r="E246" s="83">
        <f t="shared" si="6"/>
        <v>2.535357139914318E-06</v>
      </c>
      <c r="F246" s="87">
        <f t="shared" si="7"/>
        <v>1.938862495225551E-06</v>
      </c>
    </row>
    <row r="247" spans="1:6" ht="12.75">
      <c r="A247" s="56" t="s">
        <v>649</v>
      </c>
      <c r="B247" s="56" t="s">
        <v>650</v>
      </c>
      <c r="C247" s="57">
        <v>6</v>
      </c>
      <c r="D247" s="57">
        <v>6</v>
      </c>
      <c r="E247" s="83">
        <f t="shared" si="6"/>
        <v>1.267678569957159E-06</v>
      </c>
      <c r="F247" s="87">
        <f t="shared" si="7"/>
        <v>1.292574996817034E-06</v>
      </c>
    </row>
    <row r="248" spans="1:6" ht="12.75">
      <c r="A248" s="56" t="s">
        <v>651</v>
      </c>
      <c r="B248" s="56" t="s">
        <v>652</v>
      </c>
      <c r="C248" s="57">
        <v>6</v>
      </c>
      <c r="D248" s="57">
        <v>6</v>
      </c>
      <c r="E248" s="83">
        <f t="shared" si="6"/>
        <v>1.267678569957159E-06</v>
      </c>
      <c r="F248" s="87">
        <f t="shared" si="7"/>
        <v>1.292574996817034E-06</v>
      </c>
    </row>
    <row r="249" spans="1:6" ht="12.75">
      <c r="A249" s="56" t="s">
        <v>653</v>
      </c>
      <c r="B249" s="56" t="s">
        <v>654</v>
      </c>
      <c r="C249" s="57">
        <v>996</v>
      </c>
      <c r="D249" s="57">
        <v>987</v>
      </c>
      <c r="E249" s="83">
        <f t="shared" si="6"/>
        <v>0.00021043464261288837</v>
      </c>
      <c r="F249" s="87">
        <f t="shared" si="7"/>
        <v>0.0002126285869764021</v>
      </c>
    </row>
    <row r="250" spans="1:6" ht="12.75">
      <c r="A250" s="56" t="s">
        <v>655</v>
      </c>
      <c r="B250" s="56" t="s">
        <v>656</v>
      </c>
      <c r="C250" s="57">
        <v>0</v>
      </c>
      <c r="D250" s="57">
        <v>0</v>
      </c>
      <c r="E250" s="83">
        <f t="shared" si="6"/>
        <v>0</v>
      </c>
      <c r="F250" s="87">
        <f t="shared" si="7"/>
        <v>0</v>
      </c>
    </row>
    <row r="251" spans="1:6" ht="12.75">
      <c r="A251" s="56" t="s">
        <v>657</v>
      </c>
      <c r="B251" s="56" t="s">
        <v>658</v>
      </c>
      <c r="C251" s="57">
        <v>33</v>
      </c>
      <c r="D251" s="57">
        <v>24</v>
      </c>
      <c r="E251" s="83">
        <f t="shared" si="6"/>
        <v>6.972232134764373E-06</v>
      </c>
      <c r="F251" s="87">
        <f t="shared" si="7"/>
        <v>5.170299987268136E-06</v>
      </c>
    </row>
    <row r="252" spans="1:6" ht="12.75">
      <c r="A252" s="56" t="s">
        <v>659</v>
      </c>
      <c r="B252" s="56" t="s">
        <v>660</v>
      </c>
      <c r="C252" s="57">
        <v>51</v>
      </c>
      <c r="D252" s="57">
        <v>51</v>
      </c>
      <c r="E252" s="83">
        <f t="shared" si="6"/>
        <v>1.077526784463585E-05</v>
      </c>
      <c r="F252" s="87">
        <f t="shared" si="7"/>
        <v>1.0986887472944789E-05</v>
      </c>
    </row>
    <row r="253" spans="1:6" ht="12.75">
      <c r="A253" s="56" t="s">
        <v>661</v>
      </c>
      <c r="B253" s="56" t="s">
        <v>662</v>
      </c>
      <c r="C253" s="57">
        <v>18</v>
      </c>
      <c r="D253" s="57">
        <v>15</v>
      </c>
      <c r="E253" s="83">
        <f t="shared" si="6"/>
        <v>3.8030357098714763E-06</v>
      </c>
      <c r="F253" s="87">
        <f t="shared" si="7"/>
        <v>3.231437492042585E-06</v>
      </c>
    </row>
    <row r="254" spans="1:6" ht="12.75">
      <c r="A254" s="56" t="s">
        <v>663</v>
      </c>
      <c r="B254" s="56" t="s">
        <v>664</v>
      </c>
      <c r="C254" s="57">
        <v>54</v>
      </c>
      <c r="D254" s="57">
        <v>54</v>
      </c>
      <c r="E254" s="83">
        <f t="shared" si="6"/>
        <v>1.140910712961443E-05</v>
      </c>
      <c r="F254" s="87">
        <f t="shared" si="7"/>
        <v>1.1633174971353307E-05</v>
      </c>
    </row>
    <row r="255" spans="1:6" ht="12.75">
      <c r="A255" s="56" t="s">
        <v>665</v>
      </c>
      <c r="B255" s="56" t="s">
        <v>666</v>
      </c>
      <c r="C255" s="57">
        <v>36</v>
      </c>
      <c r="D255" s="57">
        <v>30</v>
      </c>
      <c r="E255" s="83">
        <f t="shared" si="6"/>
        <v>7.606071419742953E-06</v>
      </c>
      <c r="F255" s="87">
        <f t="shared" si="7"/>
        <v>6.46287498408517E-06</v>
      </c>
    </row>
    <row r="256" spans="1:6" ht="12.75">
      <c r="A256" s="56" t="s">
        <v>667</v>
      </c>
      <c r="B256" s="56" t="s">
        <v>668</v>
      </c>
      <c r="C256" s="57">
        <v>201</v>
      </c>
      <c r="D256" s="57">
        <v>201</v>
      </c>
      <c r="E256" s="83">
        <f t="shared" si="6"/>
        <v>4.246723209356482E-05</v>
      </c>
      <c r="F256" s="87">
        <f t="shared" si="7"/>
        <v>4.330126239337064E-05</v>
      </c>
    </row>
    <row r="257" spans="1:6" ht="12.75">
      <c r="A257" s="56" t="s">
        <v>669</v>
      </c>
      <c r="B257" s="56" t="s">
        <v>670</v>
      </c>
      <c r="C257" s="57">
        <v>129</v>
      </c>
      <c r="D257" s="57">
        <v>126</v>
      </c>
      <c r="E257" s="83">
        <f t="shared" si="6"/>
        <v>2.7255089254078916E-05</v>
      </c>
      <c r="F257" s="87">
        <f t="shared" si="7"/>
        <v>2.7144074933157714E-05</v>
      </c>
    </row>
    <row r="258" spans="1:6" ht="12.75">
      <c r="A258" s="56" t="s">
        <v>671</v>
      </c>
      <c r="B258" s="56" t="s">
        <v>672</v>
      </c>
      <c r="C258" s="57">
        <v>3</v>
      </c>
      <c r="D258" s="57">
        <v>3</v>
      </c>
      <c r="E258" s="83">
        <f t="shared" si="6"/>
        <v>6.338392849785795E-07</v>
      </c>
      <c r="F258" s="87">
        <f t="shared" si="7"/>
        <v>6.46287498408517E-07</v>
      </c>
    </row>
    <row r="259" spans="1:6" ht="12.75">
      <c r="A259" s="56" t="s">
        <v>673</v>
      </c>
      <c r="B259" s="56" t="s">
        <v>674</v>
      </c>
      <c r="C259" s="57">
        <v>24</v>
      </c>
      <c r="D259" s="57">
        <v>24</v>
      </c>
      <c r="E259" s="83">
        <f t="shared" si="6"/>
        <v>5.070714279828636E-06</v>
      </c>
      <c r="F259" s="87">
        <f t="shared" si="7"/>
        <v>5.170299987268136E-06</v>
      </c>
    </row>
    <row r="260" spans="1:6" ht="12.75">
      <c r="A260" s="56" t="s">
        <v>675</v>
      </c>
      <c r="B260" s="56" t="s">
        <v>676</v>
      </c>
      <c r="C260" s="57">
        <v>279</v>
      </c>
      <c r="D260" s="57">
        <v>279</v>
      </c>
      <c r="E260" s="83">
        <f t="shared" si="6"/>
        <v>5.894705350300788E-05</v>
      </c>
      <c r="F260" s="87">
        <f t="shared" si="7"/>
        <v>6.0104737351992085E-05</v>
      </c>
    </row>
    <row r="261" spans="1:6" ht="12.75">
      <c r="A261" s="56" t="s">
        <v>677</v>
      </c>
      <c r="B261" s="56" t="s">
        <v>678</v>
      </c>
      <c r="C261" s="57">
        <v>1491</v>
      </c>
      <c r="D261" s="57">
        <v>1479</v>
      </c>
      <c r="E261" s="83">
        <f t="shared" si="6"/>
        <v>0.00031501812463435397</v>
      </c>
      <c r="F261" s="87">
        <f t="shared" si="7"/>
        <v>0.0003186197367153989</v>
      </c>
    </row>
    <row r="262" spans="1:6" ht="12.75">
      <c r="A262" s="56" t="s">
        <v>679</v>
      </c>
      <c r="B262" s="56" t="s">
        <v>680</v>
      </c>
      <c r="C262" s="57">
        <v>1917</v>
      </c>
      <c r="D262" s="57">
        <v>1869</v>
      </c>
      <c r="E262" s="83">
        <f t="shared" si="6"/>
        <v>0.00040502330310131224</v>
      </c>
      <c r="F262" s="87">
        <f t="shared" si="7"/>
        <v>0.0004026371115085061</v>
      </c>
    </row>
    <row r="263" spans="1:6" ht="12.75">
      <c r="A263" s="56" t="s">
        <v>681</v>
      </c>
      <c r="B263" s="56" t="s">
        <v>682</v>
      </c>
      <c r="C263" s="57">
        <v>30</v>
      </c>
      <c r="D263" s="57">
        <v>27</v>
      </c>
      <c r="E263" s="83">
        <f t="shared" si="6"/>
        <v>6.338392849785794E-06</v>
      </c>
      <c r="F263" s="87">
        <f t="shared" si="7"/>
        <v>5.816587485676654E-06</v>
      </c>
    </row>
    <row r="264" spans="1:6" ht="12.75">
      <c r="A264" s="56" t="s">
        <v>683</v>
      </c>
      <c r="B264" s="56" t="s">
        <v>684</v>
      </c>
      <c r="C264" s="57">
        <v>45</v>
      </c>
      <c r="D264" s="57">
        <v>36</v>
      </c>
      <c r="E264" s="83">
        <f t="shared" si="6"/>
        <v>9.50758927467869E-06</v>
      </c>
      <c r="F264" s="87">
        <f t="shared" si="7"/>
        <v>7.755449980902204E-06</v>
      </c>
    </row>
    <row r="265" spans="1:6" ht="12.75">
      <c r="A265" s="56" t="s">
        <v>685</v>
      </c>
      <c r="B265" s="56" t="s">
        <v>686</v>
      </c>
      <c r="C265" s="57">
        <v>249</v>
      </c>
      <c r="D265" s="57">
        <v>240</v>
      </c>
      <c r="E265" s="83">
        <f aca="true" t="shared" si="8" ref="E265:E282">C265/C$282</f>
        <v>5.260866065322209E-05</v>
      </c>
      <c r="F265" s="87">
        <f aca="true" t="shared" si="9" ref="F265:F282">D265/D$282</f>
        <v>5.170299987268136E-05</v>
      </c>
    </row>
    <row r="266" spans="1:6" ht="12.75">
      <c r="A266" s="56" t="s">
        <v>687</v>
      </c>
      <c r="B266" s="56" t="s">
        <v>688</v>
      </c>
      <c r="C266" s="57">
        <v>666</v>
      </c>
      <c r="D266" s="57">
        <v>639</v>
      </c>
      <c r="E266" s="83">
        <f t="shared" si="8"/>
        <v>0.00014071232126524464</v>
      </c>
      <c r="F266" s="87">
        <f t="shared" si="9"/>
        <v>0.00013765923716101413</v>
      </c>
    </row>
    <row r="267" spans="1:6" ht="12.75">
      <c r="A267" s="56" t="s">
        <v>689</v>
      </c>
      <c r="B267" s="56" t="s">
        <v>690</v>
      </c>
      <c r="C267" s="57">
        <v>0</v>
      </c>
      <c r="D267" s="57">
        <v>0</v>
      </c>
      <c r="E267" s="83">
        <f t="shared" si="8"/>
        <v>0</v>
      </c>
      <c r="F267" s="87">
        <f t="shared" si="9"/>
        <v>0</v>
      </c>
    </row>
    <row r="268" spans="1:6" ht="12.75">
      <c r="A268" s="56" t="s">
        <v>691</v>
      </c>
      <c r="B268" s="56" t="s">
        <v>692</v>
      </c>
      <c r="C268" s="57">
        <v>117</v>
      </c>
      <c r="D268" s="57">
        <v>120</v>
      </c>
      <c r="E268" s="83">
        <f t="shared" si="8"/>
        <v>2.4719732114164596E-05</v>
      </c>
      <c r="F268" s="87">
        <f t="shared" si="9"/>
        <v>2.585149993634068E-05</v>
      </c>
    </row>
    <row r="269" spans="1:6" ht="12.75">
      <c r="A269" s="56" t="s">
        <v>693</v>
      </c>
      <c r="B269" s="56" t="s">
        <v>694</v>
      </c>
      <c r="C269" s="57">
        <v>540</v>
      </c>
      <c r="D269" s="57">
        <v>534</v>
      </c>
      <c r="E269" s="83">
        <f t="shared" si="8"/>
        <v>0.0001140910712961443</v>
      </c>
      <c r="F269" s="87">
        <f t="shared" si="9"/>
        <v>0.00011503917471671604</v>
      </c>
    </row>
    <row r="270" spans="1:6" ht="12.75">
      <c r="A270" s="56" t="s">
        <v>695</v>
      </c>
      <c r="B270" s="56" t="s">
        <v>696</v>
      </c>
      <c r="C270" s="57">
        <v>30</v>
      </c>
      <c r="D270" s="57">
        <v>27</v>
      </c>
      <c r="E270" s="83">
        <f t="shared" si="8"/>
        <v>6.338392849785794E-06</v>
      </c>
      <c r="F270" s="87">
        <f t="shared" si="9"/>
        <v>5.816587485676654E-06</v>
      </c>
    </row>
    <row r="271" spans="1:6" ht="12.75">
      <c r="A271" s="56" t="s">
        <v>697</v>
      </c>
      <c r="B271" s="56" t="s">
        <v>698</v>
      </c>
      <c r="C271" s="57">
        <v>108</v>
      </c>
      <c r="D271" s="57">
        <v>108</v>
      </c>
      <c r="E271" s="83">
        <f t="shared" si="8"/>
        <v>2.281821425922886E-05</v>
      </c>
      <c r="F271" s="87">
        <f t="shared" si="9"/>
        <v>2.3266349942706615E-05</v>
      </c>
    </row>
    <row r="272" spans="1:6" ht="12.75">
      <c r="A272" s="56" t="s">
        <v>699</v>
      </c>
      <c r="B272" s="56" t="s">
        <v>700</v>
      </c>
      <c r="C272" s="57">
        <v>18</v>
      </c>
      <c r="D272" s="57">
        <v>18</v>
      </c>
      <c r="E272" s="83">
        <f t="shared" si="8"/>
        <v>3.8030357098714763E-06</v>
      </c>
      <c r="F272" s="87">
        <f t="shared" si="9"/>
        <v>3.877724990451102E-06</v>
      </c>
    </row>
    <row r="273" spans="1:6" ht="12.75">
      <c r="A273" s="56" t="s">
        <v>701</v>
      </c>
      <c r="B273" s="56" t="s">
        <v>702</v>
      </c>
      <c r="C273" s="57">
        <v>105</v>
      </c>
      <c r="D273" s="57">
        <v>96</v>
      </c>
      <c r="E273" s="83">
        <f t="shared" si="8"/>
        <v>2.218437497425028E-05</v>
      </c>
      <c r="F273" s="87">
        <f t="shared" si="9"/>
        <v>2.0681199949072545E-05</v>
      </c>
    </row>
    <row r="274" spans="1:6" ht="12.75">
      <c r="A274" s="56" t="s">
        <v>703</v>
      </c>
      <c r="B274" s="56" t="s">
        <v>704</v>
      </c>
      <c r="C274" s="57">
        <v>1143</v>
      </c>
      <c r="D274" s="57">
        <v>1134</v>
      </c>
      <c r="E274" s="83">
        <f t="shared" si="8"/>
        <v>0.00024149276757683876</v>
      </c>
      <c r="F274" s="87">
        <f t="shared" si="9"/>
        <v>0.00024429667439841945</v>
      </c>
    </row>
    <row r="275" spans="1:6" ht="12.75">
      <c r="A275" s="56" t="s">
        <v>705</v>
      </c>
      <c r="B275" s="56" t="s">
        <v>706</v>
      </c>
      <c r="C275" s="57">
        <v>72402</v>
      </c>
      <c r="D275" s="57">
        <v>71382</v>
      </c>
      <c r="E275" s="83">
        <f t="shared" si="8"/>
        <v>0.015297077303673036</v>
      </c>
      <c r="F275" s="87">
        <f t="shared" si="9"/>
        <v>0.015377764737132255</v>
      </c>
    </row>
    <row r="276" spans="1:6" ht="12.75">
      <c r="A276" s="56" t="s">
        <v>707</v>
      </c>
      <c r="B276" s="56" t="s">
        <v>708</v>
      </c>
      <c r="C276" s="57">
        <v>96</v>
      </c>
      <c r="D276" s="57">
        <v>87</v>
      </c>
      <c r="E276" s="83">
        <f t="shared" si="8"/>
        <v>2.0282857119314543E-05</v>
      </c>
      <c r="F276" s="87">
        <f t="shared" si="9"/>
        <v>1.8742337453846995E-05</v>
      </c>
    </row>
    <row r="277" spans="1:6" ht="12.75">
      <c r="A277" s="56" t="s">
        <v>709</v>
      </c>
      <c r="B277" s="56" t="s">
        <v>710</v>
      </c>
      <c r="C277" s="57">
        <v>477</v>
      </c>
      <c r="D277" s="57">
        <v>462</v>
      </c>
      <c r="E277" s="83">
        <f t="shared" si="8"/>
        <v>0.00010078044631159412</v>
      </c>
      <c r="F277" s="87">
        <f t="shared" si="9"/>
        <v>9.952827475491163E-05</v>
      </c>
    </row>
    <row r="278" spans="1:6" ht="12.75">
      <c r="A278" s="56" t="s">
        <v>711</v>
      </c>
      <c r="B278" s="56" t="s">
        <v>712</v>
      </c>
      <c r="C278" s="57">
        <v>417</v>
      </c>
      <c r="D278" s="57">
        <v>393</v>
      </c>
      <c r="E278" s="83">
        <f t="shared" si="8"/>
        <v>8.810366061202254E-05</v>
      </c>
      <c r="F278" s="87">
        <f t="shared" si="9"/>
        <v>8.466366229151574E-05</v>
      </c>
    </row>
    <row r="279" spans="1:6" ht="12.75">
      <c r="A279" s="56" t="s">
        <v>713</v>
      </c>
      <c r="B279" s="56" t="s">
        <v>714</v>
      </c>
      <c r="C279" s="57">
        <v>1563</v>
      </c>
      <c r="D279" s="57">
        <v>1536</v>
      </c>
      <c r="E279" s="83">
        <f t="shared" si="8"/>
        <v>0.0003302302674738399</v>
      </c>
      <c r="F279" s="87">
        <f t="shared" si="9"/>
        <v>0.0003308991991851607</v>
      </c>
    </row>
    <row r="280" spans="1:6" ht="12.75">
      <c r="A280" s="56" t="s">
        <v>715</v>
      </c>
      <c r="B280" s="56" t="s">
        <v>716</v>
      </c>
      <c r="C280" s="57">
        <v>8817</v>
      </c>
      <c r="D280" s="57">
        <v>8685</v>
      </c>
      <c r="E280" s="83">
        <f t="shared" si="8"/>
        <v>0.001862853658552045</v>
      </c>
      <c r="F280" s="87">
        <f t="shared" si="9"/>
        <v>0.0018710023078926568</v>
      </c>
    </row>
    <row r="281" spans="1:9" ht="12.75">
      <c r="A281" s="56" t="s">
        <v>717</v>
      </c>
      <c r="B281" s="56" t="s">
        <v>718</v>
      </c>
      <c r="C281" s="57">
        <v>0</v>
      </c>
      <c r="D281" s="57">
        <v>0</v>
      </c>
      <c r="E281" s="83">
        <f t="shared" si="8"/>
        <v>0</v>
      </c>
      <c r="F281" s="87">
        <f t="shared" si="9"/>
        <v>0</v>
      </c>
      <c r="G281" s="56"/>
      <c r="H281" s="57"/>
      <c r="I281" s="57"/>
    </row>
    <row r="282" spans="1:9" ht="12.75">
      <c r="A282" s="56"/>
      <c r="B282" s="56" t="s">
        <v>40</v>
      </c>
      <c r="C282" s="57">
        <v>4733061</v>
      </c>
      <c r="D282" s="57">
        <v>4641897</v>
      </c>
      <c r="E282" s="83">
        <f t="shared" si="8"/>
        <v>1</v>
      </c>
      <c r="F282" s="87">
        <f t="shared" si="9"/>
        <v>1</v>
      </c>
      <c r="G282" s="56"/>
      <c r="H282" s="57"/>
      <c r="I282" s="57"/>
    </row>
    <row r="283" spans="1:6" ht="12.75">
      <c r="A283" s="56" t="s">
        <v>719</v>
      </c>
      <c r="B283" s="56" t="s">
        <v>720</v>
      </c>
      <c r="C283" s="57">
        <v>921</v>
      </c>
      <c r="D283" s="57">
        <v>432</v>
      </c>
      <c r="E283" s="81"/>
      <c r="F283" s="105"/>
    </row>
    <row r="284" spans="1:6" ht="12.75">
      <c r="A284" s="56" t="s">
        <v>723</v>
      </c>
      <c r="B284" s="56" t="s">
        <v>44</v>
      </c>
      <c r="C284" s="57">
        <v>59376</v>
      </c>
      <c r="D284" s="57">
        <v>57426</v>
      </c>
      <c r="E284" s="81"/>
      <c r="F284" s="105"/>
    </row>
    <row r="285" spans="1:6" ht="12.75">
      <c r="A285" s="56"/>
      <c r="B285" s="56"/>
      <c r="C285" s="22"/>
      <c r="D285" s="22"/>
      <c r="F285" s="106"/>
    </row>
    <row r="286" spans="1:6" ht="12.75">
      <c r="A286" s="56"/>
      <c r="B286" s="64" t="s">
        <v>45</v>
      </c>
      <c r="C286" s="29">
        <v>4793358</v>
      </c>
      <c r="D286" s="29">
        <v>4699755</v>
      </c>
      <c r="E286" s="107"/>
      <c r="F286" s="108"/>
    </row>
    <row r="287" spans="1:4" ht="12.75">
      <c r="A287" s="59"/>
      <c r="B287" s="65"/>
      <c r="C287" s="59"/>
      <c r="D287" s="59"/>
    </row>
    <row r="288" spans="1:4" ht="12.75">
      <c r="A288" s="62" t="s">
        <v>6995</v>
      </c>
      <c r="B288" s="66"/>
      <c r="C288" s="67"/>
      <c r="D288" s="67"/>
    </row>
    <row r="289" spans="1:4" ht="12.75">
      <c r="A289" s="136" t="s">
        <v>6919</v>
      </c>
      <c r="B289" s="136"/>
      <c r="C289" s="136"/>
      <c r="D289" s="67"/>
    </row>
    <row r="290" spans="1:6" ht="12.75">
      <c r="A290" s="62" t="s">
        <v>6917</v>
      </c>
      <c r="B290" s="20"/>
      <c r="C290" s="12"/>
      <c r="D290" s="12"/>
      <c r="E290" s="82"/>
      <c r="F290" s="82"/>
    </row>
    <row r="291" spans="1:2" ht="12.75">
      <c r="A291" s="28" t="s">
        <v>46</v>
      </c>
      <c r="B291" s="68"/>
    </row>
    <row r="292" ht="12.75">
      <c r="B292" s="68"/>
    </row>
    <row r="293" ht="12.75">
      <c r="B293" s="68"/>
    </row>
    <row r="294" ht="12.75">
      <c r="B294" s="68"/>
    </row>
    <row r="295" ht="12.75">
      <c r="B295" s="68"/>
    </row>
    <row r="296" ht="12.75">
      <c r="B296" s="68"/>
    </row>
    <row r="297" ht="12.75">
      <c r="B297" s="68"/>
    </row>
    <row r="298" ht="12.75">
      <c r="B298" s="68"/>
    </row>
    <row r="299" ht="12.75">
      <c r="B299" s="68"/>
    </row>
    <row r="300" ht="12.75">
      <c r="B300" s="68"/>
    </row>
    <row r="301" ht="12.75">
      <c r="B301" s="68"/>
    </row>
    <row r="302" ht="12.75">
      <c r="B302" s="68"/>
    </row>
    <row r="303" ht="12.75">
      <c r="B303" s="68"/>
    </row>
    <row r="304" ht="12.75">
      <c r="B304" s="68"/>
    </row>
    <row r="305" ht="12.75">
      <c r="B305" s="68"/>
    </row>
    <row r="306" ht="12.75">
      <c r="B306" s="68"/>
    </row>
    <row r="307" ht="12.75">
      <c r="B307" s="68"/>
    </row>
    <row r="308" ht="12.75">
      <c r="B308" s="68"/>
    </row>
    <row r="309" ht="12.75">
      <c r="B309" s="68"/>
    </row>
    <row r="310" ht="12.75">
      <c r="B310" s="68"/>
    </row>
    <row r="311" ht="12.75">
      <c r="B311" s="68"/>
    </row>
    <row r="312" ht="12.75">
      <c r="B312" s="68"/>
    </row>
    <row r="313" ht="12.75">
      <c r="B313" s="68"/>
    </row>
    <row r="314" ht="12.75">
      <c r="B314" s="68"/>
    </row>
    <row r="315" ht="12.75">
      <c r="B315" s="68"/>
    </row>
    <row r="316" ht="12.75">
      <c r="B316" s="68"/>
    </row>
    <row r="317" ht="12.75">
      <c r="B317" s="68"/>
    </row>
    <row r="318" ht="12.75">
      <c r="B318" s="68"/>
    </row>
    <row r="319" ht="12.75">
      <c r="B319" s="68"/>
    </row>
    <row r="320" ht="12.75">
      <c r="B320" s="68"/>
    </row>
    <row r="321" ht="12.75">
      <c r="B321" s="68"/>
    </row>
    <row r="322" ht="12.75">
      <c r="B322" s="68"/>
    </row>
    <row r="323" ht="12.75">
      <c r="B323" s="68"/>
    </row>
    <row r="324" ht="12.75">
      <c r="B324" s="68"/>
    </row>
    <row r="325" ht="12.75">
      <c r="B325" s="68"/>
    </row>
    <row r="326" ht="12.75">
      <c r="B326" s="68"/>
    </row>
    <row r="327" ht="12.75">
      <c r="B327" s="68"/>
    </row>
    <row r="328" ht="12.75">
      <c r="B328" s="68"/>
    </row>
    <row r="329" ht="12.75">
      <c r="B329" s="68"/>
    </row>
    <row r="330" ht="12.75">
      <c r="B330" s="68"/>
    </row>
    <row r="331" ht="12.75">
      <c r="B331" s="68"/>
    </row>
    <row r="332" ht="12.75">
      <c r="B332" s="68"/>
    </row>
    <row r="333" ht="12.75">
      <c r="B333" s="68"/>
    </row>
    <row r="334" ht="12.75">
      <c r="B334" s="68"/>
    </row>
    <row r="335" ht="12.75">
      <c r="B335" s="68"/>
    </row>
    <row r="336" ht="12.75">
      <c r="B336" s="68"/>
    </row>
    <row r="337" ht="12.75">
      <c r="B337" s="68"/>
    </row>
    <row r="338" ht="12.75">
      <c r="B338" s="68"/>
    </row>
    <row r="339" ht="12.75">
      <c r="B339" s="68"/>
    </row>
    <row r="340" ht="12.75">
      <c r="B340" s="68"/>
    </row>
    <row r="341" ht="12.75">
      <c r="B341" s="68"/>
    </row>
    <row r="342" ht="12.75">
      <c r="B342" s="68"/>
    </row>
    <row r="343" ht="12.75">
      <c r="B343" s="68"/>
    </row>
    <row r="344" ht="12.75">
      <c r="B344" s="68"/>
    </row>
    <row r="345" ht="12.75">
      <c r="B345" s="68"/>
    </row>
    <row r="346" ht="12.75">
      <c r="B346" s="68"/>
    </row>
    <row r="347" ht="12.75">
      <c r="B347" s="68"/>
    </row>
    <row r="348" ht="12.75">
      <c r="B348" s="68"/>
    </row>
    <row r="349" ht="12.75">
      <c r="B349" s="68"/>
    </row>
    <row r="350" ht="12.75">
      <c r="B350" s="68"/>
    </row>
    <row r="351" ht="12.75">
      <c r="B351" s="68"/>
    </row>
    <row r="352" ht="12.75">
      <c r="B352" s="68"/>
    </row>
    <row r="353" ht="12.75">
      <c r="B353" s="68"/>
    </row>
    <row r="354" ht="12.75">
      <c r="B354" s="68"/>
    </row>
    <row r="355" ht="12.75">
      <c r="B355" s="68"/>
    </row>
    <row r="356" ht="12.75">
      <c r="B356" s="68"/>
    </row>
    <row r="357" ht="12.75">
      <c r="B357" s="68"/>
    </row>
    <row r="358" ht="12.75">
      <c r="B358" s="68"/>
    </row>
    <row r="359" ht="12.75">
      <c r="B359" s="68"/>
    </row>
    <row r="360" ht="12.75">
      <c r="B360" s="68"/>
    </row>
    <row r="361" ht="12.75">
      <c r="B361" s="68"/>
    </row>
    <row r="362" ht="12.75">
      <c r="B362" s="68"/>
    </row>
    <row r="363" ht="12.75">
      <c r="B363" s="68"/>
    </row>
    <row r="364" ht="12.75">
      <c r="B364" s="68"/>
    </row>
    <row r="365" ht="12.75">
      <c r="B365" s="68"/>
    </row>
    <row r="366" ht="12.75">
      <c r="B366" s="68"/>
    </row>
    <row r="367" ht="12.75">
      <c r="B367" s="68"/>
    </row>
    <row r="368" ht="12.75">
      <c r="B368" s="68"/>
    </row>
    <row r="369" ht="12.75">
      <c r="B369" s="68"/>
    </row>
    <row r="370" ht="12.75">
      <c r="B370" s="68"/>
    </row>
    <row r="371" ht="12.75">
      <c r="B371" s="68"/>
    </row>
    <row r="372" ht="12.75">
      <c r="B372" s="68"/>
    </row>
    <row r="373" ht="12.75">
      <c r="B373" s="68"/>
    </row>
    <row r="374" ht="12.75">
      <c r="B374" s="68"/>
    </row>
    <row r="375" ht="12.75">
      <c r="B375" s="68"/>
    </row>
    <row r="376" ht="12.75">
      <c r="B376" s="68"/>
    </row>
    <row r="377" ht="12.75">
      <c r="B377" s="68"/>
    </row>
    <row r="378" ht="12.75">
      <c r="B378" s="68"/>
    </row>
    <row r="379" ht="12.75">
      <c r="B379" s="68"/>
    </row>
    <row r="380" ht="12.75">
      <c r="B380" s="68"/>
    </row>
    <row r="381" ht="12.75">
      <c r="B381" s="68"/>
    </row>
    <row r="382" ht="12.75">
      <c r="B382" s="68"/>
    </row>
    <row r="383" ht="12.75">
      <c r="B383" s="68"/>
    </row>
    <row r="384" ht="12.75">
      <c r="B384" s="68"/>
    </row>
    <row r="385" ht="12.75">
      <c r="B385" s="68"/>
    </row>
    <row r="386" ht="12.75">
      <c r="B386" s="68"/>
    </row>
    <row r="387" ht="12.75">
      <c r="B387" s="68"/>
    </row>
    <row r="388" ht="12.75">
      <c r="B388" s="68"/>
    </row>
    <row r="389" ht="12.75">
      <c r="B389" s="68"/>
    </row>
    <row r="390" ht="12.75">
      <c r="B390" s="68"/>
    </row>
    <row r="391" ht="12.75">
      <c r="B391" s="68"/>
    </row>
    <row r="392" ht="12.75">
      <c r="B392" s="68"/>
    </row>
    <row r="393" ht="12.75">
      <c r="B393" s="68"/>
    </row>
    <row r="394" ht="12.75">
      <c r="B394" s="68"/>
    </row>
    <row r="395" ht="12.75">
      <c r="B395" s="68"/>
    </row>
    <row r="396" ht="12.75">
      <c r="B396" s="68"/>
    </row>
    <row r="397" ht="12.75">
      <c r="B397" s="68"/>
    </row>
    <row r="398" ht="12.75">
      <c r="B398" s="68"/>
    </row>
    <row r="399" ht="12.75">
      <c r="B399" s="68"/>
    </row>
    <row r="400" ht="12.75">
      <c r="B400" s="68"/>
    </row>
    <row r="401" ht="12.75">
      <c r="B401" s="68"/>
    </row>
    <row r="402" ht="12.75">
      <c r="B402" s="68"/>
    </row>
    <row r="403" ht="12.75">
      <c r="B403" s="68"/>
    </row>
    <row r="404" ht="12.75">
      <c r="B404" s="68"/>
    </row>
    <row r="405" ht="12.75">
      <c r="B405" s="68"/>
    </row>
    <row r="406" ht="12.75">
      <c r="B406" s="68"/>
    </row>
    <row r="407" ht="12.75">
      <c r="B407" s="68"/>
    </row>
    <row r="408" ht="12.75">
      <c r="B408" s="68"/>
    </row>
    <row r="409" ht="12.75">
      <c r="B409" s="68"/>
    </row>
    <row r="410" ht="12.75">
      <c r="B410" s="68"/>
    </row>
    <row r="411" ht="12.75">
      <c r="B411" s="68"/>
    </row>
    <row r="412" ht="12.75">
      <c r="B412" s="68"/>
    </row>
    <row r="413" ht="12.75">
      <c r="B413" s="68"/>
    </row>
    <row r="414" ht="12.75">
      <c r="B414" s="68"/>
    </row>
    <row r="415" ht="12.75">
      <c r="B415" s="68"/>
    </row>
    <row r="416" ht="12.75">
      <c r="B416" s="68"/>
    </row>
    <row r="417" ht="12.75">
      <c r="B417" s="68"/>
    </row>
    <row r="418" ht="12.75">
      <c r="B418" s="68"/>
    </row>
    <row r="419" ht="12.75">
      <c r="B419" s="68"/>
    </row>
    <row r="420" ht="12.75">
      <c r="B420" s="68"/>
    </row>
    <row r="421" ht="12.75">
      <c r="B421" s="68"/>
    </row>
    <row r="422" ht="12.75">
      <c r="B422" s="68"/>
    </row>
    <row r="423" ht="12.75">
      <c r="B423" s="68"/>
    </row>
    <row r="424" ht="12.75">
      <c r="B424" s="68"/>
    </row>
    <row r="425" ht="12.75">
      <c r="B425" s="68"/>
    </row>
    <row r="426" ht="12.75">
      <c r="B426" s="68"/>
    </row>
    <row r="427" ht="12.75">
      <c r="B427" s="68"/>
    </row>
    <row r="428" ht="12.75">
      <c r="B428" s="68"/>
    </row>
    <row r="429" ht="12.75">
      <c r="B429" s="68"/>
    </row>
    <row r="430" ht="12.75">
      <c r="B430" s="68"/>
    </row>
    <row r="431" ht="12.75">
      <c r="B431" s="68"/>
    </row>
    <row r="432" ht="12.75">
      <c r="B432" s="68"/>
    </row>
    <row r="433" ht="12.75">
      <c r="B433" s="68"/>
    </row>
    <row r="434" ht="12.75">
      <c r="B434" s="68"/>
    </row>
    <row r="435" ht="12.75">
      <c r="B435" s="68"/>
    </row>
    <row r="436" ht="12.75">
      <c r="B436" s="68"/>
    </row>
    <row r="437" ht="12.75">
      <c r="B437" s="68"/>
    </row>
    <row r="438" ht="12.75">
      <c r="B438" s="68"/>
    </row>
    <row r="439" ht="12.75">
      <c r="B439" s="68"/>
    </row>
    <row r="440" ht="12.75">
      <c r="B440" s="68"/>
    </row>
    <row r="441" ht="12.75">
      <c r="B441" s="68"/>
    </row>
    <row r="442" ht="12.75">
      <c r="B442" s="68"/>
    </row>
    <row r="443" ht="12.75">
      <c r="B443" s="68"/>
    </row>
    <row r="444" ht="12.75">
      <c r="B444" s="68"/>
    </row>
    <row r="445" ht="12.75">
      <c r="B445" s="68"/>
    </row>
    <row r="446" ht="12.75">
      <c r="B446" s="68"/>
    </row>
    <row r="447" ht="12.75">
      <c r="B447" s="68"/>
    </row>
    <row r="448" ht="12.75">
      <c r="B448" s="68"/>
    </row>
    <row r="449" ht="12.75">
      <c r="B449" s="68"/>
    </row>
    <row r="450" ht="12.75">
      <c r="B450" s="68"/>
    </row>
    <row r="451" ht="12.75">
      <c r="B451" s="68"/>
    </row>
    <row r="452" ht="12.75">
      <c r="B452" s="68"/>
    </row>
    <row r="453" ht="12.75">
      <c r="B453" s="68"/>
    </row>
    <row r="454" ht="12.75">
      <c r="B454" s="68"/>
    </row>
    <row r="455" ht="12.75">
      <c r="B455" s="68"/>
    </row>
    <row r="456" ht="12.75">
      <c r="B456" s="68"/>
    </row>
    <row r="457" ht="12.75">
      <c r="B457" s="68"/>
    </row>
    <row r="458" ht="12.75">
      <c r="B458" s="68"/>
    </row>
    <row r="459" ht="12.75">
      <c r="B459" s="68"/>
    </row>
    <row r="460" ht="12.75">
      <c r="B460" s="68"/>
    </row>
    <row r="461" ht="12.75">
      <c r="B461" s="68"/>
    </row>
    <row r="462" ht="12.75">
      <c r="B462" s="68"/>
    </row>
    <row r="463" ht="12.75">
      <c r="B463" s="68"/>
    </row>
    <row r="464" ht="12.75">
      <c r="B464" s="68"/>
    </row>
    <row r="465" ht="12.75">
      <c r="B465" s="68"/>
    </row>
    <row r="466" ht="12.75">
      <c r="B466" s="68"/>
    </row>
    <row r="467" ht="12.75">
      <c r="B467" s="68"/>
    </row>
    <row r="468" ht="12.75">
      <c r="B468" s="68"/>
    </row>
    <row r="469" ht="12.75">
      <c r="B469" s="68"/>
    </row>
    <row r="470" ht="12.75">
      <c r="B470" s="68"/>
    </row>
    <row r="471" ht="12.75">
      <c r="B471" s="68"/>
    </row>
    <row r="472" ht="12.75">
      <c r="B472" s="68"/>
    </row>
    <row r="473" ht="12.75">
      <c r="B473" s="68"/>
    </row>
    <row r="474" ht="12.75">
      <c r="B474" s="68"/>
    </row>
    <row r="475" ht="12.75">
      <c r="B475" s="68"/>
    </row>
    <row r="476" ht="12.75">
      <c r="B476" s="68"/>
    </row>
    <row r="477" ht="12.75">
      <c r="B477" s="68"/>
    </row>
    <row r="478" ht="12.75">
      <c r="B478" s="68"/>
    </row>
    <row r="479" ht="12.75">
      <c r="B479" s="68"/>
    </row>
    <row r="480" ht="12.75">
      <c r="B480" s="68"/>
    </row>
    <row r="481" ht="12.75">
      <c r="B481" s="68"/>
    </row>
    <row r="482" ht="12.75">
      <c r="B482" s="68"/>
    </row>
    <row r="483" ht="12.75">
      <c r="B483" s="68"/>
    </row>
    <row r="484" ht="12.75">
      <c r="B484" s="68"/>
    </row>
    <row r="485" ht="12.75">
      <c r="B485" s="68"/>
    </row>
    <row r="486" ht="12.75">
      <c r="B486" s="68"/>
    </row>
    <row r="487" ht="12.75">
      <c r="B487" s="68"/>
    </row>
    <row r="488" ht="12.75">
      <c r="B488" s="68"/>
    </row>
    <row r="489" ht="12.75">
      <c r="B489" s="68"/>
    </row>
    <row r="490" ht="12.75">
      <c r="B490" s="68"/>
    </row>
    <row r="491" ht="12.75">
      <c r="B491" s="68"/>
    </row>
    <row r="492" ht="12.75">
      <c r="B492" s="68"/>
    </row>
    <row r="493" ht="12.75">
      <c r="B493" s="68"/>
    </row>
    <row r="494" ht="12.75">
      <c r="B494" s="68"/>
    </row>
    <row r="495" ht="12.75">
      <c r="B495" s="68"/>
    </row>
    <row r="496" ht="12.75">
      <c r="B496" s="68"/>
    </row>
    <row r="497" ht="12.75">
      <c r="B497" s="68"/>
    </row>
    <row r="498" ht="12.75">
      <c r="B498" s="68"/>
    </row>
    <row r="499" ht="12.75">
      <c r="B499" s="68"/>
    </row>
    <row r="500" ht="12.75">
      <c r="B500" s="68"/>
    </row>
    <row r="501" ht="12.75">
      <c r="B501" s="68"/>
    </row>
    <row r="502" ht="12.75">
      <c r="B502" s="68"/>
    </row>
    <row r="503" ht="12.75">
      <c r="B503" s="68"/>
    </row>
    <row r="504" ht="12.75">
      <c r="B504" s="68"/>
    </row>
    <row r="505" ht="12.75">
      <c r="B505" s="68"/>
    </row>
    <row r="506" ht="12.75">
      <c r="B506" s="68"/>
    </row>
    <row r="507" ht="12.75">
      <c r="B507" s="68"/>
    </row>
    <row r="508" ht="12.75">
      <c r="B508" s="68"/>
    </row>
    <row r="509" ht="12.75">
      <c r="B509" s="68"/>
    </row>
    <row r="510" ht="12.75">
      <c r="B510" s="68"/>
    </row>
    <row r="511" ht="12.75">
      <c r="B511" s="68"/>
    </row>
    <row r="512" ht="12.75">
      <c r="B512" s="68"/>
    </row>
    <row r="513" ht="12.75">
      <c r="B513" s="68"/>
    </row>
    <row r="514" ht="12.75">
      <c r="B514" s="68"/>
    </row>
    <row r="515" ht="12.75">
      <c r="B515" s="68"/>
    </row>
    <row r="516" ht="12.75">
      <c r="B516" s="68"/>
    </row>
    <row r="517" ht="12.75">
      <c r="B517" s="68"/>
    </row>
    <row r="518" ht="12.75">
      <c r="B518" s="68"/>
    </row>
    <row r="519" ht="12.75">
      <c r="B519" s="68"/>
    </row>
    <row r="520" ht="12.75">
      <c r="B520" s="68"/>
    </row>
    <row r="521" ht="12.75">
      <c r="B521" s="68"/>
    </row>
    <row r="522" ht="12.75">
      <c r="B522" s="68"/>
    </row>
    <row r="523" ht="12.75">
      <c r="B523" s="68"/>
    </row>
    <row r="524" ht="12.75">
      <c r="B524" s="68"/>
    </row>
    <row r="525" ht="12.75">
      <c r="B525" s="68"/>
    </row>
    <row r="526" ht="12.75">
      <c r="B526" s="68"/>
    </row>
    <row r="527" ht="12.75">
      <c r="B527" s="68"/>
    </row>
    <row r="528" ht="12.75">
      <c r="B528" s="68"/>
    </row>
    <row r="529" ht="12.75">
      <c r="B529" s="68"/>
    </row>
    <row r="530" ht="12.75">
      <c r="B530" s="68"/>
    </row>
    <row r="531" ht="12.75">
      <c r="B531" s="68"/>
    </row>
    <row r="532" ht="12.75">
      <c r="B532" s="68"/>
    </row>
    <row r="533" ht="12.75">
      <c r="B533" s="68"/>
    </row>
    <row r="534" ht="12.75">
      <c r="B534" s="68"/>
    </row>
    <row r="535" ht="12.75">
      <c r="B535" s="68"/>
    </row>
    <row r="536" ht="12.75">
      <c r="B536" s="68"/>
    </row>
    <row r="537" ht="12.75">
      <c r="B537" s="68"/>
    </row>
    <row r="538" ht="12.75">
      <c r="B538" s="68"/>
    </row>
    <row r="539" ht="12.75">
      <c r="B539" s="68"/>
    </row>
    <row r="540" ht="12.75">
      <c r="B540" s="68"/>
    </row>
    <row r="541" ht="12.75">
      <c r="B541" s="68"/>
    </row>
    <row r="542" ht="12.75">
      <c r="B542" s="68"/>
    </row>
    <row r="543" ht="12.75">
      <c r="B543" s="68"/>
    </row>
    <row r="544" ht="12.75">
      <c r="B544" s="68"/>
    </row>
    <row r="545" ht="12.75">
      <c r="B545" s="68"/>
    </row>
    <row r="546" ht="12.75">
      <c r="B546" s="68"/>
    </row>
    <row r="547" ht="12.75">
      <c r="B547" s="68"/>
    </row>
    <row r="548" ht="12.75">
      <c r="B548" s="68"/>
    </row>
    <row r="549" ht="12.75">
      <c r="B549" s="68"/>
    </row>
    <row r="550" ht="12.75">
      <c r="B550" s="68"/>
    </row>
    <row r="551" ht="12.75">
      <c r="B551" s="68"/>
    </row>
    <row r="552" ht="12.75">
      <c r="B552" s="68"/>
    </row>
    <row r="553" ht="12.75">
      <c r="B553" s="68"/>
    </row>
    <row r="554" ht="12.75">
      <c r="B554" s="68"/>
    </row>
    <row r="555" ht="12.75">
      <c r="B555" s="68"/>
    </row>
    <row r="556" ht="12.75">
      <c r="B556" s="68"/>
    </row>
    <row r="557" ht="12.75">
      <c r="B557" s="68"/>
    </row>
    <row r="558" ht="12.75">
      <c r="B558" s="68"/>
    </row>
    <row r="559" ht="12.75">
      <c r="B559" s="68"/>
    </row>
    <row r="560" ht="12.75">
      <c r="B560" s="68"/>
    </row>
    <row r="561" ht="12.75">
      <c r="B561" s="68"/>
    </row>
    <row r="562" ht="12.75">
      <c r="B562" s="68"/>
    </row>
    <row r="563" ht="12.75">
      <c r="B563" s="68"/>
    </row>
    <row r="564" ht="12.75">
      <c r="B564" s="68"/>
    </row>
    <row r="565" ht="12.75">
      <c r="B565" s="68"/>
    </row>
    <row r="566" ht="12.75">
      <c r="B566" s="68"/>
    </row>
    <row r="567" ht="12.75">
      <c r="B567" s="68"/>
    </row>
    <row r="568" ht="12.75">
      <c r="B568" s="68"/>
    </row>
    <row r="569" ht="12.75">
      <c r="B569" s="68"/>
    </row>
    <row r="570" ht="12.75">
      <c r="B570" s="68"/>
    </row>
    <row r="571" ht="12.75">
      <c r="B571" s="68"/>
    </row>
    <row r="572" ht="12.75">
      <c r="B572" s="68"/>
    </row>
    <row r="573" ht="12.75">
      <c r="B573" s="68"/>
    </row>
    <row r="574" ht="12.75">
      <c r="B574" s="68"/>
    </row>
    <row r="575" ht="12.75">
      <c r="B575" s="68"/>
    </row>
    <row r="576" ht="12.75">
      <c r="B576" s="68"/>
    </row>
    <row r="577" ht="12.75">
      <c r="B577" s="68"/>
    </row>
    <row r="578" ht="12.75">
      <c r="B578" s="68"/>
    </row>
    <row r="579" ht="12.75">
      <c r="B579" s="68"/>
    </row>
    <row r="580" ht="12.75">
      <c r="B580" s="68"/>
    </row>
    <row r="581" ht="12.75">
      <c r="B581" s="68"/>
    </row>
    <row r="582" ht="12.75">
      <c r="B582" s="68"/>
    </row>
    <row r="583" ht="12.75">
      <c r="B583" s="68"/>
    </row>
    <row r="584" ht="12.75">
      <c r="B584" s="68"/>
    </row>
    <row r="585" ht="12.75">
      <c r="B585" s="68"/>
    </row>
    <row r="586" ht="12.75">
      <c r="B586" s="68"/>
    </row>
    <row r="587" ht="12.75">
      <c r="B587" s="68"/>
    </row>
    <row r="588" ht="12.75">
      <c r="B588" s="68"/>
    </row>
    <row r="589" ht="12.75">
      <c r="B589" s="68"/>
    </row>
    <row r="590" ht="12.75">
      <c r="B590" s="68"/>
    </row>
    <row r="591" ht="12.75">
      <c r="B591" s="68"/>
    </row>
    <row r="592" ht="12.75">
      <c r="B592" s="68"/>
    </row>
    <row r="593" ht="12.75">
      <c r="B593" s="68"/>
    </row>
    <row r="594" ht="12.75">
      <c r="B594" s="68"/>
    </row>
    <row r="595" ht="12.75">
      <c r="B595" s="68"/>
    </row>
    <row r="596" ht="12.75">
      <c r="B596" s="68"/>
    </row>
    <row r="597" ht="12.75">
      <c r="B597" s="68"/>
    </row>
    <row r="598" ht="12.75">
      <c r="B598" s="68"/>
    </row>
    <row r="599" ht="12.75">
      <c r="B599" s="68"/>
    </row>
    <row r="600" ht="12.75">
      <c r="B600" s="68"/>
    </row>
    <row r="601" ht="12.75">
      <c r="B601" s="68"/>
    </row>
    <row r="602" ht="12.75">
      <c r="B602" s="68"/>
    </row>
    <row r="603" ht="12.75">
      <c r="B603" s="68"/>
    </row>
    <row r="604" ht="12.75">
      <c r="B604" s="68"/>
    </row>
    <row r="605" ht="12.75">
      <c r="B605" s="68"/>
    </row>
    <row r="606" ht="12.75">
      <c r="B606" s="68"/>
    </row>
    <row r="607" ht="12.75">
      <c r="B607" s="68"/>
    </row>
    <row r="608" ht="12.75">
      <c r="B608" s="68"/>
    </row>
    <row r="609" ht="12.75">
      <c r="B609" s="68"/>
    </row>
    <row r="610" ht="12.75">
      <c r="B610" s="68"/>
    </row>
    <row r="611" ht="12.75">
      <c r="B611" s="68"/>
    </row>
    <row r="612" ht="12.75">
      <c r="B612" s="68"/>
    </row>
    <row r="613" ht="12.75">
      <c r="B613" s="68"/>
    </row>
    <row r="614" ht="12.75">
      <c r="B614" s="68"/>
    </row>
    <row r="615" ht="12.75">
      <c r="B615" s="68"/>
    </row>
    <row r="616" ht="12.75">
      <c r="B616" s="68"/>
    </row>
    <row r="617" ht="12.75">
      <c r="B617" s="68"/>
    </row>
    <row r="618" ht="12.75">
      <c r="B618" s="68"/>
    </row>
    <row r="619" ht="12.75">
      <c r="B619" s="68"/>
    </row>
    <row r="620" ht="12.75">
      <c r="B620" s="68"/>
    </row>
    <row r="621" ht="12.75">
      <c r="B621" s="68"/>
    </row>
    <row r="622" ht="12.75">
      <c r="B622" s="68"/>
    </row>
    <row r="623" ht="12.75">
      <c r="B623" s="68"/>
    </row>
    <row r="624" ht="12.75">
      <c r="B624" s="68"/>
    </row>
    <row r="625" ht="12.75">
      <c r="B625" s="68"/>
    </row>
    <row r="626" ht="12.75">
      <c r="B626" s="68"/>
    </row>
    <row r="627" ht="12.75">
      <c r="B627" s="68"/>
    </row>
    <row r="628" ht="12.75">
      <c r="B628" s="68"/>
    </row>
    <row r="629" ht="12.75">
      <c r="B629" s="68"/>
    </row>
    <row r="630" ht="12.75">
      <c r="B630" s="68"/>
    </row>
    <row r="631" ht="12.75">
      <c r="B631" s="68"/>
    </row>
    <row r="632" ht="12.75">
      <c r="B632" s="68"/>
    </row>
    <row r="633" ht="12.75">
      <c r="B633" s="68"/>
    </row>
    <row r="634" ht="12.75">
      <c r="B634" s="68"/>
    </row>
    <row r="635" ht="12.75">
      <c r="B635" s="68"/>
    </row>
    <row r="636" ht="12.75">
      <c r="B636" s="68"/>
    </row>
    <row r="637" ht="12.75">
      <c r="B637" s="68"/>
    </row>
    <row r="638" ht="12.75">
      <c r="B638" s="68"/>
    </row>
    <row r="639" ht="12.75">
      <c r="B639" s="68"/>
    </row>
    <row r="640" ht="12.75">
      <c r="B640" s="68"/>
    </row>
    <row r="641" ht="12.75">
      <c r="B641" s="68"/>
    </row>
    <row r="642" ht="12.75">
      <c r="B642" s="68"/>
    </row>
    <row r="643" ht="12.75">
      <c r="B643" s="68"/>
    </row>
    <row r="644" ht="12.75">
      <c r="B644" s="68"/>
    </row>
    <row r="645" ht="12.75">
      <c r="B645" s="68"/>
    </row>
    <row r="646" ht="12.75">
      <c r="B646" s="68"/>
    </row>
    <row r="647" ht="12.75">
      <c r="B647" s="68"/>
    </row>
    <row r="648" ht="12.75">
      <c r="B648" s="68"/>
    </row>
    <row r="649" ht="12.75">
      <c r="B649" s="68"/>
    </row>
    <row r="650" ht="12.75">
      <c r="B650" s="68"/>
    </row>
    <row r="651" ht="12.75">
      <c r="B651" s="68"/>
    </row>
    <row r="652" ht="12.75">
      <c r="B652" s="68"/>
    </row>
    <row r="653" ht="12.75">
      <c r="B653" s="68"/>
    </row>
    <row r="654" ht="12.75">
      <c r="B654" s="68"/>
    </row>
    <row r="655" ht="12.75">
      <c r="B655" s="68"/>
    </row>
    <row r="656" ht="12.75">
      <c r="B656" s="68"/>
    </row>
    <row r="657" ht="12.75">
      <c r="B657" s="68"/>
    </row>
    <row r="658" ht="12.75">
      <c r="B658" s="68"/>
    </row>
    <row r="659" ht="12.75">
      <c r="B659" s="68"/>
    </row>
    <row r="660" ht="12.75">
      <c r="B660" s="68"/>
    </row>
    <row r="661" ht="12.75">
      <c r="B661" s="68"/>
    </row>
    <row r="662" ht="12.75">
      <c r="B662" s="68"/>
    </row>
    <row r="663" ht="12.75">
      <c r="B663" s="68"/>
    </row>
    <row r="664" ht="12.75">
      <c r="B664" s="68"/>
    </row>
    <row r="665" ht="12.75">
      <c r="B665" s="68"/>
    </row>
    <row r="666" ht="12.75">
      <c r="B666" s="68"/>
    </row>
    <row r="667" ht="12.75">
      <c r="B667" s="68"/>
    </row>
    <row r="668" ht="12.75">
      <c r="B668" s="68"/>
    </row>
    <row r="669" ht="12.75">
      <c r="B669" s="68"/>
    </row>
    <row r="670" ht="12.75">
      <c r="B670" s="68"/>
    </row>
    <row r="671" ht="12.75">
      <c r="B671" s="68"/>
    </row>
    <row r="672" ht="12.75">
      <c r="B672" s="68"/>
    </row>
    <row r="673" ht="12.75">
      <c r="B673" s="68"/>
    </row>
    <row r="674" ht="12.75">
      <c r="B674" s="68"/>
    </row>
    <row r="675" ht="12.75">
      <c r="B675" s="68"/>
    </row>
    <row r="676" ht="12.75">
      <c r="B676" s="68"/>
    </row>
    <row r="677" ht="12.75">
      <c r="B677" s="68"/>
    </row>
    <row r="678" ht="12.75">
      <c r="B678" s="68"/>
    </row>
    <row r="679" ht="12.75">
      <c r="B679" s="68"/>
    </row>
    <row r="680" ht="12.75">
      <c r="B680" s="68"/>
    </row>
    <row r="681" ht="12.75">
      <c r="B681" s="68"/>
    </row>
    <row r="682" ht="12.75">
      <c r="B682" s="68"/>
    </row>
    <row r="683" ht="12.75">
      <c r="B683" s="68"/>
    </row>
    <row r="684" ht="12.75">
      <c r="B684" s="68"/>
    </row>
    <row r="685" ht="12.75">
      <c r="B685" s="68"/>
    </row>
    <row r="686" ht="12.75">
      <c r="B686" s="68"/>
    </row>
    <row r="687" ht="12.75">
      <c r="B687" s="68"/>
    </row>
    <row r="688" ht="12.75">
      <c r="B688" s="68"/>
    </row>
    <row r="689" ht="12.75">
      <c r="B689" s="68"/>
    </row>
    <row r="690" ht="12.75">
      <c r="B690" s="68"/>
    </row>
    <row r="691" ht="12.75">
      <c r="B691" s="68"/>
    </row>
    <row r="692" ht="12.75">
      <c r="B692" s="68"/>
    </row>
    <row r="693" ht="12.75">
      <c r="B693" s="68"/>
    </row>
    <row r="694" ht="12.75">
      <c r="B694" s="68"/>
    </row>
    <row r="695" ht="12.75">
      <c r="B695" s="68"/>
    </row>
    <row r="696" ht="12.75">
      <c r="B696" s="68"/>
    </row>
    <row r="697" ht="12.75">
      <c r="B697" s="68"/>
    </row>
    <row r="698" ht="12.75">
      <c r="B698" s="68"/>
    </row>
    <row r="699" ht="12.75">
      <c r="B699" s="68"/>
    </row>
    <row r="700" ht="12.75">
      <c r="B700" s="68"/>
    </row>
    <row r="701" ht="12.75">
      <c r="B701" s="68"/>
    </row>
    <row r="702" ht="12.75">
      <c r="B702" s="68"/>
    </row>
    <row r="703" ht="12.75">
      <c r="B703" s="68"/>
    </row>
    <row r="704" ht="12.75">
      <c r="B704" s="68"/>
    </row>
    <row r="705" ht="12.75">
      <c r="B705" s="68"/>
    </row>
    <row r="706" ht="12.75">
      <c r="B706" s="68"/>
    </row>
    <row r="707" ht="12.75">
      <c r="B707" s="68"/>
    </row>
    <row r="708" ht="12.75">
      <c r="B708" s="68"/>
    </row>
    <row r="709" ht="12.75">
      <c r="B709" s="68"/>
    </row>
    <row r="710" ht="12.75">
      <c r="B710" s="68"/>
    </row>
    <row r="711" ht="12.75">
      <c r="B711" s="68"/>
    </row>
    <row r="712" ht="12.75">
      <c r="B712" s="68"/>
    </row>
    <row r="713" ht="12.75">
      <c r="B713" s="68"/>
    </row>
    <row r="714" ht="12.75">
      <c r="B714" s="68"/>
    </row>
    <row r="715" ht="12.75">
      <c r="B715" s="68"/>
    </row>
    <row r="716" ht="12.75">
      <c r="B716" s="68"/>
    </row>
    <row r="717" ht="12.75">
      <c r="B717" s="68"/>
    </row>
    <row r="718" ht="12.75">
      <c r="B718" s="68"/>
    </row>
    <row r="719" ht="12.75">
      <c r="B719" s="68"/>
    </row>
    <row r="720" ht="12.75">
      <c r="B720" s="68"/>
    </row>
    <row r="721" ht="12.75">
      <c r="B721" s="68"/>
    </row>
    <row r="722" ht="12.75">
      <c r="B722" s="68"/>
    </row>
    <row r="723" ht="12.75">
      <c r="B723" s="68"/>
    </row>
    <row r="724" ht="12.75">
      <c r="B724" s="68"/>
    </row>
    <row r="725" ht="12.75">
      <c r="B725" s="68"/>
    </row>
    <row r="726" ht="12.75">
      <c r="B726" s="68"/>
    </row>
    <row r="727" ht="12.75">
      <c r="B727" s="68"/>
    </row>
    <row r="728" ht="12.75">
      <c r="B728" s="68"/>
    </row>
    <row r="729" ht="12.75">
      <c r="B729" s="68"/>
    </row>
    <row r="730" ht="12.75">
      <c r="B730" s="68"/>
    </row>
    <row r="731" ht="12.75">
      <c r="B731" s="68"/>
    </row>
    <row r="732" ht="12.75">
      <c r="B732" s="68"/>
    </row>
    <row r="733" ht="12.75">
      <c r="B733" s="68"/>
    </row>
    <row r="734" ht="12.75">
      <c r="B734" s="68"/>
    </row>
    <row r="735" ht="12.75">
      <c r="B735" s="68"/>
    </row>
    <row r="736" ht="12.75">
      <c r="B736" s="68"/>
    </row>
    <row r="737" ht="12.75">
      <c r="B737" s="68"/>
    </row>
    <row r="738" ht="12.75">
      <c r="B738" s="68"/>
    </row>
    <row r="739" ht="12.75">
      <c r="B739" s="68"/>
    </row>
    <row r="740" ht="12.75">
      <c r="B740" s="68"/>
    </row>
    <row r="741" ht="12.75">
      <c r="B741" s="68"/>
    </row>
    <row r="742" ht="12.75">
      <c r="B742" s="68"/>
    </row>
    <row r="743" ht="12.75">
      <c r="B743" s="68"/>
    </row>
    <row r="744" ht="12.75">
      <c r="B744" s="68"/>
    </row>
    <row r="745" ht="12.75">
      <c r="B745" s="68"/>
    </row>
    <row r="746" ht="12.75">
      <c r="B746" s="68"/>
    </row>
    <row r="747" ht="12.75">
      <c r="B747" s="68"/>
    </row>
    <row r="748" ht="12.75">
      <c r="B748" s="68"/>
    </row>
    <row r="749" ht="12.75">
      <c r="B749" s="68"/>
    </row>
    <row r="750" ht="12.75">
      <c r="B750" s="68"/>
    </row>
    <row r="751" ht="12.75">
      <c r="B751" s="68"/>
    </row>
    <row r="752" ht="12.75">
      <c r="B752" s="68"/>
    </row>
    <row r="753" ht="12.75">
      <c r="B753" s="68"/>
    </row>
    <row r="754" ht="12.75">
      <c r="B754" s="68"/>
    </row>
    <row r="755" ht="12.75">
      <c r="B755" s="68"/>
    </row>
    <row r="756" ht="12.75">
      <c r="B756" s="68"/>
    </row>
    <row r="757" ht="12.75">
      <c r="B757" s="68"/>
    </row>
    <row r="758" ht="12.75">
      <c r="B758" s="68"/>
    </row>
    <row r="759" ht="12.75">
      <c r="B759" s="68"/>
    </row>
    <row r="760" ht="12.75">
      <c r="B760" s="68"/>
    </row>
    <row r="761" ht="12.75">
      <c r="B761" s="68"/>
    </row>
    <row r="762" ht="12.75">
      <c r="B762" s="68"/>
    </row>
    <row r="763" ht="12.75">
      <c r="B763" s="68"/>
    </row>
    <row r="764" ht="12.75">
      <c r="B764" s="68"/>
    </row>
    <row r="765" ht="12.75">
      <c r="B765" s="68"/>
    </row>
    <row r="766" ht="12.75">
      <c r="B766" s="68"/>
    </row>
    <row r="767" ht="12.75">
      <c r="B767" s="68"/>
    </row>
    <row r="768" ht="12.75">
      <c r="B768" s="68"/>
    </row>
    <row r="769" ht="12.75">
      <c r="B769" s="68"/>
    </row>
    <row r="770" ht="12.75">
      <c r="B770" s="68"/>
    </row>
    <row r="771" ht="12.75">
      <c r="B771" s="68"/>
    </row>
    <row r="772" ht="12.75">
      <c r="B772" s="68"/>
    </row>
    <row r="773" ht="12.75">
      <c r="B773" s="68"/>
    </row>
    <row r="774" ht="12.75">
      <c r="B774" s="68"/>
    </row>
    <row r="775" ht="12.75">
      <c r="B775" s="68"/>
    </row>
    <row r="776" ht="12.75">
      <c r="B776" s="68"/>
    </row>
    <row r="777" ht="12.75">
      <c r="B777" s="68"/>
    </row>
    <row r="778" ht="12.75">
      <c r="B778" s="68"/>
    </row>
    <row r="779" ht="12.75">
      <c r="B779" s="68"/>
    </row>
    <row r="780" ht="12.75">
      <c r="B780" s="68"/>
    </row>
    <row r="781" ht="12.75">
      <c r="B781" s="68"/>
    </row>
    <row r="782" ht="12.75">
      <c r="B782" s="68"/>
    </row>
    <row r="783" ht="12.75">
      <c r="B783" s="68"/>
    </row>
    <row r="784" ht="12.75">
      <c r="B784" s="68"/>
    </row>
    <row r="785" ht="12.75">
      <c r="B785" s="68"/>
    </row>
    <row r="786" ht="12.75">
      <c r="B786" s="68"/>
    </row>
    <row r="787" ht="12.75">
      <c r="B787" s="68"/>
    </row>
    <row r="788" ht="12.75">
      <c r="B788" s="68"/>
    </row>
    <row r="789" ht="12.75">
      <c r="B789" s="68"/>
    </row>
    <row r="790" ht="12.75">
      <c r="B790" s="68"/>
    </row>
    <row r="791" ht="12.75">
      <c r="B791" s="68"/>
    </row>
    <row r="792" ht="12.75">
      <c r="B792" s="68"/>
    </row>
    <row r="793" ht="12.75">
      <c r="B793" s="68"/>
    </row>
    <row r="794" ht="12.75">
      <c r="B794" s="68"/>
    </row>
    <row r="795" ht="12.75">
      <c r="B795" s="68"/>
    </row>
    <row r="796" ht="12.75">
      <c r="B796" s="68"/>
    </row>
    <row r="797" ht="12.75">
      <c r="B797" s="68"/>
    </row>
    <row r="798" ht="12.75">
      <c r="B798" s="68"/>
    </row>
    <row r="799" ht="12.75">
      <c r="B799" s="68"/>
    </row>
    <row r="800" ht="12.75">
      <c r="B800" s="68"/>
    </row>
    <row r="801" ht="12.75">
      <c r="B801" s="68"/>
    </row>
    <row r="802" ht="12.75">
      <c r="B802" s="68"/>
    </row>
    <row r="803" ht="12.75">
      <c r="B803" s="68"/>
    </row>
    <row r="804" ht="12.75">
      <c r="B804" s="68"/>
    </row>
    <row r="805" ht="12.75">
      <c r="B805" s="68"/>
    </row>
    <row r="806" ht="12.75">
      <c r="B806" s="68"/>
    </row>
    <row r="807" ht="12.75">
      <c r="B807" s="68"/>
    </row>
    <row r="808" ht="12.75">
      <c r="B808" s="68"/>
    </row>
    <row r="809" ht="12.75">
      <c r="B809" s="68"/>
    </row>
    <row r="810" ht="12.75">
      <c r="B810" s="68"/>
    </row>
    <row r="811" ht="12.75">
      <c r="B811" s="68"/>
    </row>
    <row r="812" ht="12.75">
      <c r="B812" s="68"/>
    </row>
    <row r="813" ht="12.75">
      <c r="B813" s="68"/>
    </row>
    <row r="814" ht="12.75">
      <c r="B814" s="68"/>
    </row>
    <row r="815" ht="12.75">
      <c r="B815" s="68"/>
    </row>
    <row r="816" ht="12.75">
      <c r="B816" s="68"/>
    </row>
    <row r="817" ht="12.75">
      <c r="B817" s="68"/>
    </row>
    <row r="818" ht="12.75">
      <c r="B818" s="68"/>
    </row>
    <row r="819" ht="12.75">
      <c r="B819" s="68"/>
    </row>
    <row r="820" ht="12.75">
      <c r="B820" s="68"/>
    </row>
    <row r="821" ht="12.75">
      <c r="B821" s="68"/>
    </row>
    <row r="822" ht="12.75">
      <c r="B822" s="68"/>
    </row>
    <row r="823" ht="12.75">
      <c r="B823" s="68"/>
    </row>
    <row r="824" ht="12.75">
      <c r="B824" s="68"/>
    </row>
    <row r="825" ht="12.75">
      <c r="B825" s="68"/>
    </row>
    <row r="826" ht="12.75">
      <c r="B826" s="68"/>
    </row>
    <row r="827" ht="12.75">
      <c r="B827" s="68"/>
    </row>
    <row r="828" ht="12.75">
      <c r="B828" s="68"/>
    </row>
    <row r="829" ht="12.75">
      <c r="B829" s="68"/>
    </row>
    <row r="830" ht="12.75">
      <c r="B830" s="68"/>
    </row>
    <row r="831" ht="12.75">
      <c r="B831" s="68"/>
    </row>
    <row r="832" ht="12.75">
      <c r="B832" s="68"/>
    </row>
    <row r="833" ht="12.75">
      <c r="B833" s="68"/>
    </row>
    <row r="834" ht="12.75">
      <c r="B834" s="68"/>
    </row>
    <row r="835" ht="12.75">
      <c r="B835" s="68"/>
    </row>
    <row r="836" ht="12.75">
      <c r="B836" s="68"/>
    </row>
    <row r="837" ht="12.75">
      <c r="B837" s="68"/>
    </row>
    <row r="838" ht="12.75">
      <c r="B838" s="68"/>
    </row>
    <row r="839" ht="12.75">
      <c r="B839" s="68"/>
    </row>
    <row r="840" ht="12.75">
      <c r="B840" s="68"/>
    </row>
    <row r="841" ht="12.75">
      <c r="B841" s="68"/>
    </row>
    <row r="842" ht="12.75">
      <c r="B842" s="68"/>
    </row>
    <row r="843" ht="12.75">
      <c r="B843" s="68"/>
    </row>
    <row r="844" ht="12.75">
      <c r="B844" s="68"/>
    </row>
    <row r="845" ht="12.75">
      <c r="B845" s="68"/>
    </row>
    <row r="846" ht="12.75">
      <c r="B846" s="68"/>
    </row>
    <row r="847" ht="12.75">
      <c r="B847" s="68"/>
    </row>
    <row r="848" ht="12.75">
      <c r="B848" s="68"/>
    </row>
    <row r="849" ht="12.75">
      <c r="B849" s="68"/>
    </row>
    <row r="850" ht="12.75">
      <c r="B850" s="68"/>
    </row>
    <row r="851" ht="12.75">
      <c r="B851" s="68"/>
    </row>
    <row r="852" ht="12.75">
      <c r="B852" s="68"/>
    </row>
    <row r="853" ht="12.75">
      <c r="B853" s="68"/>
    </row>
    <row r="854" ht="12.75">
      <c r="B854" s="68"/>
    </row>
    <row r="855" ht="12.75">
      <c r="B855" s="68"/>
    </row>
    <row r="856" ht="12.75">
      <c r="B856" s="68"/>
    </row>
    <row r="857" ht="12.75">
      <c r="B857" s="68"/>
    </row>
    <row r="858" ht="12.75">
      <c r="B858" s="68"/>
    </row>
    <row r="859" ht="12.75">
      <c r="B859" s="68"/>
    </row>
    <row r="860" ht="12.75">
      <c r="B860" s="68"/>
    </row>
    <row r="861" ht="12.75">
      <c r="B861" s="68"/>
    </row>
    <row r="862" ht="12.75">
      <c r="B862" s="68"/>
    </row>
    <row r="863" ht="12.75">
      <c r="B863" s="68"/>
    </row>
    <row r="864" ht="12.75">
      <c r="B864" s="68"/>
    </row>
    <row r="865" ht="12.75">
      <c r="B865" s="68"/>
    </row>
    <row r="866" ht="12.75">
      <c r="B866" s="68"/>
    </row>
    <row r="867" ht="12.75">
      <c r="B867" s="68"/>
    </row>
    <row r="868" ht="12.75">
      <c r="B868" s="68"/>
    </row>
    <row r="869" ht="12.75">
      <c r="B869" s="68"/>
    </row>
    <row r="870" ht="12.75">
      <c r="B870" s="68"/>
    </row>
    <row r="871" ht="12.75">
      <c r="B871" s="68"/>
    </row>
    <row r="872" ht="12.75">
      <c r="B872" s="68"/>
    </row>
    <row r="873" ht="12.75">
      <c r="B873" s="68"/>
    </row>
    <row r="874" ht="12.75">
      <c r="B874" s="68"/>
    </row>
    <row r="875" ht="12.75">
      <c r="B875" s="68"/>
    </row>
    <row r="876" ht="12.75">
      <c r="B876" s="68"/>
    </row>
    <row r="877" ht="12.75">
      <c r="B877" s="68"/>
    </row>
    <row r="878" ht="12.75">
      <c r="B878" s="68"/>
    </row>
    <row r="879" ht="12.75">
      <c r="B879" s="68"/>
    </row>
    <row r="880" ht="12.75">
      <c r="B880" s="68"/>
    </row>
    <row r="881" ht="12.75">
      <c r="B881" s="68"/>
    </row>
    <row r="882" ht="12.75">
      <c r="B882" s="68"/>
    </row>
    <row r="883" ht="12.75">
      <c r="B883" s="68"/>
    </row>
    <row r="884" ht="12.75">
      <c r="B884" s="68"/>
    </row>
    <row r="885" ht="12.75">
      <c r="B885" s="68"/>
    </row>
    <row r="886" ht="12.75">
      <c r="B886" s="68"/>
    </row>
    <row r="887" ht="12.75">
      <c r="B887" s="68"/>
    </row>
    <row r="888" ht="12.75">
      <c r="B888" s="68"/>
    </row>
    <row r="889" ht="12.75">
      <c r="B889" s="68"/>
    </row>
    <row r="890" ht="12.75">
      <c r="B890" s="68"/>
    </row>
    <row r="891" ht="12.75">
      <c r="B891" s="68"/>
    </row>
    <row r="892" ht="12.75">
      <c r="B892" s="68"/>
    </row>
    <row r="893" ht="12.75">
      <c r="B893" s="68"/>
    </row>
    <row r="894" ht="12.75">
      <c r="B894" s="68"/>
    </row>
    <row r="895" ht="12.75">
      <c r="B895" s="68"/>
    </row>
    <row r="896" ht="12.75">
      <c r="B896" s="68"/>
    </row>
    <row r="897" ht="12.75">
      <c r="B897" s="68"/>
    </row>
    <row r="898" ht="12.75">
      <c r="B898" s="68"/>
    </row>
    <row r="899" ht="12.75">
      <c r="B899" s="68"/>
    </row>
    <row r="900" ht="12.75">
      <c r="B900" s="68"/>
    </row>
    <row r="901" ht="12.75">
      <c r="B901" s="68"/>
    </row>
    <row r="902" ht="12.75">
      <c r="B902" s="68"/>
    </row>
    <row r="903" ht="12.75">
      <c r="B903" s="68"/>
    </row>
    <row r="904" ht="12.75">
      <c r="B904" s="68"/>
    </row>
    <row r="905" ht="12.75">
      <c r="B905" s="68"/>
    </row>
    <row r="906" ht="12.75">
      <c r="B906" s="68"/>
    </row>
    <row r="907" ht="12.75">
      <c r="B907" s="68"/>
    </row>
    <row r="908" ht="12.75">
      <c r="B908" s="68"/>
    </row>
    <row r="909" ht="12.75">
      <c r="B909" s="68"/>
    </row>
    <row r="910" ht="12.75">
      <c r="B910" s="68"/>
    </row>
    <row r="911" ht="12.75">
      <c r="B911" s="68"/>
    </row>
    <row r="912" ht="12.75">
      <c r="B912" s="68"/>
    </row>
    <row r="913" ht="12.75">
      <c r="B913" s="68"/>
    </row>
    <row r="914" ht="12.75">
      <c r="B914" s="68"/>
    </row>
    <row r="915" ht="12.75">
      <c r="B915" s="68"/>
    </row>
    <row r="916" ht="12.75">
      <c r="B916" s="68"/>
    </row>
    <row r="917" ht="12.75">
      <c r="B917" s="68"/>
    </row>
    <row r="918" ht="12.75">
      <c r="B918" s="68"/>
    </row>
    <row r="919" ht="12.75">
      <c r="B919" s="68"/>
    </row>
    <row r="920" ht="12.75">
      <c r="B920" s="68"/>
    </row>
    <row r="921" ht="12.75">
      <c r="B921" s="68"/>
    </row>
    <row r="922" ht="12.75">
      <c r="B922" s="68"/>
    </row>
    <row r="923" ht="12.75">
      <c r="B923" s="68"/>
    </row>
    <row r="924" ht="12.75">
      <c r="B924" s="68"/>
    </row>
    <row r="925" ht="12.75">
      <c r="B925" s="68"/>
    </row>
    <row r="926" ht="12.75">
      <c r="B926" s="68"/>
    </row>
    <row r="927" ht="12.75">
      <c r="B927" s="68"/>
    </row>
    <row r="928" ht="12.75">
      <c r="B928" s="68"/>
    </row>
    <row r="929" ht="12.75">
      <c r="B929" s="68"/>
    </row>
    <row r="930" ht="12.75">
      <c r="B930" s="68"/>
    </row>
    <row r="931" ht="12.75">
      <c r="B931" s="68"/>
    </row>
    <row r="932" ht="12.75">
      <c r="B932" s="68"/>
    </row>
    <row r="933" ht="12.75">
      <c r="B933" s="68"/>
    </row>
    <row r="934" ht="12.75">
      <c r="B934" s="68"/>
    </row>
    <row r="935" ht="12.75">
      <c r="B935" s="68"/>
    </row>
    <row r="936" ht="12.75">
      <c r="B936" s="68"/>
    </row>
    <row r="937" ht="12.75">
      <c r="B937" s="68"/>
    </row>
    <row r="938" ht="12.75">
      <c r="B938" s="68"/>
    </row>
    <row r="939" ht="12.75">
      <c r="B939" s="68"/>
    </row>
    <row r="940" ht="12.75">
      <c r="B940" s="68"/>
    </row>
    <row r="941" ht="12.75">
      <c r="B941" s="68"/>
    </row>
    <row r="942" ht="12.75">
      <c r="B942" s="68"/>
    </row>
    <row r="943" ht="12.75">
      <c r="B943" s="68"/>
    </row>
    <row r="944" ht="12.75">
      <c r="B944" s="68"/>
    </row>
    <row r="945" ht="12.75">
      <c r="B945" s="68"/>
    </row>
    <row r="946" ht="12.75">
      <c r="B946" s="68"/>
    </row>
    <row r="947" ht="12.75">
      <c r="B947" s="68"/>
    </row>
    <row r="948" ht="12.75">
      <c r="B948" s="68"/>
    </row>
    <row r="949" ht="12.75">
      <c r="B949" s="68"/>
    </row>
    <row r="950" ht="12.75">
      <c r="B950" s="68"/>
    </row>
    <row r="951" ht="12.75">
      <c r="B951" s="68"/>
    </row>
    <row r="952" ht="12.75">
      <c r="B952" s="68"/>
    </row>
    <row r="953" ht="12.75">
      <c r="B953" s="68"/>
    </row>
    <row r="954" ht="12.75">
      <c r="B954" s="68"/>
    </row>
    <row r="955" ht="12.75">
      <c r="B955" s="68"/>
    </row>
    <row r="956" ht="12.75">
      <c r="B956" s="68"/>
    </row>
    <row r="957" ht="12.75">
      <c r="B957" s="68"/>
    </row>
    <row r="958" ht="12.75">
      <c r="B958" s="68"/>
    </row>
    <row r="959" ht="12.75">
      <c r="B959" s="68"/>
    </row>
    <row r="960" ht="12.75">
      <c r="B960" s="68"/>
    </row>
    <row r="961" ht="12.75">
      <c r="B961" s="68"/>
    </row>
    <row r="962" ht="12.75">
      <c r="B962" s="68"/>
    </row>
    <row r="963" ht="12.75">
      <c r="B963" s="68"/>
    </row>
    <row r="964" ht="12.75">
      <c r="B964" s="68"/>
    </row>
    <row r="965" ht="12.75">
      <c r="B965" s="68"/>
    </row>
    <row r="966" ht="12.75">
      <c r="B966" s="68"/>
    </row>
    <row r="967" ht="12.75">
      <c r="B967" s="68"/>
    </row>
    <row r="968" ht="12.75">
      <c r="B968" s="68"/>
    </row>
    <row r="969" ht="12.75">
      <c r="B969" s="68"/>
    </row>
    <row r="970" ht="12.75">
      <c r="B970" s="68"/>
    </row>
    <row r="971" ht="12.75">
      <c r="B971" s="68"/>
    </row>
    <row r="972" ht="12.75">
      <c r="B972" s="68"/>
    </row>
    <row r="973" ht="12.75">
      <c r="B973" s="68"/>
    </row>
    <row r="974" ht="12.75">
      <c r="B974" s="68"/>
    </row>
    <row r="975" ht="12.75">
      <c r="B975" s="68"/>
    </row>
    <row r="976" ht="12.75">
      <c r="B976" s="68"/>
    </row>
    <row r="977" ht="12.75">
      <c r="B977" s="68"/>
    </row>
    <row r="978" ht="12.75">
      <c r="B978" s="68"/>
    </row>
    <row r="979" ht="12.75">
      <c r="B979" s="68"/>
    </row>
    <row r="980" ht="12.75">
      <c r="B980" s="68"/>
    </row>
    <row r="981" ht="12.75">
      <c r="B981" s="68"/>
    </row>
    <row r="982" ht="12.75">
      <c r="B982" s="68"/>
    </row>
    <row r="983" ht="12.75">
      <c r="B983" s="68"/>
    </row>
    <row r="984" ht="12.75">
      <c r="B984" s="68"/>
    </row>
    <row r="985" ht="12.75">
      <c r="B985" s="68"/>
    </row>
    <row r="986" ht="12.75">
      <c r="B986" s="68"/>
    </row>
    <row r="987" ht="12.75">
      <c r="B987" s="68"/>
    </row>
    <row r="988" ht="12.75">
      <c r="B988" s="68"/>
    </row>
    <row r="989" ht="12.75">
      <c r="B989" s="68"/>
    </row>
    <row r="990" ht="12.75">
      <c r="B990" s="68"/>
    </row>
    <row r="991" ht="12.75">
      <c r="B991" s="68"/>
    </row>
    <row r="992" ht="12.75">
      <c r="B992" s="68"/>
    </row>
    <row r="993" ht="12.75">
      <c r="B993" s="68"/>
    </row>
    <row r="994" ht="12.75">
      <c r="B994" s="68"/>
    </row>
    <row r="995" ht="12.75">
      <c r="B995" s="68"/>
    </row>
    <row r="996" ht="12.75">
      <c r="B996" s="68"/>
    </row>
    <row r="997" ht="12.75">
      <c r="B997" s="68"/>
    </row>
    <row r="998" ht="12.75">
      <c r="B998" s="68"/>
    </row>
    <row r="999" ht="12.75">
      <c r="B999" s="68"/>
    </row>
    <row r="1000" ht="12.75">
      <c r="B1000" s="68"/>
    </row>
    <row r="1001" ht="12.75">
      <c r="B1001" s="68"/>
    </row>
    <row r="1002" ht="12.75">
      <c r="B1002" s="68"/>
    </row>
    <row r="1003" ht="12.75">
      <c r="B1003" s="68"/>
    </row>
    <row r="1004" ht="12.75">
      <c r="B1004" s="68"/>
    </row>
    <row r="1005" ht="12.75">
      <c r="B1005" s="68"/>
    </row>
    <row r="1006" ht="12.75">
      <c r="B1006" s="68"/>
    </row>
    <row r="1007" ht="12.75">
      <c r="B1007" s="68"/>
    </row>
    <row r="1008" ht="12.75">
      <c r="B1008" s="68"/>
    </row>
    <row r="1009" ht="12.75">
      <c r="B1009" s="68"/>
    </row>
    <row r="1010" ht="12.75">
      <c r="B1010" s="68"/>
    </row>
    <row r="1011" ht="12.75">
      <c r="B1011" s="68"/>
    </row>
    <row r="1012" ht="12.75">
      <c r="B1012" s="68"/>
    </row>
    <row r="1013" ht="12.75">
      <c r="B1013" s="68"/>
    </row>
    <row r="1014" ht="12.75">
      <c r="B1014" s="68"/>
    </row>
    <row r="1015" ht="12.75">
      <c r="B1015" s="68"/>
    </row>
    <row r="1016" ht="12.75">
      <c r="B1016" s="68"/>
    </row>
    <row r="1017" ht="12.75">
      <c r="B1017" s="68"/>
    </row>
    <row r="1018" ht="12.75">
      <c r="B1018" s="68"/>
    </row>
    <row r="1019" ht="12.75">
      <c r="B1019" s="68"/>
    </row>
    <row r="1020" ht="12.75">
      <c r="B1020" s="68"/>
    </row>
    <row r="1021" ht="12.75">
      <c r="B1021" s="68"/>
    </row>
    <row r="1022" ht="12.75">
      <c r="B1022" s="68"/>
    </row>
    <row r="1023" ht="12.75">
      <c r="B1023" s="68"/>
    </row>
    <row r="1024" ht="12.75">
      <c r="B1024" s="68"/>
    </row>
    <row r="1025" ht="12.75">
      <c r="B1025" s="68"/>
    </row>
    <row r="1026" ht="12.75">
      <c r="B1026" s="68"/>
    </row>
    <row r="1027" ht="12.75">
      <c r="B1027" s="68"/>
    </row>
    <row r="1028" ht="12.75">
      <c r="B1028" s="68"/>
    </row>
    <row r="1029" ht="12.75">
      <c r="B1029" s="68"/>
    </row>
    <row r="1030" ht="12.75">
      <c r="B1030" s="68"/>
    </row>
    <row r="1031" ht="12.75">
      <c r="B1031" s="68"/>
    </row>
    <row r="1032" ht="12.75">
      <c r="B1032" s="68"/>
    </row>
    <row r="1033" ht="12.75">
      <c r="B1033" s="68"/>
    </row>
  </sheetData>
  <mergeCells count="2">
    <mergeCell ref="A289:C289"/>
    <mergeCell ref="E6:F6"/>
  </mergeCells>
  <hyperlinks>
    <hyperlink ref="A289" r:id="rId1" display="http://datainfoplus.stats.govt.nz/Item/nz.govt.stats/f441f28b-4215-468e-8167-236cc766633e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1032"/>
  <sheetViews>
    <sheetView workbookViewId="0" topLeftCell="A1">
      <pane ySplit="7" topLeftCell="A8" activePane="bottomLeft" state="frozen"/>
      <selection pane="bottomLeft" activeCell="G14" sqref="G14"/>
    </sheetView>
  </sheetViews>
  <sheetFormatPr defaultColWidth="8.7109375" defaultRowHeight="12.75"/>
  <cols>
    <col min="1" max="1" width="9.140625" style="0" customWidth="1"/>
    <col min="2" max="2" width="33.7109375" style="0" customWidth="1"/>
    <col min="3" max="4" width="18.7109375" style="0" customWidth="1"/>
  </cols>
  <sheetData>
    <row r="1" ht="12.75">
      <c r="A1" s="19" t="s">
        <v>6121</v>
      </c>
    </row>
    <row r="3" ht="12.75">
      <c r="A3" s="4" t="s">
        <v>6247</v>
      </c>
    </row>
    <row r="4" ht="12.75">
      <c r="A4" t="s">
        <v>6248</v>
      </c>
    </row>
    <row r="5" ht="12.75">
      <c r="A5" t="s">
        <v>19</v>
      </c>
    </row>
    <row r="6" ht="12.75">
      <c r="D6" s="133" t="s">
        <v>7051</v>
      </c>
    </row>
    <row r="7" spans="1:4" ht="12.75">
      <c r="A7" s="6" t="s">
        <v>24</v>
      </c>
      <c r="B7" s="31" t="s">
        <v>6845</v>
      </c>
      <c r="C7" s="93" t="s">
        <v>6249</v>
      </c>
      <c r="D7" s="94" t="s">
        <v>6249</v>
      </c>
    </row>
    <row r="8" spans="1:4" ht="12.75">
      <c r="A8" s="5" t="s">
        <v>1104</v>
      </c>
      <c r="B8" s="5" t="s">
        <v>6250</v>
      </c>
      <c r="C8" s="116">
        <v>5979</v>
      </c>
      <c r="D8" s="87">
        <f>C8/C$16</f>
        <v>0.003908096014055812</v>
      </c>
    </row>
    <row r="9" spans="1:4" ht="12.75">
      <c r="A9" s="5" t="s">
        <v>1106</v>
      </c>
      <c r="B9" s="5" t="s">
        <v>6251</v>
      </c>
      <c r="C9" s="116">
        <v>1512414</v>
      </c>
      <c r="D9" s="87">
        <f aca="true" t="shared" si="0" ref="D9:D16">C9/C$16</f>
        <v>0.9885698486372647</v>
      </c>
    </row>
    <row r="10" spans="1:4" ht="12.75">
      <c r="A10" s="5" t="s">
        <v>1108</v>
      </c>
      <c r="B10" s="5" t="s">
        <v>6252</v>
      </c>
      <c r="C10" s="116">
        <v>1481133</v>
      </c>
      <c r="D10" s="87">
        <f t="shared" si="0"/>
        <v>0.9681234275943346</v>
      </c>
    </row>
    <row r="11" spans="1:4" ht="12.75">
      <c r="A11" s="5" t="s">
        <v>1110</v>
      </c>
      <c r="B11" s="5" t="s">
        <v>6253</v>
      </c>
      <c r="C11" s="116">
        <v>1513830</v>
      </c>
      <c r="D11" s="87">
        <f t="shared" si="0"/>
        <v>0.9894953987218781</v>
      </c>
    </row>
    <row r="12" spans="1:4" ht="12.75">
      <c r="A12" s="5" t="s">
        <v>1112</v>
      </c>
      <c r="B12" s="5" t="s">
        <v>6254</v>
      </c>
      <c r="C12" s="116">
        <v>1481430</v>
      </c>
      <c r="D12" s="87">
        <f t="shared" si="0"/>
        <v>0.9683175578027597</v>
      </c>
    </row>
    <row r="13" spans="1:4" ht="12.75">
      <c r="A13" s="5" t="s">
        <v>1114</v>
      </c>
      <c r="B13" s="5" t="s">
        <v>6255</v>
      </c>
      <c r="C13" s="116">
        <v>1514472</v>
      </c>
      <c r="D13" s="87">
        <f t="shared" si="0"/>
        <v>0.989915033717868</v>
      </c>
    </row>
    <row r="14" spans="1:4" ht="12.75">
      <c r="A14" s="5" t="s">
        <v>1116</v>
      </c>
      <c r="B14" s="5" t="s">
        <v>6256</v>
      </c>
      <c r="C14" s="116">
        <v>1515042</v>
      </c>
      <c r="D14" s="87">
        <f t="shared" si="0"/>
        <v>0.9902876068451488</v>
      </c>
    </row>
    <row r="15" spans="1:4" ht="12.75">
      <c r="A15" s="5" t="s">
        <v>1118</v>
      </c>
      <c r="B15" s="5" t="s">
        <v>6257</v>
      </c>
      <c r="C15" s="116">
        <v>1503675</v>
      </c>
      <c r="D15" s="87">
        <f t="shared" si="0"/>
        <v>0.9828577143226914</v>
      </c>
    </row>
    <row r="16" spans="1:4" ht="12.75">
      <c r="A16" s="5"/>
      <c r="B16" s="5" t="s">
        <v>6258</v>
      </c>
      <c r="C16" s="116">
        <v>1529901</v>
      </c>
      <c r="D16" s="87">
        <f t="shared" si="0"/>
        <v>1</v>
      </c>
    </row>
    <row r="17" spans="1:4" ht="12.75">
      <c r="A17" s="5" t="s">
        <v>2726</v>
      </c>
      <c r="B17" s="5" t="s">
        <v>42</v>
      </c>
      <c r="C17" s="116">
        <v>1794</v>
      </c>
      <c r="D17" s="118"/>
    </row>
    <row r="18" spans="1:4" ht="12.75">
      <c r="A18" s="5" t="s">
        <v>1129</v>
      </c>
      <c r="B18" s="5" t="s">
        <v>44</v>
      </c>
      <c r="C18" s="116">
        <v>132615</v>
      </c>
      <c r="D18" s="118"/>
    </row>
    <row r="19" spans="1:4" ht="12.75">
      <c r="A19" s="5"/>
      <c r="B19" s="5" t="s">
        <v>1101</v>
      </c>
      <c r="C19" s="116">
        <v>10527978</v>
      </c>
      <c r="D19" s="118"/>
    </row>
    <row r="20" spans="1:4" ht="12.75">
      <c r="A20" s="5"/>
      <c r="B20" s="5"/>
      <c r="C20" s="116"/>
      <c r="D20" s="119"/>
    </row>
    <row r="21" spans="1:4" ht="12.75">
      <c r="A21" s="5"/>
      <c r="B21" s="26" t="s">
        <v>6259</v>
      </c>
      <c r="C21" s="117">
        <v>1664313</v>
      </c>
      <c r="D21" s="120"/>
    </row>
    <row r="22" spans="1:3" ht="12.75">
      <c r="A22" s="9"/>
      <c r="B22" s="18"/>
      <c r="C22" s="9"/>
    </row>
    <row r="23" spans="1:2" ht="12.75">
      <c r="A23" s="62" t="s">
        <v>6924</v>
      </c>
      <c r="B23" s="19"/>
    </row>
    <row r="24" spans="1:2" ht="12.75">
      <c r="A24" s="62" t="s">
        <v>6925</v>
      </c>
      <c r="B24" s="19"/>
    </row>
    <row r="25" spans="1:2" ht="12.75">
      <c r="A25" s="62" t="s">
        <v>7025</v>
      </c>
      <c r="B25" s="19"/>
    </row>
    <row r="26" spans="1:3" ht="12.75">
      <c r="A26" s="136" t="s">
        <v>6919</v>
      </c>
      <c r="B26" s="136"/>
      <c r="C26" s="136"/>
    </row>
    <row r="27" spans="1:2" ht="12.75">
      <c r="A27" s="62" t="s">
        <v>6917</v>
      </c>
      <c r="B27" s="19"/>
    </row>
    <row r="28" spans="1:2" ht="12.75">
      <c r="A28" s="28" t="s">
        <v>46</v>
      </c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</sheetData>
  <mergeCells count="1">
    <mergeCell ref="A26:C26"/>
  </mergeCells>
  <hyperlinks>
    <hyperlink ref="A26" r:id="rId1" display="http://datainfoplus.stats.govt.nz/Item/nz.govt.stats/ab8db4ff-c5b2-4a4f-bd2e-f2c71555d31f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1032"/>
  <sheetViews>
    <sheetView workbookViewId="0" topLeftCell="A1">
      <pane ySplit="7" topLeftCell="A8" activePane="bottomLeft" state="frozen"/>
      <selection pane="bottomLeft" activeCell="H13" sqref="H13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6126</v>
      </c>
    </row>
    <row r="3" ht="12.75">
      <c r="A3" s="4" t="s">
        <v>6261</v>
      </c>
    </row>
    <row r="4" ht="12.75">
      <c r="A4" t="s">
        <v>6262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6853</v>
      </c>
      <c r="C7" s="93" t="s">
        <v>6263</v>
      </c>
      <c r="D7" s="94" t="s">
        <v>6263</v>
      </c>
    </row>
    <row r="8" spans="1:4" ht="12.75">
      <c r="A8" s="5" t="s">
        <v>1104</v>
      </c>
      <c r="B8" s="5" t="s">
        <v>6264</v>
      </c>
      <c r="C8" s="116">
        <v>16947</v>
      </c>
      <c r="D8" s="87">
        <f>C8/C$12</f>
        <v>0.011112072797944787</v>
      </c>
    </row>
    <row r="9" spans="1:4" ht="12.75">
      <c r="A9" s="5" t="s">
        <v>1106</v>
      </c>
      <c r="B9" s="5" t="s">
        <v>6265</v>
      </c>
      <c r="C9" s="116">
        <v>1402122</v>
      </c>
      <c r="D9" s="87">
        <f aca="true" t="shared" si="0" ref="D9:D12">C9/C$12</f>
        <v>0.9193651817784825</v>
      </c>
    </row>
    <row r="10" spans="1:4" ht="12.75">
      <c r="A10" s="5" t="s">
        <v>1108</v>
      </c>
      <c r="B10" s="5" t="s">
        <v>6266</v>
      </c>
      <c r="C10" s="116">
        <v>953457</v>
      </c>
      <c r="D10" s="87">
        <f t="shared" si="0"/>
        <v>0.6251775295751486</v>
      </c>
    </row>
    <row r="11" spans="1:4" ht="12.75">
      <c r="A11" s="5" t="s">
        <v>1112</v>
      </c>
      <c r="B11" s="5" t="s">
        <v>6267</v>
      </c>
      <c r="C11" s="116">
        <v>1313376</v>
      </c>
      <c r="D11" s="87">
        <f t="shared" si="0"/>
        <v>0.8611748228638422</v>
      </c>
    </row>
    <row r="12" spans="1:4" ht="12.75">
      <c r="A12" s="5"/>
      <c r="B12" s="5" t="s">
        <v>6268</v>
      </c>
      <c r="C12" s="116">
        <v>1525098</v>
      </c>
      <c r="D12" s="87">
        <f t="shared" si="0"/>
        <v>1</v>
      </c>
    </row>
    <row r="13" spans="1:4" ht="12.75">
      <c r="A13" s="5" t="s">
        <v>2726</v>
      </c>
      <c r="B13" s="5" t="s">
        <v>42</v>
      </c>
      <c r="C13" s="116">
        <v>1677</v>
      </c>
      <c r="D13" s="118"/>
    </row>
    <row r="14" spans="1:4" ht="12.75">
      <c r="A14" s="5" t="s">
        <v>1129</v>
      </c>
      <c r="B14" s="5" t="s">
        <v>44</v>
      </c>
      <c r="C14" s="116">
        <v>127014</v>
      </c>
      <c r="D14" s="118"/>
    </row>
    <row r="15" spans="1:4" ht="12.75">
      <c r="A15" s="5"/>
      <c r="B15" s="5" t="s">
        <v>1101</v>
      </c>
      <c r="C15" s="116">
        <v>3685899</v>
      </c>
      <c r="D15" s="118"/>
    </row>
    <row r="16" spans="1:4" ht="12.75">
      <c r="A16" s="5"/>
      <c r="B16" s="5"/>
      <c r="C16" s="116"/>
      <c r="D16" s="119"/>
    </row>
    <row r="17" spans="1:4" ht="12.75">
      <c r="A17" s="26"/>
      <c r="B17" s="26" t="s">
        <v>6269</v>
      </c>
      <c r="C17" s="117">
        <v>1653792</v>
      </c>
      <c r="D17" s="120"/>
    </row>
    <row r="18" spans="1:3" ht="12.75">
      <c r="A18" s="9"/>
      <c r="B18" s="18"/>
      <c r="C18" s="9"/>
    </row>
    <row r="19" spans="1:2" ht="12.75">
      <c r="A19" s="62" t="s">
        <v>6926</v>
      </c>
      <c r="B19" s="19"/>
    </row>
    <row r="20" spans="1:2" ht="12.75">
      <c r="A20" s="62" t="s">
        <v>6927</v>
      </c>
      <c r="B20" s="19"/>
    </row>
    <row r="21" spans="1:2" ht="12.75">
      <c r="A21" s="62" t="s">
        <v>7026</v>
      </c>
      <c r="B21" s="19"/>
    </row>
    <row r="22" spans="1:3" ht="12.75">
      <c r="A22" s="136" t="s">
        <v>6919</v>
      </c>
      <c r="B22" s="136"/>
      <c r="C22" s="136"/>
    </row>
    <row r="23" spans="1:2" ht="12.75">
      <c r="A23" s="62" t="s">
        <v>6917</v>
      </c>
      <c r="B23" s="19"/>
    </row>
    <row r="24" spans="1:2" ht="12.75">
      <c r="A24" s="28" t="s">
        <v>46</v>
      </c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</sheetData>
  <mergeCells count="1">
    <mergeCell ref="A22:C22"/>
  </mergeCells>
  <hyperlinks>
    <hyperlink ref="A22" r:id="rId1" display="http://datainfoplus.stats.govt.nz/Item/nz.govt.stats/42921c1a-a49d-4426-b3a9-69cfba642ba5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D1030"/>
  <sheetViews>
    <sheetView workbookViewId="0" topLeftCell="A1">
      <pane ySplit="7" topLeftCell="A8" activePane="bottomLeft" state="frozen"/>
      <selection pane="bottomLeft" activeCell="G14" sqref="G14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6133</v>
      </c>
    </row>
    <row r="3" ht="12.75">
      <c r="A3" s="4" t="s">
        <v>6271</v>
      </c>
    </row>
    <row r="4" ht="12.75">
      <c r="A4" t="s">
        <v>6248</v>
      </c>
    </row>
    <row r="5" ht="12.75">
      <c r="A5" t="s">
        <v>19</v>
      </c>
    </row>
    <row r="6" ht="12.75">
      <c r="D6" s="133" t="s">
        <v>7051</v>
      </c>
    </row>
    <row r="7" spans="1:4" ht="12.75">
      <c r="A7" s="6" t="s">
        <v>24</v>
      </c>
      <c r="B7" s="31" t="s">
        <v>6271</v>
      </c>
      <c r="C7" s="93" t="s">
        <v>6249</v>
      </c>
      <c r="D7" s="94" t="s">
        <v>6249</v>
      </c>
    </row>
    <row r="8" spans="1:4" ht="12.75">
      <c r="A8" s="5" t="s">
        <v>32</v>
      </c>
      <c r="B8" s="5" t="s">
        <v>6272</v>
      </c>
      <c r="C8" s="116">
        <v>44520</v>
      </c>
      <c r="D8" s="122">
        <f>C8/C$11</f>
        <v>0.03005313978355259</v>
      </c>
    </row>
    <row r="9" spans="1:4" ht="12.75">
      <c r="A9" s="5" t="s">
        <v>34</v>
      </c>
      <c r="B9" s="5" t="s">
        <v>6273</v>
      </c>
      <c r="C9" s="116">
        <v>274371</v>
      </c>
      <c r="D9" s="118">
        <f aca="true" t="shared" si="0" ref="D9:D11">C9/C$11</f>
        <v>0.1852136122091893</v>
      </c>
    </row>
    <row r="10" spans="1:4" ht="12.75">
      <c r="A10" s="5" t="s">
        <v>36</v>
      </c>
      <c r="B10" s="5" t="s">
        <v>6274</v>
      </c>
      <c r="C10" s="116">
        <v>1162485</v>
      </c>
      <c r="D10" s="118">
        <f t="shared" si="0"/>
        <v>0.7847332480072581</v>
      </c>
    </row>
    <row r="11" spans="1:4" ht="12.75">
      <c r="A11" s="5"/>
      <c r="B11" s="5" t="s">
        <v>6258</v>
      </c>
      <c r="C11" s="116">
        <v>1481376</v>
      </c>
      <c r="D11" s="118">
        <f t="shared" si="0"/>
        <v>1</v>
      </c>
    </row>
    <row r="12" spans="1:4" ht="12.75">
      <c r="A12" s="5" t="s">
        <v>38</v>
      </c>
      <c r="B12" s="5" t="s">
        <v>1094</v>
      </c>
      <c r="C12" s="116">
        <v>46719</v>
      </c>
      <c r="D12" s="118"/>
    </row>
    <row r="13" spans="1:4" ht="12.75">
      <c r="A13" s="5" t="s">
        <v>41</v>
      </c>
      <c r="B13" s="5" t="s">
        <v>42</v>
      </c>
      <c r="C13" s="116">
        <v>2490</v>
      </c>
      <c r="D13" s="118"/>
    </row>
    <row r="14" spans="1:4" ht="12.75">
      <c r="A14" s="5" t="s">
        <v>43</v>
      </c>
      <c r="B14" s="5" t="s">
        <v>44</v>
      </c>
      <c r="C14" s="116">
        <v>133725</v>
      </c>
      <c r="D14" s="118"/>
    </row>
    <row r="15" spans="1:4" ht="12.75">
      <c r="A15" s="5"/>
      <c r="B15" s="5"/>
      <c r="C15" s="116"/>
      <c r="D15" s="118"/>
    </row>
    <row r="16" spans="1:4" ht="12.75">
      <c r="A16" s="5"/>
      <c r="B16" s="26" t="s">
        <v>6259</v>
      </c>
      <c r="C16" s="117">
        <v>1664313</v>
      </c>
      <c r="D16" s="123"/>
    </row>
    <row r="17" spans="1:3" ht="12.75">
      <c r="A17" s="9"/>
      <c r="B17" s="18"/>
      <c r="C17" s="9"/>
    </row>
    <row r="18" spans="1:2" ht="12.75">
      <c r="A18" s="62" t="s">
        <v>7027</v>
      </c>
      <c r="B18" s="19"/>
    </row>
    <row r="19" spans="1:3" ht="12.75">
      <c r="A19" s="136" t="s">
        <v>6919</v>
      </c>
      <c r="B19" s="136"/>
      <c r="C19" s="136"/>
    </row>
    <row r="20" spans="1:2" ht="12.75">
      <c r="A20" s="62" t="s">
        <v>6917</v>
      </c>
      <c r="B20" s="19"/>
    </row>
    <row r="21" spans="1:2" ht="12.75">
      <c r="A21" s="28" t="s">
        <v>46</v>
      </c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9:C19"/>
  </mergeCells>
  <hyperlinks>
    <hyperlink ref="A19" r:id="rId1" display="http://datainfoplus.stats.govt.nz/Item/nz.govt.stats/ab8db4ff-c5b2-4a4f-bd2e-f2c71555d31f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D1030"/>
  <sheetViews>
    <sheetView workbookViewId="0" topLeftCell="A1">
      <pane ySplit="7" topLeftCell="A8" activePane="bottomLeft" state="frozen"/>
      <selection pane="bottomLeft" activeCell="J25" sqref="J25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6136</v>
      </c>
    </row>
    <row r="3" ht="12.75">
      <c r="A3" s="4" t="s">
        <v>6276</v>
      </c>
    </row>
    <row r="4" ht="12.75">
      <c r="A4" t="s">
        <v>6248</v>
      </c>
    </row>
    <row r="5" ht="12.75">
      <c r="A5" t="s">
        <v>19</v>
      </c>
    </row>
    <row r="6" ht="12.75">
      <c r="D6" s="133" t="s">
        <v>7051</v>
      </c>
    </row>
    <row r="7" spans="1:4" ht="12.75">
      <c r="A7" s="6" t="s">
        <v>24</v>
      </c>
      <c r="B7" s="31" t="s">
        <v>6276</v>
      </c>
      <c r="C7" s="93" t="s">
        <v>6249</v>
      </c>
      <c r="D7" s="94" t="s">
        <v>6249</v>
      </c>
    </row>
    <row r="8" spans="1:4" ht="12.75">
      <c r="A8" s="5" t="s">
        <v>32</v>
      </c>
      <c r="B8" s="5" t="s">
        <v>6277</v>
      </c>
      <c r="C8" s="116">
        <v>64536</v>
      </c>
      <c r="D8" s="122">
        <f>C8/C$11</f>
        <v>0.04321561805043563</v>
      </c>
    </row>
    <row r="9" spans="1:4" ht="12.75">
      <c r="A9" s="5" t="s">
        <v>34</v>
      </c>
      <c r="B9" s="5" t="s">
        <v>6278</v>
      </c>
      <c r="C9" s="116">
        <v>188319</v>
      </c>
      <c r="D9" s="118">
        <f aca="true" t="shared" si="0" ref="D9:D11">C9/C$11</f>
        <v>0.12610515023614707</v>
      </c>
    </row>
    <row r="10" spans="1:4" ht="12.75">
      <c r="A10" s="5" t="s">
        <v>36</v>
      </c>
      <c r="B10" s="5" t="s">
        <v>6279</v>
      </c>
      <c r="C10" s="116">
        <v>1240494</v>
      </c>
      <c r="D10" s="118">
        <f t="shared" si="0"/>
        <v>0.8306792317134173</v>
      </c>
    </row>
    <row r="11" spans="1:4" ht="12.75">
      <c r="A11" s="5"/>
      <c r="B11" s="5" t="s">
        <v>6258</v>
      </c>
      <c r="C11" s="116">
        <v>1493349</v>
      </c>
      <c r="D11" s="118">
        <f t="shared" si="0"/>
        <v>1</v>
      </c>
    </row>
    <row r="12" spans="1:4" ht="12.75">
      <c r="A12" s="5" t="s">
        <v>38</v>
      </c>
      <c r="B12" s="5" t="s">
        <v>1094</v>
      </c>
      <c r="C12" s="116">
        <v>32100</v>
      </c>
      <c r="D12" s="118"/>
    </row>
    <row r="13" spans="1:4" ht="12.75">
      <c r="A13" s="5" t="s">
        <v>41</v>
      </c>
      <c r="B13" s="5" t="s">
        <v>42</v>
      </c>
      <c r="C13" s="116">
        <v>4635</v>
      </c>
      <c r="D13" s="118"/>
    </row>
    <row r="14" spans="1:4" ht="12.75">
      <c r="A14" s="5" t="s">
        <v>43</v>
      </c>
      <c r="B14" s="5" t="s">
        <v>44</v>
      </c>
      <c r="C14" s="116">
        <v>134229</v>
      </c>
      <c r="D14" s="118"/>
    </row>
    <row r="15" spans="1:4" ht="12.75">
      <c r="A15" s="5"/>
      <c r="B15" s="5"/>
      <c r="C15" s="116"/>
      <c r="D15" s="118"/>
    </row>
    <row r="16" spans="1:4" ht="12.75">
      <c r="A16" s="5"/>
      <c r="B16" s="26" t="s">
        <v>6259</v>
      </c>
      <c r="C16" s="117">
        <v>1664313</v>
      </c>
      <c r="D16" s="123"/>
    </row>
    <row r="17" spans="1:3" ht="12.75">
      <c r="A17" s="9"/>
      <c r="B17" s="18"/>
      <c r="C17" s="9"/>
    </row>
    <row r="18" spans="1:2" ht="12.75">
      <c r="A18" s="62" t="s">
        <v>7028</v>
      </c>
      <c r="B18" s="19"/>
    </row>
    <row r="19" spans="1:3" ht="12.75">
      <c r="A19" s="136" t="s">
        <v>6919</v>
      </c>
      <c r="B19" s="136"/>
      <c r="C19" s="136"/>
    </row>
    <row r="20" spans="1:2" ht="12.75">
      <c r="A20" s="62" t="s">
        <v>6917</v>
      </c>
      <c r="B20" s="19"/>
    </row>
    <row r="21" spans="1:2" ht="12.75">
      <c r="A21" s="28" t="s">
        <v>46</v>
      </c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9:C19"/>
  </mergeCells>
  <hyperlinks>
    <hyperlink ref="A19" r:id="rId1" display="http://datainfoplus.stats.govt.nz/Item/nz.govt.stats/ab8db4ff-c5b2-4a4f-bd2e-f2c71555d31f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1030"/>
  <sheetViews>
    <sheetView workbookViewId="0" topLeftCell="A1">
      <pane ySplit="7" topLeftCell="A8" activePane="bottomLeft" state="frozen"/>
      <selection pane="bottomLeft" activeCell="H15" sqref="H15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6239</v>
      </c>
    </row>
    <row r="3" ht="12.75">
      <c r="A3" s="4" t="s">
        <v>6281</v>
      </c>
    </row>
    <row r="4" ht="12.75">
      <c r="A4" t="s">
        <v>6282</v>
      </c>
    </row>
    <row r="5" ht="12.75">
      <c r="A5" t="s">
        <v>19</v>
      </c>
    </row>
    <row r="6" ht="12.75">
      <c r="D6" s="133" t="s">
        <v>7051</v>
      </c>
    </row>
    <row r="7" spans="1:4" ht="12.75">
      <c r="A7" s="6" t="s">
        <v>24</v>
      </c>
      <c r="B7" s="31" t="s">
        <v>6281</v>
      </c>
      <c r="C7" s="93" t="s">
        <v>6283</v>
      </c>
      <c r="D7" s="94" t="s">
        <v>6283</v>
      </c>
    </row>
    <row r="8" spans="1:4" ht="12.75">
      <c r="A8" s="5" t="s">
        <v>1126</v>
      </c>
      <c r="B8" s="5" t="s">
        <v>6284</v>
      </c>
      <c r="C8" s="116">
        <v>1673880</v>
      </c>
      <c r="D8" s="122">
        <f>C8/C$13</f>
        <v>0.8872859348736322</v>
      </c>
    </row>
    <row r="9" spans="1:4" ht="12.75">
      <c r="A9" s="5" t="s">
        <v>4815</v>
      </c>
      <c r="B9" s="5" t="s">
        <v>6285</v>
      </c>
      <c r="C9" s="116">
        <v>98664</v>
      </c>
      <c r="D9" s="118">
        <f aca="true" t="shared" si="0" ref="D9:D13">C9/C$13</f>
        <v>0.05229955521206541</v>
      </c>
    </row>
    <row r="10" spans="1:4" ht="12.75">
      <c r="A10" s="5" t="s">
        <v>4817</v>
      </c>
      <c r="B10" s="5" t="s">
        <v>6286</v>
      </c>
      <c r="C10" s="116">
        <v>97842</v>
      </c>
      <c r="D10" s="118">
        <f t="shared" si="0"/>
        <v>0.051863831600775394</v>
      </c>
    </row>
    <row r="11" spans="1:4" ht="12.75">
      <c r="A11" s="5" t="s">
        <v>4826</v>
      </c>
      <c r="B11" s="5" t="s">
        <v>6287</v>
      </c>
      <c r="C11" s="116">
        <v>16128</v>
      </c>
      <c r="D11" s="118">
        <f t="shared" si="0"/>
        <v>0.008549088081369</v>
      </c>
    </row>
    <row r="12" spans="1:4" ht="12.75">
      <c r="A12" s="5"/>
      <c r="B12" s="5"/>
      <c r="C12" s="116"/>
      <c r="D12" s="118"/>
    </row>
    <row r="13" spans="1:4" ht="12.75">
      <c r="A13" s="5"/>
      <c r="B13" s="26" t="s">
        <v>6288</v>
      </c>
      <c r="C13" s="125">
        <v>1886517</v>
      </c>
      <c r="D13" s="118">
        <f t="shared" si="0"/>
        <v>1</v>
      </c>
    </row>
    <row r="14" spans="1:5" ht="12.75">
      <c r="A14" s="9"/>
      <c r="B14" s="18"/>
      <c r="C14" s="126"/>
      <c r="D14" s="127"/>
      <c r="E14" s="11"/>
    </row>
    <row r="15" spans="1:5" ht="12.75">
      <c r="A15" s="62" t="s">
        <v>6981</v>
      </c>
      <c r="B15" s="19"/>
      <c r="C15" s="11"/>
      <c r="D15" s="91"/>
      <c r="E15" s="11"/>
    </row>
    <row r="16" spans="1:5" ht="12.75">
      <c r="A16" s="136" t="s">
        <v>6980</v>
      </c>
      <c r="B16" s="136"/>
      <c r="C16" s="11"/>
      <c r="D16" s="91"/>
      <c r="E16" s="11"/>
    </row>
    <row r="17" spans="1:5" ht="12.75">
      <c r="A17" s="62" t="s">
        <v>6917</v>
      </c>
      <c r="B17" s="19"/>
      <c r="C17" s="11"/>
      <c r="D17" s="11"/>
      <c r="E17" s="11"/>
    </row>
    <row r="18" spans="1:2" ht="12.75">
      <c r="A18" s="28" t="s">
        <v>46</v>
      </c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6:B16"/>
  </mergeCells>
  <hyperlinks>
    <hyperlink ref="A16" r:id="rId1" display="http://datainfoplus.stats.govt.nz/Item/nz.govt.stats/9b4c0bf9-2b8c-4b54-aa6d-fa51e07bd4d5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1030"/>
  <sheetViews>
    <sheetView workbookViewId="0" topLeftCell="A1">
      <pane ySplit="7" topLeftCell="A36" activePane="bottomLeft" state="frozen"/>
      <selection pane="bottomLeft" activeCell="G16" sqref="G16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6246</v>
      </c>
    </row>
    <row r="3" ht="12.75">
      <c r="A3" s="4" t="s">
        <v>6290</v>
      </c>
    </row>
    <row r="4" ht="12.75">
      <c r="A4" s="33" t="s">
        <v>6856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6290</v>
      </c>
      <c r="C7" s="93" t="s">
        <v>6857</v>
      </c>
      <c r="D7" s="135" t="s">
        <v>6857</v>
      </c>
    </row>
    <row r="8" spans="1:4" ht="12.75">
      <c r="A8" s="5" t="s">
        <v>174</v>
      </c>
      <c r="B8" s="5" t="s">
        <v>6291</v>
      </c>
      <c r="C8" s="89">
        <v>21</v>
      </c>
      <c r="D8" s="124">
        <f>C8/C$42</f>
        <v>1.2545702200874615E-05</v>
      </c>
    </row>
    <row r="9" spans="1:4" ht="12.75">
      <c r="A9" s="5" t="s">
        <v>6292</v>
      </c>
      <c r="B9" s="5" t="s">
        <v>6293</v>
      </c>
      <c r="C9" s="89">
        <v>86211</v>
      </c>
      <c r="D9" s="118">
        <f aca="true" t="shared" si="0" ref="D9:D42">C9/C$42</f>
        <v>0.0515036920209334</v>
      </c>
    </row>
    <row r="10" spans="1:4" ht="12.75">
      <c r="A10" s="5" t="s">
        <v>6294</v>
      </c>
      <c r="B10" s="5" t="s">
        <v>6295</v>
      </c>
      <c r="C10" s="89">
        <v>957996</v>
      </c>
      <c r="D10" s="118">
        <f t="shared" si="0"/>
        <v>0.5723205964585275</v>
      </c>
    </row>
    <row r="11" spans="1:4" ht="12.75">
      <c r="A11" s="5" t="s">
        <v>6296</v>
      </c>
      <c r="B11" s="5" t="s">
        <v>6297</v>
      </c>
      <c r="C11" s="89">
        <v>355740</v>
      </c>
      <c r="D11" s="118">
        <f t="shared" si="0"/>
        <v>0.21252419528281596</v>
      </c>
    </row>
    <row r="12" spans="1:4" ht="12.75">
      <c r="A12" s="5" t="s">
        <v>6298</v>
      </c>
      <c r="B12" s="5" t="s">
        <v>6299</v>
      </c>
      <c r="C12" s="89">
        <v>25989</v>
      </c>
      <c r="D12" s="118">
        <f t="shared" si="0"/>
        <v>0.015526202595168112</v>
      </c>
    </row>
    <row r="13" spans="1:4" ht="12.75">
      <c r="A13" s="5" t="s">
        <v>6300</v>
      </c>
      <c r="B13" s="5" t="s">
        <v>6301</v>
      </c>
      <c r="C13" s="89">
        <v>124848</v>
      </c>
      <c r="D13" s="118">
        <f t="shared" si="0"/>
        <v>0.07458599182737113</v>
      </c>
    </row>
    <row r="14" spans="1:4" ht="12.75">
      <c r="A14" s="5" t="s">
        <v>6302</v>
      </c>
      <c r="B14" s="5" t="s">
        <v>6303</v>
      </c>
      <c r="C14" s="89">
        <v>85563</v>
      </c>
      <c r="D14" s="118">
        <f t="shared" si="0"/>
        <v>0.05111656749587784</v>
      </c>
    </row>
    <row r="15" spans="1:4" ht="12.75">
      <c r="A15" s="5" t="s">
        <v>6304</v>
      </c>
      <c r="B15" s="5" t="s">
        <v>6305</v>
      </c>
      <c r="C15" s="89">
        <v>9339</v>
      </c>
      <c r="D15" s="118">
        <f t="shared" si="0"/>
        <v>0.0055792529930460966</v>
      </c>
    </row>
    <row r="16" spans="1:4" ht="12.75">
      <c r="A16" s="5" t="s">
        <v>6306</v>
      </c>
      <c r="B16" s="5" t="s">
        <v>6307</v>
      </c>
      <c r="C16" s="89">
        <v>2805</v>
      </c>
      <c r="D16" s="118">
        <f t="shared" si="0"/>
        <v>0.0016757473654025379</v>
      </c>
    </row>
    <row r="17" spans="1:4" ht="12.75">
      <c r="A17" s="5" t="s">
        <v>6308</v>
      </c>
      <c r="B17" s="5" t="s">
        <v>6309</v>
      </c>
      <c r="C17" s="89">
        <v>4848</v>
      </c>
      <c r="D17" s="118">
        <f t="shared" si="0"/>
        <v>0.0028962649652304823</v>
      </c>
    </row>
    <row r="18" spans="1:4" ht="12.75">
      <c r="A18" s="5" t="s">
        <v>6310</v>
      </c>
      <c r="B18" s="5" t="s">
        <v>6311</v>
      </c>
      <c r="C18" s="89">
        <v>1878</v>
      </c>
      <c r="D18" s="118">
        <f t="shared" si="0"/>
        <v>0.0011219442253925013</v>
      </c>
    </row>
    <row r="19" spans="1:4" ht="12.75">
      <c r="A19" s="5" t="s">
        <v>6312</v>
      </c>
      <c r="B19" s="5" t="s">
        <v>6313</v>
      </c>
      <c r="C19" s="89">
        <v>5892</v>
      </c>
      <c r="D19" s="118">
        <f t="shared" si="0"/>
        <v>0.003519965588931106</v>
      </c>
    </row>
    <row r="20" spans="1:4" ht="12.75">
      <c r="A20" s="5" t="s">
        <v>6314</v>
      </c>
      <c r="B20" s="5" t="s">
        <v>6315</v>
      </c>
      <c r="C20" s="89">
        <v>3042</v>
      </c>
      <c r="D20" s="118">
        <f t="shared" si="0"/>
        <v>0.0018173345759552656</v>
      </c>
    </row>
    <row r="21" spans="1:4" ht="12.75">
      <c r="A21" s="5" t="s">
        <v>6316</v>
      </c>
      <c r="B21" s="5" t="s">
        <v>6317</v>
      </c>
      <c r="C21" s="89">
        <v>132</v>
      </c>
      <c r="D21" s="118">
        <f t="shared" si="0"/>
        <v>7.885869954835472E-05</v>
      </c>
    </row>
    <row r="22" spans="1:4" ht="12.75">
      <c r="A22" s="5" t="s">
        <v>236</v>
      </c>
      <c r="B22" s="5" t="s">
        <v>6318</v>
      </c>
      <c r="C22" s="89">
        <v>0</v>
      </c>
      <c r="D22" s="118">
        <f t="shared" si="0"/>
        <v>0</v>
      </c>
    </row>
    <row r="23" spans="1:4" ht="12.75">
      <c r="A23" s="5" t="s">
        <v>6319</v>
      </c>
      <c r="B23" s="5" t="s">
        <v>6320</v>
      </c>
      <c r="C23" s="89">
        <v>756</v>
      </c>
      <c r="D23" s="118">
        <f t="shared" si="0"/>
        <v>0.0004516452792314861</v>
      </c>
    </row>
    <row r="24" spans="1:4" ht="12.75">
      <c r="A24" s="5" t="s">
        <v>6321</v>
      </c>
      <c r="B24" s="5" t="s">
        <v>6322</v>
      </c>
      <c r="C24" s="89">
        <v>105</v>
      </c>
      <c r="D24" s="118">
        <f t="shared" si="0"/>
        <v>6.272851100437308E-05</v>
      </c>
    </row>
    <row r="25" spans="1:4" ht="12.75">
      <c r="A25" s="5" t="s">
        <v>6323</v>
      </c>
      <c r="B25" s="5" t="s">
        <v>6324</v>
      </c>
      <c r="C25" s="89">
        <v>72</v>
      </c>
      <c r="D25" s="118">
        <f t="shared" si="0"/>
        <v>4.301383611728439E-05</v>
      </c>
    </row>
    <row r="26" spans="1:4" ht="12.75">
      <c r="A26" s="5" t="s">
        <v>6325</v>
      </c>
      <c r="B26" s="5" t="s">
        <v>6326</v>
      </c>
      <c r="C26" s="89">
        <v>1515</v>
      </c>
      <c r="D26" s="118">
        <f t="shared" si="0"/>
        <v>0.0009050828016345258</v>
      </c>
    </row>
    <row r="27" spans="1:4" ht="12.75">
      <c r="A27" s="5" t="s">
        <v>6327</v>
      </c>
      <c r="B27" s="5" t="s">
        <v>6328</v>
      </c>
      <c r="C27" s="89">
        <v>90</v>
      </c>
      <c r="D27" s="118">
        <f t="shared" si="0"/>
        <v>5.376729514660549E-05</v>
      </c>
    </row>
    <row r="28" spans="1:4" ht="12.75">
      <c r="A28" s="5" t="s">
        <v>6329</v>
      </c>
      <c r="B28" s="5" t="s">
        <v>6330</v>
      </c>
      <c r="C28" s="89">
        <v>339</v>
      </c>
      <c r="D28" s="118">
        <f t="shared" si="0"/>
        <v>0.00020252347838554735</v>
      </c>
    </row>
    <row r="29" spans="1:4" ht="12.75">
      <c r="A29" s="5" t="s">
        <v>6331</v>
      </c>
      <c r="B29" s="5" t="s">
        <v>6332</v>
      </c>
      <c r="C29" s="89">
        <v>78</v>
      </c>
      <c r="D29" s="118">
        <f t="shared" si="0"/>
        <v>4.659832246039143E-05</v>
      </c>
    </row>
    <row r="30" spans="1:4" ht="12.75">
      <c r="A30" s="5" t="s">
        <v>6333</v>
      </c>
      <c r="B30" s="5" t="s">
        <v>6334</v>
      </c>
      <c r="C30" s="89">
        <v>45</v>
      </c>
      <c r="D30" s="118">
        <f t="shared" si="0"/>
        <v>2.6883647573302744E-05</v>
      </c>
    </row>
    <row r="31" spans="1:4" ht="12.75">
      <c r="A31" s="5" t="s">
        <v>6335</v>
      </c>
      <c r="B31" s="5" t="s">
        <v>6336</v>
      </c>
      <c r="C31" s="89">
        <v>21</v>
      </c>
      <c r="D31" s="118">
        <f t="shared" si="0"/>
        <v>1.2545702200874615E-05</v>
      </c>
    </row>
    <row r="32" spans="1:4" ht="12.75">
      <c r="A32" s="5" t="s">
        <v>6337</v>
      </c>
      <c r="B32" s="5" t="s">
        <v>6338</v>
      </c>
      <c r="C32" s="89">
        <v>9</v>
      </c>
      <c r="D32" s="118">
        <f t="shared" si="0"/>
        <v>5.376729514660549E-06</v>
      </c>
    </row>
    <row r="33" spans="1:4" ht="12.75">
      <c r="A33" s="5" t="s">
        <v>6339</v>
      </c>
      <c r="B33" s="5" t="s">
        <v>6340</v>
      </c>
      <c r="C33" s="89">
        <v>5061</v>
      </c>
      <c r="D33" s="118">
        <f t="shared" si="0"/>
        <v>0.003023514230410782</v>
      </c>
    </row>
    <row r="34" spans="1:4" ht="12.75">
      <c r="A34" s="5" t="s">
        <v>6341</v>
      </c>
      <c r="B34" s="5" t="s">
        <v>6342</v>
      </c>
      <c r="C34" s="89">
        <v>243</v>
      </c>
      <c r="D34" s="118">
        <f t="shared" si="0"/>
        <v>0.00014517169689583483</v>
      </c>
    </row>
    <row r="35" spans="1:4" ht="12.75">
      <c r="A35" s="5" t="s">
        <v>6343</v>
      </c>
      <c r="B35" s="5" t="s">
        <v>6344</v>
      </c>
      <c r="C35" s="89">
        <v>606</v>
      </c>
      <c r="D35" s="118">
        <f t="shared" si="0"/>
        <v>0.0003620331206538103</v>
      </c>
    </row>
    <row r="36" spans="1:4" ht="12.75">
      <c r="A36" s="5" t="s">
        <v>6345</v>
      </c>
      <c r="B36" s="5" t="s">
        <v>6346</v>
      </c>
      <c r="C36" s="89">
        <v>39</v>
      </c>
      <c r="D36" s="118">
        <f t="shared" si="0"/>
        <v>2.3299161230195714E-05</v>
      </c>
    </row>
    <row r="37" spans="1:4" ht="12.75">
      <c r="A37" s="5" t="s">
        <v>6347</v>
      </c>
      <c r="B37" s="5" t="s">
        <v>6348</v>
      </c>
      <c r="C37" s="89">
        <v>204</v>
      </c>
      <c r="D37" s="118">
        <f t="shared" si="0"/>
        <v>0.00012187253566563911</v>
      </c>
    </row>
    <row r="38" spans="1:4" ht="12.75">
      <c r="A38" s="5" t="s">
        <v>6349</v>
      </c>
      <c r="B38" s="5" t="s">
        <v>6350</v>
      </c>
      <c r="C38" s="89">
        <v>252</v>
      </c>
      <c r="D38" s="118">
        <f t="shared" si="0"/>
        <v>0.00015054842641049537</v>
      </c>
    </row>
    <row r="39" spans="1:4" ht="12.75">
      <c r="A39" s="5" t="s">
        <v>6351</v>
      </c>
      <c r="B39" s="5" t="s">
        <v>6352</v>
      </c>
      <c r="C39" s="89">
        <v>48</v>
      </c>
      <c r="D39" s="118">
        <f t="shared" si="0"/>
        <v>2.867589074485626E-05</v>
      </c>
    </row>
    <row r="40" spans="1:4" ht="12.75">
      <c r="A40" s="5" t="s">
        <v>6353</v>
      </c>
      <c r="B40" s="5" t="s">
        <v>6354</v>
      </c>
      <c r="C40" s="89">
        <v>81</v>
      </c>
      <c r="D40" s="118">
        <f t="shared" si="0"/>
        <v>4.8390565631944944E-05</v>
      </c>
    </row>
    <row r="41" spans="1:4" ht="12.75">
      <c r="A41" s="5"/>
      <c r="B41" s="5"/>
      <c r="C41" s="89"/>
      <c r="D41" s="118"/>
    </row>
    <row r="42" spans="1:4" ht="12.75">
      <c r="A42" s="5"/>
      <c r="B42" s="26" t="s">
        <v>6794</v>
      </c>
      <c r="C42" s="128">
        <v>1673880</v>
      </c>
      <c r="D42" s="123">
        <f t="shared" si="0"/>
        <v>1</v>
      </c>
    </row>
    <row r="43" spans="1:3" ht="12.75">
      <c r="A43" s="9"/>
      <c r="B43" s="18"/>
      <c r="C43" s="9"/>
    </row>
    <row r="44" spans="1:2" ht="12.75">
      <c r="A44" s="62" t="s">
        <v>7029</v>
      </c>
      <c r="B44" s="19"/>
    </row>
    <row r="45" spans="1:3" ht="12.75">
      <c r="A45" s="136" t="s">
        <v>6919</v>
      </c>
      <c r="B45" s="136"/>
      <c r="C45" s="136"/>
    </row>
    <row r="46" spans="1:2" ht="12.75">
      <c r="A46" s="62" t="s">
        <v>6917</v>
      </c>
      <c r="B46" s="19"/>
    </row>
    <row r="47" spans="1:2" ht="12.75">
      <c r="A47" s="28" t="s">
        <v>46</v>
      </c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45:C45"/>
  </mergeCells>
  <hyperlinks>
    <hyperlink ref="A45" r:id="rId1" display="http://datainfoplus.stats.govt.nz/Item/nz.govt.stats/1db47d51-8bbf-4707-a97a-2092224f4a39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032"/>
  <sheetViews>
    <sheetView workbookViewId="0" topLeftCell="A1">
      <pane ySplit="7" topLeftCell="A8" activePane="bottomLeft" state="frozen"/>
      <selection pane="bottomLeft" activeCell="E18" sqref="E18"/>
    </sheetView>
  </sheetViews>
  <sheetFormatPr defaultColWidth="8.7109375" defaultRowHeight="12.75"/>
  <cols>
    <col min="2" max="2" width="33.7109375" style="0" customWidth="1"/>
    <col min="3" max="4" width="18.7109375" style="0" customWidth="1"/>
    <col min="5" max="5" width="9.140625" style="0" bestFit="1" customWidth="1"/>
  </cols>
  <sheetData>
    <row r="1" ht="12.75">
      <c r="A1" s="19" t="s">
        <v>6260</v>
      </c>
    </row>
    <row r="3" ht="12.75">
      <c r="A3" s="4" t="s">
        <v>6357</v>
      </c>
    </row>
    <row r="4" ht="12.75">
      <c r="A4" t="s">
        <v>6248</v>
      </c>
    </row>
    <row r="5" ht="12.75">
      <c r="A5" t="s">
        <v>19</v>
      </c>
    </row>
    <row r="6" ht="12.75">
      <c r="D6" s="133" t="s">
        <v>7051</v>
      </c>
    </row>
    <row r="7" spans="1:4" ht="12.75">
      <c r="A7" s="6" t="s">
        <v>24</v>
      </c>
      <c r="B7" s="31" t="s">
        <v>6854</v>
      </c>
      <c r="C7" s="8" t="s">
        <v>6249</v>
      </c>
      <c r="D7" s="155" t="s">
        <v>6249</v>
      </c>
    </row>
    <row r="8" spans="1:4" ht="12.75">
      <c r="A8" s="5" t="s">
        <v>1126</v>
      </c>
      <c r="B8" s="5" t="s">
        <v>6358</v>
      </c>
      <c r="C8" s="89">
        <v>1150047</v>
      </c>
      <c r="D8" s="118">
        <f>C8/C$16</f>
        <v>0.7533205339579743</v>
      </c>
    </row>
    <row r="9" spans="1:4" ht="12.75">
      <c r="A9" s="5" t="s">
        <v>2734</v>
      </c>
      <c r="B9" s="5" t="s">
        <v>6359</v>
      </c>
      <c r="C9" s="89">
        <v>276666</v>
      </c>
      <c r="D9" s="118">
        <f aca="true" t="shared" si="0" ref="D9:D16">C9/C$16</f>
        <v>0.18122579237893488</v>
      </c>
    </row>
    <row r="10" spans="1:4" ht="12.75">
      <c r="A10" s="5" t="s">
        <v>4813</v>
      </c>
      <c r="B10" s="5" t="s">
        <v>6360</v>
      </c>
      <c r="C10" s="89">
        <v>513561</v>
      </c>
      <c r="D10" s="118">
        <f t="shared" si="0"/>
        <v>0.3364002051568251</v>
      </c>
    </row>
    <row r="11" spans="1:4" ht="12.75">
      <c r="A11" s="5" t="s">
        <v>6092</v>
      </c>
      <c r="B11" s="5" t="s">
        <v>6361</v>
      </c>
      <c r="C11" s="89">
        <v>19203</v>
      </c>
      <c r="D11" s="118">
        <f t="shared" si="0"/>
        <v>0.012578628711343954</v>
      </c>
    </row>
    <row r="12" spans="1:4" ht="12.75">
      <c r="A12" s="5" t="s">
        <v>2735</v>
      </c>
      <c r="B12" s="5" t="s">
        <v>6362</v>
      </c>
      <c r="C12" s="89">
        <v>24</v>
      </c>
      <c r="D12" s="118">
        <f t="shared" si="0"/>
        <v>1.572082950956907E-05</v>
      </c>
    </row>
    <row r="13" spans="1:4" ht="12.75">
      <c r="A13" s="5" t="s">
        <v>6103</v>
      </c>
      <c r="B13" s="5" t="s">
        <v>6363</v>
      </c>
      <c r="C13" s="89">
        <v>603</v>
      </c>
      <c r="D13" s="118">
        <f t="shared" si="0"/>
        <v>0.00039498584142792293</v>
      </c>
    </row>
    <row r="14" spans="1:4" ht="12.75">
      <c r="A14" s="5" t="s">
        <v>6104</v>
      </c>
      <c r="B14" s="5" t="s">
        <v>6364</v>
      </c>
      <c r="C14" s="89">
        <v>60819</v>
      </c>
      <c r="D14" s="118">
        <f t="shared" si="0"/>
        <v>0.039838547080936725</v>
      </c>
    </row>
    <row r="15" spans="1:4" ht="12.75">
      <c r="A15" s="5" t="s">
        <v>6105</v>
      </c>
      <c r="B15" s="5" t="s">
        <v>6365</v>
      </c>
      <c r="C15" s="89">
        <v>8184</v>
      </c>
      <c r="D15" s="118">
        <f t="shared" si="0"/>
        <v>0.005360802862763053</v>
      </c>
    </row>
    <row r="16" spans="1:5" ht="12.75">
      <c r="A16" s="5"/>
      <c r="B16" s="5" t="s">
        <v>6258</v>
      </c>
      <c r="C16" s="89">
        <v>1526637</v>
      </c>
      <c r="D16" s="118">
        <f t="shared" si="0"/>
        <v>1</v>
      </c>
      <c r="E16" s="21"/>
    </row>
    <row r="17" spans="1:4" ht="12.75">
      <c r="A17" s="5" t="s">
        <v>2726</v>
      </c>
      <c r="B17" s="5" t="s">
        <v>42</v>
      </c>
      <c r="C17" s="89">
        <v>17565</v>
      </c>
      <c r="D17" s="118"/>
    </row>
    <row r="18" spans="1:4" ht="12.75">
      <c r="A18" s="5" t="s">
        <v>2757</v>
      </c>
      <c r="B18" s="5" t="s">
        <v>1099</v>
      </c>
      <c r="C18" s="89">
        <v>8457</v>
      </c>
      <c r="D18" s="118"/>
    </row>
    <row r="19" spans="1:4" ht="12.75">
      <c r="A19" s="5" t="s">
        <v>1129</v>
      </c>
      <c r="B19" s="5" t="s">
        <v>44</v>
      </c>
      <c r="C19" s="89">
        <v>128913</v>
      </c>
      <c r="D19" s="118"/>
    </row>
    <row r="20" spans="1:4" ht="12.75">
      <c r="A20" s="5"/>
      <c r="B20" s="5" t="s">
        <v>1101</v>
      </c>
      <c r="C20" s="89">
        <v>2029107</v>
      </c>
      <c r="D20" s="118"/>
    </row>
    <row r="21" spans="1:5" ht="12.75">
      <c r="A21" s="5"/>
      <c r="B21" s="5"/>
      <c r="C21" s="89"/>
      <c r="D21" s="118"/>
      <c r="E21" s="21"/>
    </row>
    <row r="22" spans="1:4" ht="12.75">
      <c r="A22" s="5"/>
      <c r="B22" s="26" t="s">
        <v>6259</v>
      </c>
      <c r="C22" s="128">
        <v>1664313</v>
      </c>
      <c r="D22" s="123"/>
    </row>
    <row r="23" spans="1:4" ht="12.75">
      <c r="A23" s="9"/>
      <c r="B23" s="18"/>
      <c r="C23" s="9"/>
      <c r="D23" s="91"/>
    </row>
    <row r="24" spans="1:4" ht="12.75">
      <c r="A24" s="62" t="s">
        <v>6982</v>
      </c>
      <c r="B24" s="19"/>
      <c r="D24" s="91"/>
    </row>
    <row r="25" spans="1:4" ht="12.75">
      <c r="A25" s="62" t="s">
        <v>6983</v>
      </c>
      <c r="B25" s="19"/>
      <c r="D25" s="91"/>
    </row>
    <row r="26" spans="1:4" ht="12.75">
      <c r="A26" s="62" t="s">
        <v>7030</v>
      </c>
      <c r="B26" s="19"/>
      <c r="D26" s="91"/>
    </row>
    <row r="27" spans="1:4" ht="12.75">
      <c r="A27" s="136" t="s">
        <v>6919</v>
      </c>
      <c r="B27" s="136"/>
      <c r="C27" s="136"/>
      <c r="D27" s="91"/>
    </row>
    <row r="28" spans="1:4" ht="12.75">
      <c r="A28" s="62" t="s">
        <v>6917</v>
      </c>
      <c r="B28" s="19"/>
      <c r="D28" s="91"/>
    </row>
    <row r="29" spans="1:4" ht="12.75">
      <c r="A29" s="28" t="s">
        <v>46</v>
      </c>
      <c r="B29" s="19"/>
      <c r="D29" s="91"/>
    </row>
    <row r="30" spans="2:4" ht="12.75">
      <c r="B30" s="19"/>
      <c r="D30" s="91"/>
    </row>
    <row r="31" spans="2:4" ht="12.75">
      <c r="B31" s="19"/>
      <c r="D31" s="91"/>
    </row>
    <row r="32" spans="2:4" ht="12.75">
      <c r="B32" s="19"/>
      <c r="D32" s="91"/>
    </row>
    <row r="33" spans="2:4" ht="12.75">
      <c r="B33" s="19"/>
      <c r="D33" s="91"/>
    </row>
    <row r="34" spans="2:4" ht="12.75">
      <c r="B34" s="19"/>
      <c r="D34" s="91"/>
    </row>
    <row r="35" spans="2:4" ht="12.75">
      <c r="B35" s="19"/>
      <c r="D35" s="91"/>
    </row>
    <row r="36" spans="2:4" ht="12.75">
      <c r="B36" s="19"/>
      <c r="D36" s="91"/>
    </row>
    <row r="37" spans="2:4" ht="12.75">
      <c r="B37" s="19"/>
      <c r="D37" s="91"/>
    </row>
    <row r="38" spans="2:4" ht="12.75">
      <c r="B38" s="19"/>
      <c r="D38" s="91"/>
    </row>
    <row r="39" spans="2:4" ht="12.75">
      <c r="B39" s="19"/>
      <c r="D39" s="91"/>
    </row>
    <row r="40" spans="2:4" ht="12.75">
      <c r="B40" s="19"/>
      <c r="D40" s="91"/>
    </row>
    <row r="41" spans="2:4" ht="12.75">
      <c r="B41" s="19"/>
      <c r="D41" s="91"/>
    </row>
    <row r="42" spans="2:4" ht="12.75">
      <c r="B42" s="19"/>
      <c r="D42" s="91"/>
    </row>
    <row r="43" spans="2:4" ht="12.75">
      <c r="B43" s="19"/>
      <c r="D43" s="11"/>
    </row>
    <row r="44" spans="2:4" ht="12.75">
      <c r="B44" s="19"/>
      <c r="D44" s="11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</sheetData>
  <mergeCells count="1">
    <mergeCell ref="A27:C27"/>
  </mergeCells>
  <hyperlinks>
    <hyperlink ref="A27" r:id="rId1" display="http://datainfoplus.stats.govt.nz/Item/nz.govt.stats/c821be55-1a9f-4117-a6b7-1091b297b44d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029"/>
  <sheetViews>
    <sheetView workbookViewId="0" topLeftCell="A1">
      <pane ySplit="7" topLeftCell="A8" activePane="bottomLeft" state="frozen"/>
      <selection pane="bottomLeft" activeCell="C8" sqref="C8:C16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6270</v>
      </c>
    </row>
    <row r="3" ht="12.75">
      <c r="A3" s="4" t="s">
        <v>6368</v>
      </c>
    </row>
    <row r="4" ht="12.75">
      <c r="A4" t="s">
        <v>6248</v>
      </c>
    </row>
    <row r="5" ht="12.75">
      <c r="A5" t="s">
        <v>19</v>
      </c>
    </row>
    <row r="6" ht="12.75">
      <c r="D6" s="133" t="s">
        <v>7051</v>
      </c>
    </row>
    <row r="7" spans="1:4" ht="12.75">
      <c r="A7" s="6" t="s">
        <v>24</v>
      </c>
      <c r="B7" s="31" t="s">
        <v>6855</v>
      </c>
      <c r="C7" s="93" t="s">
        <v>6249</v>
      </c>
      <c r="D7" s="94" t="s">
        <v>6249</v>
      </c>
    </row>
    <row r="8" spans="1:4" ht="12.75">
      <c r="A8" s="5" t="s">
        <v>1104</v>
      </c>
      <c r="B8" s="5" t="s">
        <v>6369</v>
      </c>
      <c r="C8" s="116">
        <v>60819</v>
      </c>
      <c r="D8" s="87">
        <f>C8/C$17</f>
        <v>0.0397597899142359</v>
      </c>
    </row>
    <row r="9" spans="1:4" ht="12.75">
      <c r="A9" s="5" t="s">
        <v>1106</v>
      </c>
      <c r="B9" s="5" t="s">
        <v>6370</v>
      </c>
      <c r="C9" s="116">
        <v>723792</v>
      </c>
      <c r="D9" s="87">
        <f aca="true" t="shared" si="0" ref="D9:D17">C9/C$17</f>
        <v>0.4731715066279391</v>
      </c>
    </row>
    <row r="10" spans="1:4" ht="12.75">
      <c r="A10" s="5" t="s">
        <v>1108</v>
      </c>
      <c r="B10" s="5" t="s">
        <v>6371</v>
      </c>
      <c r="C10" s="116">
        <v>675018</v>
      </c>
      <c r="D10" s="87">
        <f t="shared" si="0"/>
        <v>0.4412860104297619</v>
      </c>
    </row>
    <row r="11" spans="1:4" ht="12.75">
      <c r="A11" s="5" t="s">
        <v>1110</v>
      </c>
      <c r="B11" s="5" t="s">
        <v>6372</v>
      </c>
      <c r="C11" s="116">
        <v>179571</v>
      </c>
      <c r="D11" s="87">
        <f t="shared" si="0"/>
        <v>0.11739267720102689</v>
      </c>
    </row>
    <row r="12" spans="1:4" ht="12.75">
      <c r="A12" s="5" t="s">
        <v>1112</v>
      </c>
      <c r="B12" s="5" t="s">
        <v>6373</v>
      </c>
      <c r="C12" s="116">
        <v>96570</v>
      </c>
      <c r="D12" s="87">
        <f t="shared" si="0"/>
        <v>0.06313163504854997</v>
      </c>
    </row>
    <row r="13" spans="1:4" ht="12.75">
      <c r="A13" s="5" t="s">
        <v>1114</v>
      </c>
      <c r="B13" s="5" t="s">
        <v>6374</v>
      </c>
      <c r="C13" s="116">
        <v>494841</v>
      </c>
      <c r="D13" s="87">
        <f t="shared" si="0"/>
        <v>0.3234971670193592</v>
      </c>
    </row>
    <row r="14" spans="1:4" ht="12.75">
      <c r="A14" s="5" t="s">
        <v>1116</v>
      </c>
      <c r="B14" s="5" t="s">
        <v>6375</v>
      </c>
      <c r="C14" s="116">
        <v>15093</v>
      </c>
      <c r="D14" s="87">
        <f t="shared" si="0"/>
        <v>0.009866892076087447</v>
      </c>
    </row>
    <row r="15" spans="1:4" ht="12.75">
      <c r="A15" s="5" t="s">
        <v>1118</v>
      </c>
      <c r="B15" s="5" t="s">
        <v>6376</v>
      </c>
      <c r="C15" s="116">
        <v>18813</v>
      </c>
      <c r="D15" s="87">
        <f t="shared" si="0"/>
        <v>0.012298803460374553</v>
      </c>
    </row>
    <row r="16" spans="1:4" ht="12.75">
      <c r="A16" s="5" t="s">
        <v>1120</v>
      </c>
      <c r="B16" s="5" t="s">
        <v>6377</v>
      </c>
      <c r="C16" s="116">
        <v>45132</v>
      </c>
      <c r="D16" s="87">
        <f t="shared" si="0"/>
        <v>0.029504576504205834</v>
      </c>
    </row>
    <row r="17" spans="1:4" ht="12.75">
      <c r="A17" s="5"/>
      <c r="B17" s="5" t="s">
        <v>6258</v>
      </c>
      <c r="C17" s="116">
        <v>1529661</v>
      </c>
      <c r="D17" s="87">
        <f t="shared" si="0"/>
        <v>1</v>
      </c>
    </row>
    <row r="18" spans="1:4" ht="12.75">
      <c r="A18" s="5" t="s">
        <v>2726</v>
      </c>
      <c r="B18" s="5" t="s">
        <v>42</v>
      </c>
      <c r="C18" s="116">
        <v>8946</v>
      </c>
      <c r="D18" s="118"/>
    </row>
    <row r="19" spans="1:4" ht="12.75">
      <c r="A19" s="5" t="s">
        <v>2757</v>
      </c>
      <c r="B19" s="5" t="s">
        <v>1099</v>
      </c>
      <c r="C19" s="116">
        <v>8457</v>
      </c>
      <c r="D19" s="118"/>
    </row>
    <row r="20" spans="1:4" ht="12.75">
      <c r="A20" s="5" t="s">
        <v>1129</v>
      </c>
      <c r="B20" s="5" t="s">
        <v>44</v>
      </c>
      <c r="C20" s="116">
        <v>128913</v>
      </c>
      <c r="D20" s="118"/>
    </row>
    <row r="21" spans="1:4" ht="12.75">
      <c r="A21" s="5"/>
      <c r="B21" s="5" t="s">
        <v>1101</v>
      </c>
      <c r="C21" s="116">
        <v>2309652</v>
      </c>
      <c r="D21" s="118"/>
    </row>
    <row r="22" spans="1:4" ht="12.75">
      <c r="A22" s="5"/>
      <c r="B22" s="5"/>
      <c r="C22" s="116"/>
      <c r="D22" s="119"/>
    </row>
    <row r="23" spans="1:4" ht="12.75">
      <c r="A23" s="5"/>
      <c r="B23" s="26" t="s">
        <v>6259</v>
      </c>
      <c r="C23" s="117">
        <v>1664313</v>
      </c>
      <c r="D23" s="120"/>
    </row>
    <row r="24" spans="1:3" ht="12.75">
      <c r="A24" s="9"/>
      <c r="B24" s="18"/>
      <c r="C24" s="9"/>
    </row>
    <row r="25" spans="1:2" ht="12.75">
      <c r="A25" s="62" t="s">
        <v>6928</v>
      </c>
      <c r="B25" s="19"/>
    </row>
    <row r="26" spans="1:2" ht="12.75">
      <c r="A26" s="62" t="s">
        <v>7031</v>
      </c>
      <c r="B26" s="19"/>
    </row>
    <row r="27" spans="1:3" ht="12.75">
      <c r="A27" s="136" t="s">
        <v>6919</v>
      </c>
      <c r="B27" s="136"/>
      <c r="C27" s="136"/>
    </row>
    <row r="28" spans="1:2" ht="12.75">
      <c r="A28" s="62" t="s">
        <v>6917</v>
      </c>
      <c r="B28" s="19"/>
    </row>
    <row r="29" spans="1:2" ht="12.75">
      <c r="A29" s="28" t="s">
        <v>46</v>
      </c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</sheetData>
  <mergeCells count="1">
    <mergeCell ref="A27:C27"/>
  </mergeCells>
  <hyperlinks>
    <hyperlink ref="A27" r:id="rId1" display="http://datainfoplus.stats.govt.nz/Item/nz.govt.stats/c821be55-1a9f-4117-a6b7-1091b297b44d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030"/>
  <sheetViews>
    <sheetView workbookViewId="0" topLeftCell="A1">
      <pane ySplit="7" topLeftCell="A8" activePane="bottomLeft" state="frozen"/>
      <selection pane="bottomLeft" activeCell="G19" sqref="G19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6275</v>
      </c>
    </row>
    <row r="3" ht="12.75">
      <c r="A3" s="4" t="s">
        <v>6378</v>
      </c>
    </row>
    <row r="4" ht="12.75">
      <c r="A4" t="s">
        <v>6248</v>
      </c>
    </row>
    <row r="5" ht="12.75">
      <c r="A5" t="s">
        <v>19</v>
      </c>
    </row>
    <row r="6" ht="12.75">
      <c r="D6" s="133" t="s">
        <v>7051</v>
      </c>
    </row>
    <row r="7" spans="1:4" ht="12.75">
      <c r="A7" s="6" t="s">
        <v>24</v>
      </c>
      <c r="B7" s="31" t="s">
        <v>6378</v>
      </c>
      <c r="C7" s="93" t="s">
        <v>6249</v>
      </c>
      <c r="D7" s="94" t="s">
        <v>6249</v>
      </c>
    </row>
    <row r="8" spans="1:4" ht="12.75">
      <c r="A8" s="5" t="s">
        <v>1106</v>
      </c>
      <c r="B8" s="5" t="s">
        <v>6379</v>
      </c>
      <c r="C8" s="116">
        <v>102831</v>
      </c>
      <c r="D8" s="87">
        <f>C8/C$22</f>
        <v>0.0618225170531814</v>
      </c>
    </row>
    <row r="9" spans="1:4" ht="12.75">
      <c r="A9" s="5" t="s">
        <v>1108</v>
      </c>
      <c r="B9" s="5" t="s">
        <v>6380</v>
      </c>
      <c r="C9" s="116">
        <v>318492</v>
      </c>
      <c r="D9" s="87">
        <f aca="true" t="shared" si="0" ref="D9:D22">C9/C$22</f>
        <v>0.1914790005086195</v>
      </c>
    </row>
    <row r="10" spans="1:4" ht="12.75">
      <c r="A10" s="5" t="s">
        <v>1110</v>
      </c>
      <c r="B10" s="5" t="s">
        <v>6381</v>
      </c>
      <c r="C10" s="116">
        <v>723327</v>
      </c>
      <c r="D10" s="87">
        <f t="shared" si="0"/>
        <v>0.4348678491167697</v>
      </c>
    </row>
    <row r="11" spans="1:4" ht="12.75">
      <c r="A11" s="5" t="s">
        <v>1112</v>
      </c>
      <c r="B11" s="5" t="s">
        <v>6382</v>
      </c>
      <c r="C11" s="116">
        <v>396981</v>
      </c>
      <c r="D11" s="87">
        <f t="shared" si="0"/>
        <v>0.23866698410293594</v>
      </c>
    </row>
    <row r="12" spans="1:4" ht="12.75">
      <c r="A12" s="5" t="s">
        <v>1114</v>
      </c>
      <c r="B12" s="5" t="s">
        <v>6383</v>
      </c>
      <c r="C12" s="116">
        <v>97752</v>
      </c>
      <c r="D12" s="87">
        <f t="shared" si="0"/>
        <v>0.05876899657673842</v>
      </c>
    </row>
    <row r="13" spans="1:4" ht="12.75">
      <c r="A13" s="5" t="s">
        <v>1116</v>
      </c>
      <c r="B13" s="5" t="s">
        <v>6384</v>
      </c>
      <c r="C13" s="116">
        <v>18372</v>
      </c>
      <c r="D13" s="87">
        <f t="shared" si="0"/>
        <v>0.011045339278048922</v>
      </c>
    </row>
    <row r="14" spans="1:4" ht="12.75">
      <c r="A14" s="5" t="s">
        <v>1118</v>
      </c>
      <c r="B14" s="5" t="s">
        <v>6385</v>
      </c>
      <c r="C14" s="116">
        <v>3975</v>
      </c>
      <c r="D14" s="87">
        <f t="shared" si="0"/>
        <v>0.002389790095266953</v>
      </c>
    </row>
    <row r="15" spans="1:4" ht="12.75">
      <c r="A15" s="5" t="s">
        <v>1120</v>
      </c>
      <c r="B15" s="5" t="s">
        <v>6386</v>
      </c>
      <c r="C15" s="116">
        <v>1110</v>
      </c>
      <c r="D15" s="87">
        <f t="shared" si="0"/>
        <v>0.0006673376115085076</v>
      </c>
    </row>
    <row r="16" spans="1:4" ht="12.75">
      <c r="A16" s="5" t="s">
        <v>1122</v>
      </c>
      <c r="B16" s="5" t="s">
        <v>6387</v>
      </c>
      <c r="C16" s="116">
        <v>393</v>
      </c>
      <c r="D16" s="87">
        <f t="shared" si="0"/>
        <v>0.0002362735867773365</v>
      </c>
    </row>
    <row r="17" spans="1:4" ht="12.75">
      <c r="A17" s="5" t="s">
        <v>1124</v>
      </c>
      <c r="B17" s="5" t="s">
        <v>6388</v>
      </c>
      <c r="C17" s="116">
        <v>15</v>
      </c>
      <c r="D17" s="87">
        <f t="shared" si="0"/>
        <v>9.01807583119605E-06</v>
      </c>
    </row>
    <row r="18" spans="1:4" ht="12.75">
      <c r="A18" s="5" t="s">
        <v>1126</v>
      </c>
      <c r="B18" s="5" t="s">
        <v>6389</v>
      </c>
      <c r="C18" s="116">
        <v>12</v>
      </c>
      <c r="D18" s="87">
        <f t="shared" si="0"/>
        <v>7.2144606649568395E-06</v>
      </c>
    </row>
    <row r="19" spans="1:4" ht="12.75">
      <c r="A19" s="5" t="s">
        <v>2734</v>
      </c>
      <c r="B19" s="5" t="s">
        <v>6390</v>
      </c>
      <c r="C19" s="116">
        <v>6</v>
      </c>
      <c r="D19" s="87">
        <f t="shared" si="0"/>
        <v>3.6072303324784197E-06</v>
      </c>
    </row>
    <row r="20" spans="1:4" ht="12.75">
      <c r="A20" s="5" t="s">
        <v>4813</v>
      </c>
      <c r="B20" s="5" t="s">
        <v>6391</v>
      </c>
      <c r="C20" s="116">
        <v>6</v>
      </c>
      <c r="D20" s="87">
        <f t="shared" si="0"/>
        <v>3.6072303324784197E-06</v>
      </c>
    </row>
    <row r="21" spans="1:4" ht="12.75">
      <c r="A21" s="5" t="s">
        <v>6092</v>
      </c>
      <c r="B21" s="5" t="s">
        <v>6392</v>
      </c>
      <c r="C21" s="116">
        <v>45</v>
      </c>
      <c r="D21" s="87">
        <f t="shared" si="0"/>
        <v>2.7054227493588148E-05</v>
      </c>
    </row>
    <row r="22" spans="1:4" ht="12.75">
      <c r="A22" s="5"/>
      <c r="B22" s="5" t="s">
        <v>6258</v>
      </c>
      <c r="C22" s="116">
        <v>1663326</v>
      </c>
      <c r="D22" s="87">
        <f t="shared" si="0"/>
        <v>1</v>
      </c>
    </row>
    <row r="23" spans="1:4" ht="12.75">
      <c r="A23" s="5" t="s">
        <v>2726</v>
      </c>
      <c r="B23" s="5" t="s">
        <v>42</v>
      </c>
      <c r="C23" s="116">
        <v>93</v>
      </c>
      <c r="D23" s="118"/>
    </row>
    <row r="24" spans="1:4" ht="12.75">
      <c r="A24" s="5" t="s">
        <v>1129</v>
      </c>
      <c r="B24" s="5" t="s">
        <v>44</v>
      </c>
      <c r="C24" s="116">
        <v>897</v>
      </c>
      <c r="D24" s="118"/>
    </row>
    <row r="25" spans="1:4" ht="12.75">
      <c r="A25" s="5"/>
      <c r="B25" s="5"/>
      <c r="C25" s="116"/>
      <c r="D25" s="118"/>
    </row>
    <row r="26" spans="1:4" ht="12.75">
      <c r="A26" s="5"/>
      <c r="B26" s="26" t="s">
        <v>6259</v>
      </c>
      <c r="C26" s="117">
        <v>1664313</v>
      </c>
      <c r="D26" s="123"/>
    </row>
    <row r="27" spans="1:3" ht="12.75">
      <c r="A27" s="9"/>
      <c r="B27" s="18"/>
      <c r="C27" s="9"/>
    </row>
    <row r="28" spans="1:2" ht="12.75">
      <c r="A28" s="62" t="s">
        <v>7032</v>
      </c>
      <c r="B28" s="19"/>
    </row>
    <row r="29" spans="1:3" ht="12.75">
      <c r="A29" s="136" t="s">
        <v>6919</v>
      </c>
      <c r="B29" s="136"/>
      <c r="C29" s="136"/>
    </row>
    <row r="30" spans="1:2" ht="12.75">
      <c r="A30" s="62" t="s">
        <v>6917</v>
      </c>
      <c r="B30" s="19"/>
    </row>
    <row r="31" spans="1:2" ht="12.75">
      <c r="A31" s="28" t="s">
        <v>46</v>
      </c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29:C29"/>
  </mergeCells>
  <hyperlinks>
    <hyperlink ref="A29" r:id="rId1" display="http://datainfoplus.stats.govt.nz/Item/nz.govt.stats/43d10e9f-1dec-4d71-b7c9-2a52a7e902ba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032"/>
  <sheetViews>
    <sheetView workbookViewId="0" topLeftCell="A1">
      <pane ySplit="7" topLeftCell="A8" activePane="bottomLeft" state="frozen"/>
      <selection pane="bottomLeft" activeCell="D10" sqref="D10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6280</v>
      </c>
    </row>
    <row r="3" ht="12.75">
      <c r="A3" s="4" t="s">
        <v>6393</v>
      </c>
    </row>
    <row r="4" ht="12.75">
      <c r="A4" s="33" t="s">
        <v>6856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6393</v>
      </c>
      <c r="C7" s="93" t="s">
        <v>6857</v>
      </c>
      <c r="D7" s="94" t="s">
        <v>6857</v>
      </c>
    </row>
    <row r="8" spans="1:4" ht="12.75">
      <c r="A8" s="5" t="s">
        <v>719</v>
      </c>
      <c r="B8" s="5" t="s">
        <v>6394</v>
      </c>
      <c r="C8" s="116">
        <v>61200</v>
      </c>
      <c r="D8" s="87">
        <f>C8/C$210</f>
        <v>0.036561760699691734</v>
      </c>
    </row>
    <row r="9" spans="1:4" ht="12.75">
      <c r="A9" s="5" t="s">
        <v>721</v>
      </c>
      <c r="B9" s="5" t="s">
        <v>6395</v>
      </c>
      <c r="C9" s="116">
        <v>405726</v>
      </c>
      <c r="D9" s="87">
        <f aca="true" t="shared" si="0" ref="D9:D72">C9/C$210</f>
        <v>0.24238655100724066</v>
      </c>
    </row>
    <row r="10" spans="1:4" ht="12.75">
      <c r="A10" s="5" t="s">
        <v>6396</v>
      </c>
      <c r="B10" s="5" t="s">
        <v>6397</v>
      </c>
      <c r="C10" s="116">
        <v>519561</v>
      </c>
      <c r="D10" s="87">
        <f t="shared" si="0"/>
        <v>0.31039321815183885</v>
      </c>
    </row>
    <row r="11" spans="1:4" ht="12.75">
      <c r="A11" s="5" t="s">
        <v>6398</v>
      </c>
      <c r="B11" s="5" t="s">
        <v>6399</v>
      </c>
      <c r="C11" s="116">
        <v>258909</v>
      </c>
      <c r="D11" s="87">
        <f t="shared" si="0"/>
        <v>0.15467596243458312</v>
      </c>
    </row>
    <row r="12" spans="1:4" ht="12.75">
      <c r="A12" s="5" t="s">
        <v>6400</v>
      </c>
      <c r="B12" s="5" t="s">
        <v>6401</v>
      </c>
      <c r="C12" s="116">
        <v>238719</v>
      </c>
      <c r="D12" s="87">
        <f t="shared" si="0"/>
        <v>0.14261416589002796</v>
      </c>
    </row>
    <row r="13" spans="1:4" ht="12.75">
      <c r="A13" s="5" t="s">
        <v>6402</v>
      </c>
      <c r="B13" s="5" t="s">
        <v>6403</v>
      </c>
      <c r="C13" s="116">
        <v>108291</v>
      </c>
      <c r="D13" s="87">
        <f t="shared" si="0"/>
        <v>0.06469460176356728</v>
      </c>
    </row>
    <row r="14" spans="1:4" ht="12.75">
      <c r="A14" s="5" t="s">
        <v>6404</v>
      </c>
      <c r="B14" s="5" t="s">
        <v>6405</v>
      </c>
      <c r="C14" s="116">
        <v>44703</v>
      </c>
      <c r="D14" s="87">
        <f t="shared" si="0"/>
        <v>0.02670621549931895</v>
      </c>
    </row>
    <row r="15" spans="1:4" ht="12.75">
      <c r="A15" s="5" t="s">
        <v>6406</v>
      </c>
      <c r="B15" s="5" t="s">
        <v>6407</v>
      </c>
      <c r="C15" s="116">
        <v>17610</v>
      </c>
      <c r="D15" s="87">
        <f t="shared" si="0"/>
        <v>0.010520467417019142</v>
      </c>
    </row>
    <row r="16" spans="1:4" ht="12.75">
      <c r="A16" s="5" t="s">
        <v>6408</v>
      </c>
      <c r="B16" s="5" t="s">
        <v>6409</v>
      </c>
      <c r="C16" s="116">
        <v>8286</v>
      </c>
      <c r="D16" s="87">
        <f t="shared" si="0"/>
        <v>0.004950175639830812</v>
      </c>
    </row>
    <row r="17" spans="1:4" ht="12.75">
      <c r="A17" s="5" t="s">
        <v>6410</v>
      </c>
      <c r="B17" s="5" t="s">
        <v>6411</v>
      </c>
      <c r="C17" s="116">
        <v>3525</v>
      </c>
      <c r="D17" s="87">
        <f t="shared" si="0"/>
        <v>0.002105885726575382</v>
      </c>
    </row>
    <row r="18" spans="1:4" ht="12.75">
      <c r="A18" s="5" t="s">
        <v>6412</v>
      </c>
      <c r="B18" s="5" t="s">
        <v>6413</v>
      </c>
      <c r="C18" s="116">
        <v>1842</v>
      </c>
      <c r="D18" s="87">
        <f t="shared" si="0"/>
        <v>0.001100437307333859</v>
      </c>
    </row>
    <row r="19" spans="1:4" ht="12.75">
      <c r="A19" s="5" t="s">
        <v>6414</v>
      </c>
      <c r="B19" s="5" t="s">
        <v>6415</v>
      </c>
      <c r="C19" s="116">
        <v>984</v>
      </c>
      <c r="D19" s="87">
        <f t="shared" si="0"/>
        <v>0.0005878557602695533</v>
      </c>
    </row>
    <row r="20" spans="1:4" ht="12.75">
      <c r="A20" s="5" t="s">
        <v>6416</v>
      </c>
      <c r="B20" s="5" t="s">
        <v>6417</v>
      </c>
      <c r="C20" s="116">
        <v>576</v>
      </c>
      <c r="D20" s="87">
        <f t="shared" si="0"/>
        <v>0.00034411068893827515</v>
      </c>
    </row>
    <row r="21" spans="1:4" ht="12.75">
      <c r="A21" s="5" t="s">
        <v>6418</v>
      </c>
      <c r="B21" s="5" t="s">
        <v>6419</v>
      </c>
      <c r="C21" s="116">
        <v>408</v>
      </c>
      <c r="D21" s="87">
        <f t="shared" si="0"/>
        <v>0.00024374507133127822</v>
      </c>
    </row>
    <row r="22" spans="1:4" ht="12.75">
      <c r="A22" s="5" t="s">
        <v>6420</v>
      </c>
      <c r="B22" s="5" t="s">
        <v>6421</v>
      </c>
      <c r="C22" s="116">
        <v>285</v>
      </c>
      <c r="D22" s="87">
        <f t="shared" si="0"/>
        <v>0.00017026310129758407</v>
      </c>
    </row>
    <row r="23" spans="1:4" ht="12.75">
      <c r="A23" s="5" t="s">
        <v>6422</v>
      </c>
      <c r="B23" s="5" t="s">
        <v>6423</v>
      </c>
      <c r="C23" s="116">
        <v>222</v>
      </c>
      <c r="D23" s="87">
        <f t="shared" si="0"/>
        <v>0.0001326259946949602</v>
      </c>
    </row>
    <row r="24" spans="1:4" ht="12.75">
      <c r="A24" s="5" t="s">
        <v>6424</v>
      </c>
      <c r="B24" s="5" t="s">
        <v>6425</v>
      </c>
      <c r="C24" s="116">
        <v>171</v>
      </c>
      <c r="D24" s="87">
        <f t="shared" si="0"/>
        <v>0.00010215786077855044</v>
      </c>
    </row>
    <row r="25" spans="1:4" ht="12.75">
      <c r="A25" s="5" t="s">
        <v>6426</v>
      </c>
      <c r="B25" s="5" t="s">
        <v>6427</v>
      </c>
      <c r="C25" s="116">
        <v>159</v>
      </c>
      <c r="D25" s="87">
        <f t="shared" si="0"/>
        <v>9.498888809233637E-05</v>
      </c>
    </row>
    <row r="26" spans="1:4" ht="12.75">
      <c r="A26" s="5" t="s">
        <v>6428</v>
      </c>
      <c r="B26" s="5" t="s">
        <v>6429</v>
      </c>
      <c r="C26" s="116">
        <v>123</v>
      </c>
      <c r="D26" s="87">
        <f t="shared" si="0"/>
        <v>7.348197003369417E-05</v>
      </c>
    </row>
    <row r="27" spans="1:4" ht="12.75">
      <c r="A27" s="5" t="s">
        <v>6430</v>
      </c>
      <c r="B27" s="5" t="s">
        <v>6431</v>
      </c>
      <c r="C27" s="116">
        <v>132</v>
      </c>
      <c r="D27" s="87">
        <f t="shared" si="0"/>
        <v>7.885869954835472E-05</v>
      </c>
    </row>
    <row r="28" spans="1:4" ht="12.75">
      <c r="A28" s="5" t="s">
        <v>6432</v>
      </c>
      <c r="B28" s="5" t="s">
        <v>6433</v>
      </c>
      <c r="C28" s="116">
        <v>111</v>
      </c>
      <c r="D28" s="87">
        <f t="shared" si="0"/>
        <v>6.63129973474801E-05</v>
      </c>
    </row>
    <row r="29" spans="1:4" ht="12.75">
      <c r="A29" s="5" t="s">
        <v>6434</v>
      </c>
      <c r="B29" s="5" t="s">
        <v>6435</v>
      </c>
      <c r="C29" s="116">
        <v>93</v>
      </c>
      <c r="D29" s="87">
        <f t="shared" si="0"/>
        <v>5.5559538318159005E-05</v>
      </c>
    </row>
    <row r="30" spans="1:4" ht="12.75">
      <c r="A30" s="5" t="s">
        <v>6436</v>
      </c>
      <c r="B30" s="5" t="s">
        <v>6437</v>
      </c>
      <c r="C30" s="116">
        <v>108</v>
      </c>
      <c r="D30" s="87">
        <f t="shared" si="0"/>
        <v>6.452075417592658E-05</v>
      </c>
    </row>
    <row r="31" spans="1:4" ht="12.75">
      <c r="A31" s="5" t="s">
        <v>6438</v>
      </c>
      <c r="B31" s="5" t="s">
        <v>6439</v>
      </c>
      <c r="C31" s="116">
        <v>78</v>
      </c>
      <c r="D31" s="87">
        <f t="shared" si="0"/>
        <v>4.659832246039143E-05</v>
      </c>
    </row>
    <row r="32" spans="1:4" ht="12.75">
      <c r="A32" s="5" t="s">
        <v>6440</v>
      </c>
      <c r="B32" s="5" t="s">
        <v>6441</v>
      </c>
      <c r="C32" s="116">
        <v>78</v>
      </c>
      <c r="D32" s="87">
        <f t="shared" si="0"/>
        <v>4.659832246039143E-05</v>
      </c>
    </row>
    <row r="33" spans="1:4" ht="12.75">
      <c r="A33" s="5" t="s">
        <v>6442</v>
      </c>
      <c r="B33" s="5" t="s">
        <v>6443</v>
      </c>
      <c r="C33" s="116">
        <v>69</v>
      </c>
      <c r="D33" s="87">
        <f t="shared" si="0"/>
        <v>4.1221592945730876E-05</v>
      </c>
    </row>
    <row r="34" spans="1:4" ht="12.75">
      <c r="A34" s="5" t="s">
        <v>6444</v>
      </c>
      <c r="B34" s="5" t="s">
        <v>6445</v>
      </c>
      <c r="C34" s="116">
        <v>75</v>
      </c>
      <c r="D34" s="87">
        <f t="shared" si="0"/>
        <v>4.480607928883791E-05</v>
      </c>
    </row>
    <row r="35" spans="1:4" ht="12.75">
      <c r="A35" s="5" t="s">
        <v>6446</v>
      </c>
      <c r="B35" s="5" t="s">
        <v>6447</v>
      </c>
      <c r="C35" s="116">
        <v>54</v>
      </c>
      <c r="D35" s="87">
        <f t="shared" si="0"/>
        <v>3.226037708796329E-05</v>
      </c>
    </row>
    <row r="36" spans="1:4" ht="12.75">
      <c r="A36" s="5" t="s">
        <v>6448</v>
      </c>
      <c r="B36" s="5" t="s">
        <v>6449</v>
      </c>
      <c r="C36" s="116">
        <v>57</v>
      </c>
      <c r="D36" s="87">
        <f t="shared" si="0"/>
        <v>3.405262025951681E-05</v>
      </c>
    </row>
    <row r="37" spans="1:4" ht="12.75">
      <c r="A37" s="5" t="s">
        <v>6450</v>
      </c>
      <c r="B37" s="5" t="s">
        <v>6451</v>
      </c>
      <c r="C37" s="116">
        <v>48</v>
      </c>
      <c r="D37" s="87">
        <f t="shared" si="0"/>
        <v>2.867589074485626E-05</v>
      </c>
    </row>
    <row r="38" spans="1:4" ht="12.75">
      <c r="A38" s="5" t="s">
        <v>6452</v>
      </c>
      <c r="B38" s="5" t="s">
        <v>6453</v>
      </c>
      <c r="C38" s="116">
        <v>63</v>
      </c>
      <c r="D38" s="87">
        <f t="shared" si="0"/>
        <v>3.763710660262384E-05</v>
      </c>
    </row>
    <row r="39" spans="1:4" ht="12.75">
      <c r="A39" s="5" t="s">
        <v>6454</v>
      </c>
      <c r="B39" s="5" t="s">
        <v>6455</v>
      </c>
      <c r="C39" s="116">
        <v>60</v>
      </c>
      <c r="D39" s="87">
        <f t="shared" si="0"/>
        <v>3.5844863431070325E-05</v>
      </c>
    </row>
    <row r="40" spans="1:4" ht="12.75">
      <c r="A40" s="5" t="s">
        <v>6456</v>
      </c>
      <c r="B40" s="5" t="s">
        <v>6457</v>
      </c>
      <c r="C40" s="116">
        <v>51</v>
      </c>
      <c r="D40" s="87">
        <f t="shared" si="0"/>
        <v>3.0468133916409778E-05</v>
      </c>
    </row>
    <row r="41" spans="1:4" ht="12.75">
      <c r="A41" s="5" t="s">
        <v>6458</v>
      </c>
      <c r="B41" s="5" t="s">
        <v>6459</v>
      </c>
      <c r="C41" s="116">
        <v>54</v>
      </c>
      <c r="D41" s="87">
        <f t="shared" si="0"/>
        <v>3.226037708796329E-05</v>
      </c>
    </row>
    <row r="42" spans="1:4" ht="12.75">
      <c r="A42" s="5" t="s">
        <v>6460</v>
      </c>
      <c r="B42" s="5" t="s">
        <v>6461</v>
      </c>
      <c r="C42" s="116">
        <v>42</v>
      </c>
      <c r="D42" s="87">
        <f t="shared" si="0"/>
        <v>2.509140440174923E-05</v>
      </c>
    </row>
    <row r="43" spans="1:4" ht="12.75">
      <c r="A43" s="5" t="s">
        <v>6462</v>
      </c>
      <c r="B43" s="5" t="s">
        <v>6463</v>
      </c>
      <c r="C43" s="116">
        <v>54</v>
      </c>
      <c r="D43" s="87">
        <f t="shared" si="0"/>
        <v>3.226037708796329E-05</v>
      </c>
    </row>
    <row r="44" spans="1:4" ht="12.75">
      <c r="A44" s="5" t="s">
        <v>6464</v>
      </c>
      <c r="B44" s="5" t="s">
        <v>6465</v>
      </c>
      <c r="C44" s="116">
        <v>36</v>
      </c>
      <c r="D44" s="87">
        <f t="shared" si="0"/>
        <v>2.1506918058642197E-05</v>
      </c>
    </row>
    <row r="45" spans="1:4" ht="12.75">
      <c r="A45" s="5" t="s">
        <v>6466</v>
      </c>
      <c r="B45" s="5" t="s">
        <v>6467</v>
      </c>
      <c r="C45" s="116">
        <v>39</v>
      </c>
      <c r="D45" s="87">
        <f t="shared" si="0"/>
        <v>2.3299161230195714E-05</v>
      </c>
    </row>
    <row r="46" spans="1:4" ht="12.75">
      <c r="A46" s="5" t="s">
        <v>6468</v>
      </c>
      <c r="B46" s="5" t="s">
        <v>6469</v>
      </c>
      <c r="C46" s="116">
        <v>33</v>
      </c>
      <c r="D46" s="87">
        <f t="shared" si="0"/>
        <v>1.971467488708868E-05</v>
      </c>
    </row>
    <row r="47" spans="1:4" ht="12.75">
      <c r="A47" s="5" t="s">
        <v>6470</v>
      </c>
      <c r="B47" s="5" t="s">
        <v>6471</v>
      </c>
      <c r="C47" s="116">
        <v>30</v>
      </c>
      <c r="D47" s="87">
        <f t="shared" si="0"/>
        <v>1.7922431715535163E-05</v>
      </c>
    </row>
    <row r="48" spans="1:4" ht="12.75">
      <c r="A48" s="5" t="s">
        <v>6472</v>
      </c>
      <c r="B48" s="5" t="s">
        <v>6473</v>
      </c>
      <c r="C48" s="116">
        <v>33</v>
      </c>
      <c r="D48" s="87">
        <f t="shared" si="0"/>
        <v>1.971467488708868E-05</v>
      </c>
    </row>
    <row r="49" spans="1:4" ht="12.75">
      <c r="A49" s="5" t="s">
        <v>6474</v>
      </c>
      <c r="B49" s="5" t="s">
        <v>6475</v>
      </c>
      <c r="C49" s="116">
        <v>39</v>
      </c>
      <c r="D49" s="87">
        <f t="shared" si="0"/>
        <v>2.3299161230195714E-05</v>
      </c>
    </row>
    <row r="50" spans="1:4" ht="12.75">
      <c r="A50" s="5" t="s">
        <v>6476</v>
      </c>
      <c r="B50" s="5" t="s">
        <v>6477</v>
      </c>
      <c r="C50" s="116">
        <v>30</v>
      </c>
      <c r="D50" s="87">
        <f t="shared" si="0"/>
        <v>1.7922431715535163E-05</v>
      </c>
    </row>
    <row r="51" spans="1:4" ht="12.75">
      <c r="A51" s="5" t="s">
        <v>6478</v>
      </c>
      <c r="B51" s="5" t="s">
        <v>6479</v>
      </c>
      <c r="C51" s="116">
        <v>30</v>
      </c>
      <c r="D51" s="87">
        <f t="shared" si="0"/>
        <v>1.7922431715535163E-05</v>
      </c>
    </row>
    <row r="52" spans="1:4" ht="12.75">
      <c r="A52" s="5" t="s">
        <v>6480</v>
      </c>
      <c r="B52" s="5" t="s">
        <v>6481</v>
      </c>
      <c r="C52" s="116">
        <v>24</v>
      </c>
      <c r="D52" s="87">
        <f t="shared" si="0"/>
        <v>1.433794537242813E-05</v>
      </c>
    </row>
    <row r="53" spans="1:4" ht="12.75">
      <c r="A53" s="5" t="s">
        <v>6482</v>
      </c>
      <c r="B53" s="5" t="s">
        <v>6483</v>
      </c>
      <c r="C53" s="116">
        <v>33</v>
      </c>
      <c r="D53" s="87">
        <f t="shared" si="0"/>
        <v>1.971467488708868E-05</v>
      </c>
    </row>
    <row r="54" spans="1:4" ht="12.75">
      <c r="A54" s="5" t="s">
        <v>6484</v>
      </c>
      <c r="B54" s="5" t="s">
        <v>6485</v>
      </c>
      <c r="C54" s="116">
        <v>30</v>
      </c>
      <c r="D54" s="87">
        <f t="shared" si="0"/>
        <v>1.7922431715535163E-05</v>
      </c>
    </row>
    <row r="55" spans="1:4" ht="12.75">
      <c r="A55" s="5" t="s">
        <v>6486</v>
      </c>
      <c r="B55" s="5" t="s">
        <v>6487</v>
      </c>
      <c r="C55" s="116">
        <v>30</v>
      </c>
      <c r="D55" s="87">
        <f t="shared" si="0"/>
        <v>1.7922431715535163E-05</v>
      </c>
    </row>
    <row r="56" spans="1:4" ht="12.75">
      <c r="A56" s="5" t="s">
        <v>6488</v>
      </c>
      <c r="B56" s="5" t="s">
        <v>6489</v>
      </c>
      <c r="C56" s="116">
        <v>33</v>
      </c>
      <c r="D56" s="87">
        <f t="shared" si="0"/>
        <v>1.971467488708868E-05</v>
      </c>
    </row>
    <row r="57" spans="1:4" ht="12.75">
      <c r="A57" s="5" t="s">
        <v>6490</v>
      </c>
      <c r="B57" s="5" t="s">
        <v>6491</v>
      </c>
      <c r="C57" s="116">
        <v>15</v>
      </c>
      <c r="D57" s="87">
        <f t="shared" si="0"/>
        <v>8.961215857767581E-06</v>
      </c>
    </row>
    <row r="58" spans="1:4" ht="12.75">
      <c r="A58" s="5" t="s">
        <v>6492</v>
      </c>
      <c r="B58" s="5" t="s">
        <v>6493</v>
      </c>
      <c r="C58" s="116">
        <v>24</v>
      </c>
      <c r="D58" s="87">
        <f t="shared" si="0"/>
        <v>1.433794537242813E-05</v>
      </c>
    </row>
    <row r="59" spans="1:4" ht="12.75">
      <c r="A59" s="5" t="s">
        <v>6494</v>
      </c>
      <c r="B59" s="5" t="s">
        <v>6495</v>
      </c>
      <c r="C59" s="116">
        <v>24</v>
      </c>
      <c r="D59" s="87">
        <f t="shared" si="0"/>
        <v>1.433794537242813E-05</v>
      </c>
    </row>
    <row r="60" spans="1:4" ht="12.75">
      <c r="A60" s="5" t="s">
        <v>6496</v>
      </c>
      <c r="B60" s="5" t="s">
        <v>6497</v>
      </c>
      <c r="C60" s="116">
        <v>18</v>
      </c>
      <c r="D60" s="87">
        <f t="shared" si="0"/>
        <v>1.0753459029321098E-05</v>
      </c>
    </row>
    <row r="61" spans="1:4" ht="12.75">
      <c r="A61" s="5" t="s">
        <v>6498</v>
      </c>
      <c r="B61" s="5" t="s">
        <v>6499</v>
      </c>
      <c r="C61" s="116">
        <v>12</v>
      </c>
      <c r="D61" s="87">
        <f t="shared" si="0"/>
        <v>7.168972686214065E-06</v>
      </c>
    </row>
    <row r="62" spans="1:4" ht="12.75">
      <c r="A62" s="5" t="s">
        <v>6500</v>
      </c>
      <c r="B62" s="5" t="s">
        <v>6501</v>
      </c>
      <c r="C62" s="116">
        <v>21</v>
      </c>
      <c r="D62" s="87">
        <f t="shared" si="0"/>
        <v>1.2545702200874615E-05</v>
      </c>
    </row>
    <row r="63" spans="1:4" ht="12.75">
      <c r="A63" s="5" t="s">
        <v>6502</v>
      </c>
      <c r="B63" s="5" t="s">
        <v>6503</v>
      </c>
      <c r="C63" s="116">
        <v>21</v>
      </c>
      <c r="D63" s="87">
        <f t="shared" si="0"/>
        <v>1.2545702200874615E-05</v>
      </c>
    </row>
    <row r="64" spans="1:4" ht="12.75">
      <c r="A64" s="5" t="s">
        <v>6504</v>
      </c>
      <c r="B64" s="5" t="s">
        <v>6505</v>
      </c>
      <c r="C64" s="116">
        <v>15</v>
      </c>
      <c r="D64" s="87">
        <f t="shared" si="0"/>
        <v>8.961215857767581E-06</v>
      </c>
    </row>
    <row r="65" spans="1:4" ht="12.75">
      <c r="A65" s="5" t="s">
        <v>6506</v>
      </c>
      <c r="B65" s="5" t="s">
        <v>6507</v>
      </c>
      <c r="C65" s="116">
        <v>21</v>
      </c>
      <c r="D65" s="87">
        <f t="shared" si="0"/>
        <v>1.2545702200874615E-05</v>
      </c>
    </row>
    <row r="66" spans="1:4" ht="12.75">
      <c r="A66" s="5" t="s">
        <v>6508</v>
      </c>
      <c r="B66" s="5" t="s">
        <v>6509</v>
      </c>
      <c r="C66" s="116">
        <v>18</v>
      </c>
      <c r="D66" s="87">
        <f t="shared" si="0"/>
        <v>1.0753459029321098E-05</v>
      </c>
    </row>
    <row r="67" spans="1:4" ht="12.75">
      <c r="A67" s="5" t="s">
        <v>6510</v>
      </c>
      <c r="B67" s="5" t="s">
        <v>6511</v>
      </c>
      <c r="C67" s="116">
        <v>15</v>
      </c>
      <c r="D67" s="87">
        <f t="shared" si="0"/>
        <v>8.961215857767581E-06</v>
      </c>
    </row>
    <row r="68" spans="1:4" ht="12.75">
      <c r="A68" s="5" t="s">
        <v>6512</v>
      </c>
      <c r="B68" s="5" t="s">
        <v>6513</v>
      </c>
      <c r="C68" s="116">
        <v>21</v>
      </c>
      <c r="D68" s="87">
        <f t="shared" si="0"/>
        <v>1.2545702200874615E-05</v>
      </c>
    </row>
    <row r="69" spans="1:4" ht="12.75">
      <c r="A69" s="5" t="s">
        <v>6514</v>
      </c>
      <c r="B69" s="5" t="s">
        <v>6515</v>
      </c>
      <c r="C69" s="116">
        <v>15</v>
      </c>
      <c r="D69" s="87">
        <f t="shared" si="0"/>
        <v>8.961215857767581E-06</v>
      </c>
    </row>
    <row r="70" spans="1:4" ht="12.75">
      <c r="A70" s="5" t="s">
        <v>6516</v>
      </c>
      <c r="B70" s="5" t="s">
        <v>6517</v>
      </c>
      <c r="C70" s="116">
        <v>24</v>
      </c>
      <c r="D70" s="87">
        <f t="shared" si="0"/>
        <v>1.433794537242813E-05</v>
      </c>
    </row>
    <row r="71" spans="1:4" ht="12.75">
      <c r="A71" s="5" t="s">
        <v>6518</v>
      </c>
      <c r="B71" s="5" t="s">
        <v>6519</v>
      </c>
      <c r="C71" s="116">
        <v>12</v>
      </c>
      <c r="D71" s="87">
        <f t="shared" si="0"/>
        <v>7.168972686214065E-06</v>
      </c>
    </row>
    <row r="72" spans="1:4" ht="12.75">
      <c r="A72" s="5" t="s">
        <v>6520</v>
      </c>
      <c r="B72" s="5" t="s">
        <v>6521</v>
      </c>
      <c r="C72" s="116">
        <v>21</v>
      </c>
      <c r="D72" s="87">
        <f t="shared" si="0"/>
        <v>1.2545702200874615E-05</v>
      </c>
    </row>
    <row r="73" spans="1:4" ht="12.75">
      <c r="A73" s="5" t="s">
        <v>6522</v>
      </c>
      <c r="B73" s="5" t="s">
        <v>6523</v>
      </c>
      <c r="C73" s="116">
        <v>18</v>
      </c>
      <c r="D73" s="87">
        <f aca="true" t="shared" si="1" ref="D73:D136">C73/C$210</f>
        <v>1.0753459029321098E-05</v>
      </c>
    </row>
    <row r="74" spans="1:4" ht="12.75">
      <c r="A74" s="5" t="s">
        <v>6524</v>
      </c>
      <c r="B74" s="5" t="s">
        <v>6525</v>
      </c>
      <c r="C74" s="116">
        <v>18</v>
      </c>
      <c r="D74" s="87">
        <f t="shared" si="1"/>
        <v>1.0753459029321098E-05</v>
      </c>
    </row>
    <row r="75" spans="1:4" ht="12.75">
      <c r="A75" s="5" t="s">
        <v>6526</v>
      </c>
      <c r="B75" s="5" t="s">
        <v>6527</v>
      </c>
      <c r="C75" s="116">
        <v>12</v>
      </c>
      <c r="D75" s="87">
        <f t="shared" si="1"/>
        <v>7.168972686214065E-06</v>
      </c>
    </row>
    <row r="76" spans="1:4" ht="12.75">
      <c r="A76" s="5" t="s">
        <v>6528</v>
      </c>
      <c r="B76" s="5" t="s">
        <v>6529</v>
      </c>
      <c r="C76" s="116">
        <v>9</v>
      </c>
      <c r="D76" s="87">
        <f t="shared" si="1"/>
        <v>5.376729514660549E-06</v>
      </c>
    </row>
    <row r="77" spans="1:4" ht="12.75">
      <c r="A77" s="5" t="s">
        <v>6530</v>
      </c>
      <c r="B77" s="5" t="s">
        <v>6531</v>
      </c>
      <c r="C77" s="116">
        <v>9</v>
      </c>
      <c r="D77" s="87">
        <f t="shared" si="1"/>
        <v>5.376729514660549E-06</v>
      </c>
    </row>
    <row r="78" spans="1:4" ht="12.75">
      <c r="A78" s="5" t="s">
        <v>6532</v>
      </c>
      <c r="B78" s="5" t="s">
        <v>6533</v>
      </c>
      <c r="C78" s="116">
        <v>12</v>
      </c>
      <c r="D78" s="87">
        <f t="shared" si="1"/>
        <v>7.168972686214065E-06</v>
      </c>
    </row>
    <row r="79" spans="1:4" ht="12.75">
      <c r="A79" s="5" t="s">
        <v>6534</v>
      </c>
      <c r="B79" s="5" t="s">
        <v>6535</v>
      </c>
      <c r="C79" s="116">
        <v>12</v>
      </c>
      <c r="D79" s="87">
        <f t="shared" si="1"/>
        <v>7.168972686214065E-06</v>
      </c>
    </row>
    <row r="80" spans="1:4" ht="12.75">
      <c r="A80" s="5" t="s">
        <v>6536</v>
      </c>
      <c r="B80" s="5" t="s">
        <v>6537</v>
      </c>
      <c r="C80" s="116">
        <v>6</v>
      </c>
      <c r="D80" s="87">
        <f t="shared" si="1"/>
        <v>3.5844863431070326E-06</v>
      </c>
    </row>
    <row r="81" spans="1:4" ht="12.75">
      <c r="A81" s="5" t="s">
        <v>6538</v>
      </c>
      <c r="B81" s="5" t="s">
        <v>6539</v>
      </c>
      <c r="C81" s="116">
        <v>9</v>
      </c>
      <c r="D81" s="87">
        <f t="shared" si="1"/>
        <v>5.376729514660549E-06</v>
      </c>
    </row>
    <row r="82" spans="1:4" ht="12.75">
      <c r="A82" s="5" t="s">
        <v>6540</v>
      </c>
      <c r="B82" s="5" t="s">
        <v>6541</v>
      </c>
      <c r="C82" s="116">
        <v>12</v>
      </c>
      <c r="D82" s="87">
        <f t="shared" si="1"/>
        <v>7.168972686214065E-06</v>
      </c>
    </row>
    <row r="83" spans="1:4" ht="12.75">
      <c r="A83" s="5" t="s">
        <v>6542</v>
      </c>
      <c r="B83" s="5" t="s">
        <v>6543</v>
      </c>
      <c r="C83" s="116">
        <v>3</v>
      </c>
      <c r="D83" s="87">
        <f t="shared" si="1"/>
        <v>1.7922431715535163E-06</v>
      </c>
    </row>
    <row r="84" spans="1:4" ht="12.75">
      <c r="A84" s="5" t="s">
        <v>6544</v>
      </c>
      <c r="B84" s="5" t="s">
        <v>6545</v>
      </c>
      <c r="C84" s="116">
        <v>15</v>
      </c>
      <c r="D84" s="87">
        <f t="shared" si="1"/>
        <v>8.961215857767581E-06</v>
      </c>
    </row>
    <row r="85" spans="1:4" ht="12.75">
      <c r="A85" s="5" t="s">
        <v>6546</v>
      </c>
      <c r="B85" s="5" t="s">
        <v>6547</v>
      </c>
      <c r="C85" s="116">
        <v>9</v>
      </c>
      <c r="D85" s="87">
        <f t="shared" si="1"/>
        <v>5.376729514660549E-06</v>
      </c>
    </row>
    <row r="86" spans="1:4" ht="12.75">
      <c r="A86" s="5" t="s">
        <v>6548</v>
      </c>
      <c r="B86" s="5" t="s">
        <v>6549</v>
      </c>
      <c r="C86" s="116">
        <v>3</v>
      </c>
      <c r="D86" s="87">
        <f t="shared" si="1"/>
        <v>1.7922431715535163E-06</v>
      </c>
    </row>
    <row r="87" spans="1:4" ht="12.75">
      <c r="A87" s="5" t="s">
        <v>6550</v>
      </c>
      <c r="B87" s="5" t="s">
        <v>6551</v>
      </c>
      <c r="C87" s="116">
        <v>9</v>
      </c>
      <c r="D87" s="87">
        <f t="shared" si="1"/>
        <v>5.376729514660549E-06</v>
      </c>
    </row>
    <row r="88" spans="1:4" ht="12.75">
      <c r="A88" s="5" t="s">
        <v>6552</v>
      </c>
      <c r="B88" s="5" t="s">
        <v>6553</v>
      </c>
      <c r="C88" s="116">
        <v>12</v>
      </c>
      <c r="D88" s="87">
        <f t="shared" si="1"/>
        <v>7.168972686214065E-06</v>
      </c>
    </row>
    <row r="89" spans="1:4" ht="12.75">
      <c r="A89" s="5" t="s">
        <v>6554</v>
      </c>
      <c r="B89" s="5" t="s">
        <v>6555</v>
      </c>
      <c r="C89" s="116">
        <v>12</v>
      </c>
      <c r="D89" s="87">
        <f t="shared" si="1"/>
        <v>7.168972686214065E-06</v>
      </c>
    </row>
    <row r="90" spans="1:4" ht="12.75">
      <c r="A90" s="5" t="s">
        <v>6556</v>
      </c>
      <c r="B90" s="5" t="s">
        <v>6557</v>
      </c>
      <c r="C90" s="116">
        <v>12</v>
      </c>
      <c r="D90" s="87">
        <f t="shared" si="1"/>
        <v>7.168972686214065E-06</v>
      </c>
    </row>
    <row r="91" spans="1:4" ht="12.75">
      <c r="A91" s="5" t="s">
        <v>6558</v>
      </c>
      <c r="B91" s="5" t="s">
        <v>6559</v>
      </c>
      <c r="C91" s="116">
        <v>9</v>
      </c>
      <c r="D91" s="87">
        <f t="shared" si="1"/>
        <v>5.376729514660549E-06</v>
      </c>
    </row>
    <row r="92" spans="1:4" ht="12.75">
      <c r="A92" s="5" t="s">
        <v>6560</v>
      </c>
      <c r="B92" s="5" t="s">
        <v>6561</v>
      </c>
      <c r="C92" s="116">
        <v>9</v>
      </c>
      <c r="D92" s="87">
        <f t="shared" si="1"/>
        <v>5.376729514660549E-06</v>
      </c>
    </row>
    <row r="93" spans="1:4" ht="12.75">
      <c r="A93" s="5" t="s">
        <v>6562</v>
      </c>
      <c r="B93" s="5" t="s">
        <v>6563</v>
      </c>
      <c r="C93" s="116">
        <v>3</v>
      </c>
      <c r="D93" s="87">
        <f t="shared" si="1"/>
        <v>1.7922431715535163E-06</v>
      </c>
    </row>
    <row r="94" spans="1:4" ht="12.75">
      <c r="A94" s="5" t="s">
        <v>6564</v>
      </c>
      <c r="B94" s="5" t="s">
        <v>6565</v>
      </c>
      <c r="C94" s="116">
        <v>9</v>
      </c>
      <c r="D94" s="87">
        <f t="shared" si="1"/>
        <v>5.376729514660549E-06</v>
      </c>
    </row>
    <row r="95" spans="1:4" ht="12.75">
      <c r="A95" s="5" t="s">
        <v>6566</v>
      </c>
      <c r="B95" s="5" t="s">
        <v>6567</v>
      </c>
      <c r="C95" s="116">
        <v>12</v>
      </c>
      <c r="D95" s="87">
        <f t="shared" si="1"/>
        <v>7.168972686214065E-06</v>
      </c>
    </row>
    <row r="96" spans="1:4" ht="12.75">
      <c r="A96" s="5" t="s">
        <v>6568</v>
      </c>
      <c r="B96" s="5" t="s">
        <v>6569</v>
      </c>
      <c r="C96" s="116">
        <v>6</v>
      </c>
      <c r="D96" s="87">
        <f t="shared" si="1"/>
        <v>3.5844863431070326E-06</v>
      </c>
    </row>
    <row r="97" spans="1:4" ht="12.75">
      <c r="A97" s="5" t="s">
        <v>6570</v>
      </c>
      <c r="B97" s="5" t="s">
        <v>6571</v>
      </c>
      <c r="C97" s="116">
        <v>3</v>
      </c>
      <c r="D97" s="87">
        <f t="shared" si="1"/>
        <v>1.7922431715535163E-06</v>
      </c>
    </row>
    <row r="98" spans="1:4" ht="12.75">
      <c r="A98" s="5" t="s">
        <v>6572</v>
      </c>
      <c r="B98" s="5" t="s">
        <v>6573</v>
      </c>
      <c r="C98" s="116">
        <v>6</v>
      </c>
      <c r="D98" s="87">
        <f t="shared" si="1"/>
        <v>3.5844863431070326E-06</v>
      </c>
    </row>
    <row r="99" spans="1:4" ht="12.75">
      <c r="A99" s="5" t="s">
        <v>6574</v>
      </c>
      <c r="B99" s="5" t="s">
        <v>6575</v>
      </c>
      <c r="C99" s="116">
        <v>6</v>
      </c>
      <c r="D99" s="87">
        <f t="shared" si="1"/>
        <v>3.5844863431070326E-06</v>
      </c>
    </row>
    <row r="100" spans="1:4" ht="12.75">
      <c r="A100" s="5" t="s">
        <v>6576</v>
      </c>
      <c r="B100" s="5" t="s">
        <v>6577</v>
      </c>
      <c r="C100" s="116">
        <v>3</v>
      </c>
      <c r="D100" s="87">
        <f t="shared" si="1"/>
        <v>1.7922431715535163E-06</v>
      </c>
    </row>
    <row r="101" spans="1:4" ht="12.75">
      <c r="A101" s="5" t="s">
        <v>6578</v>
      </c>
      <c r="B101" s="5" t="s">
        <v>6579</v>
      </c>
      <c r="C101" s="116">
        <v>6</v>
      </c>
      <c r="D101" s="87">
        <f t="shared" si="1"/>
        <v>3.5844863431070326E-06</v>
      </c>
    </row>
    <row r="102" spans="1:4" ht="12.75">
      <c r="A102" s="5" t="s">
        <v>6580</v>
      </c>
      <c r="B102" s="5" t="s">
        <v>6581</v>
      </c>
      <c r="C102" s="116">
        <v>6</v>
      </c>
      <c r="D102" s="87">
        <f t="shared" si="1"/>
        <v>3.5844863431070326E-06</v>
      </c>
    </row>
    <row r="103" spans="1:4" ht="12.75">
      <c r="A103" s="5" t="s">
        <v>6582</v>
      </c>
      <c r="B103" s="5" t="s">
        <v>6583</v>
      </c>
      <c r="C103" s="116">
        <v>6</v>
      </c>
      <c r="D103" s="87">
        <f t="shared" si="1"/>
        <v>3.5844863431070326E-06</v>
      </c>
    </row>
    <row r="104" spans="1:4" ht="12.75">
      <c r="A104" s="5" t="s">
        <v>6584</v>
      </c>
      <c r="B104" s="5" t="s">
        <v>6585</v>
      </c>
      <c r="C104" s="116">
        <v>6</v>
      </c>
      <c r="D104" s="87">
        <f t="shared" si="1"/>
        <v>3.5844863431070326E-06</v>
      </c>
    </row>
    <row r="105" spans="1:4" ht="12.75">
      <c r="A105" s="5" t="s">
        <v>6586</v>
      </c>
      <c r="B105" s="5" t="s">
        <v>6587</v>
      </c>
      <c r="C105" s="116">
        <v>6</v>
      </c>
      <c r="D105" s="87">
        <f t="shared" si="1"/>
        <v>3.5844863431070326E-06</v>
      </c>
    </row>
    <row r="106" spans="1:4" ht="12.75">
      <c r="A106" s="5" t="s">
        <v>6588</v>
      </c>
      <c r="B106" s="5" t="s">
        <v>6589</v>
      </c>
      <c r="C106" s="116">
        <v>6</v>
      </c>
      <c r="D106" s="87">
        <f t="shared" si="1"/>
        <v>3.5844863431070326E-06</v>
      </c>
    </row>
    <row r="107" spans="1:4" ht="12.75">
      <c r="A107" s="5" t="s">
        <v>6590</v>
      </c>
      <c r="B107" s="5" t="s">
        <v>6591</v>
      </c>
      <c r="C107" s="116">
        <v>6</v>
      </c>
      <c r="D107" s="87">
        <f t="shared" si="1"/>
        <v>3.5844863431070326E-06</v>
      </c>
    </row>
    <row r="108" spans="1:4" ht="12.75">
      <c r="A108" s="5" t="s">
        <v>6592</v>
      </c>
      <c r="B108" s="5" t="s">
        <v>6593</v>
      </c>
      <c r="C108" s="116">
        <v>3</v>
      </c>
      <c r="D108" s="87">
        <f t="shared" si="1"/>
        <v>1.7922431715535163E-06</v>
      </c>
    </row>
    <row r="109" spans="1:4" ht="12.75">
      <c r="A109" s="5" t="s">
        <v>6594</v>
      </c>
      <c r="B109" s="5" t="s">
        <v>6595</v>
      </c>
      <c r="C109" s="116">
        <v>6</v>
      </c>
      <c r="D109" s="87">
        <f t="shared" si="1"/>
        <v>3.5844863431070326E-06</v>
      </c>
    </row>
    <row r="110" spans="1:4" ht="12.75">
      <c r="A110" s="5" t="s">
        <v>6596</v>
      </c>
      <c r="B110" s="5" t="s">
        <v>6597</v>
      </c>
      <c r="C110" s="116">
        <v>6</v>
      </c>
      <c r="D110" s="87">
        <f t="shared" si="1"/>
        <v>3.5844863431070326E-06</v>
      </c>
    </row>
    <row r="111" spans="1:4" ht="12.75">
      <c r="A111" s="5" t="s">
        <v>6598</v>
      </c>
      <c r="B111" s="5" t="s">
        <v>6599</v>
      </c>
      <c r="C111" s="116">
        <v>3</v>
      </c>
      <c r="D111" s="87">
        <f t="shared" si="1"/>
        <v>1.7922431715535163E-06</v>
      </c>
    </row>
    <row r="112" spans="1:4" ht="12.75">
      <c r="A112" s="5" t="s">
        <v>6600</v>
      </c>
      <c r="B112" s="5" t="s">
        <v>6601</v>
      </c>
      <c r="C112" s="116">
        <v>3</v>
      </c>
      <c r="D112" s="87">
        <f t="shared" si="1"/>
        <v>1.7922431715535163E-06</v>
      </c>
    </row>
    <row r="113" spans="1:4" ht="12.75">
      <c r="A113" s="5" t="s">
        <v>6602</v>
      </c>
      <c r="B113" s="5" t="s">
        <v>6603</v>
      </c>
      <c r="C113" s="116">
        <v>6</v>
      </c>
      <c r="D113" s="87">
        <f t="shared" si="1"/>
        <v>3.5844863431070326E-06</v>
      </c>
    </row>
    <row r="114" spans="1:4" ht="12.75">
      <c r="A114" s="5" t="s">
        <v>6604</v>
      </c>
      <c r="B114" s="5" t="s">
        <v>6605</v>
      </c>
      <c r="C114" s="116">
        <v>6</v>
      </c>
      <c r="D114" s="87">
        <f t="shared" si="1"/>
        <v>3.5844863431070326E-06</v>
      </c>
    </row>
    <row r="115" spans="1:4" ht="12.75">
      <c r="A115" s="5" t="s">
        <v>6606</v>
      </c>
      <c r="B115" s="5" t="s">
        <v>6607</v>
      </c>
      <c r="C115" s="116">
        <v>6</v>
      </c>
      <c r="D115" s="87">
        <f t="shared" si="1"/>
        <v>3.5844863431070326E-06</v>
      </c>
    </row>
    <row r="116" spans="1:4" ht="12.75">
      <c r="A116" s="5" t="s">
        <v>6608</v>
      </c>
      <c r="B116" s="5" t="s">
        <v>6609</v>
      </c>
      <c r="C116" s="116">
        <v>6</v>
      </c>
      <c r="D116" s="87">
        <f t="shared" si="1"/>
        <v>3.5844863431070326E-06</v>
      </c>
    </row>
    <row r="117" spans="1:4" ht="12.75">
      <c r="A117" s="5" t="s">
        <v>6610</v>
      </c>
      <c r="B117" s="5" t="s">
        <v>6611</v>
      </c>
      <c r="C117" s="116">
        <v>3</v>
      </c>
      <c r="D117" s="87">
        <f t="shared" si="1"/>
        <v>1.7922431715535163E-06</v>
      </c>
    </row>
    <row r="118" spans="1:4" ht="12.75">
      <c r="A118" s="5" t="s">
        <v>6612</v>
      </c>
      <c r="B118" s="5" t="s">
        <v>6613</v>
      </c>
      <c r="C118" s="116">
        <v>3</v>
      </c>
      <c r="D118" s="87">
        <f t="shared" si="1"/>
        <v>1.7922431715535163E-06</v>
      </c>
    </row>
    <row r="119" spans="1:4" ht="12.75">
      <c r="A119" s="5" t="s">
        <v>6614</v>
      </c>
      <c r="B119" s="5" t="s">
        <v>6615</v>
      </c>
      <c r="C119" s="116">
        <v>3</v>
      </c>
      <c r="D119" s="87">
        <f t="shared" si="1"/>
        <v>1.7922431715535163E-06</v>
      </c>
    </row>
    <row r="120" spans="1:4" ht="12.75">
      <c r="A120" s="5" t="s">
        <v>6616</v>
      </c>
      <c r="B120" s="5" t="s">
        <v>6617</v>
      </c>
      <c r="C120" s="116">
        <v>3</v>
      </c>
      <c r="D120" s="87">
        <f t="shared" si="1"/>
        <v>1.7922431715535163E-06</v>
      </c>
    </row>
    <row r="121" spans="1:4" ht="12.75">
      <c r="A121" s="5" t="s">
        <v>6618</v>
      </c>
      <c r="B121" s="5" t="s">
        <v>6619</v>
      </c>
      <c r="C121" s="116">
        <v>6</v>
      </c>
      <c r="D121" s="87">
        <f t="shared" si="1"/>
        <v>3.5844863431070326E-06</v>
      </c>
    </row>
    <row r="122" spans="1:4" ht="12.75">
      <c r="A122" s="5" t="s">
        <v>6620</v>
      </c>
      <c r="B122" s="5" t="s">
        <v>6621</v>
      </c>
      <c r="C122" s="116">
        <v>3</v>
      </c>
      <c r="D122" s="87">
        <f t="shared" si="1"/>
        <v>1.7922431715535163E-06</v>
      </c>
    </row>
    <row r="123" spans="1:4" ht="12.75">
      <c r="A123" s="5" t="s">
        <v>6622</v>
      </c>
      <c r="B123" s="5" t="s">
        <v>6623</v>
      </c>
      <c r="C123" s="116">
        <v>3</v>
      </c>
      <c r="D123" s="87">
        <f t="shared" si="1"/>
        <v>1.7922431715535163E-06</v>
      </c>
    </row>
    <row r="124" spans="1:4" ht="12.75">
      <c r="A124" s="5" t="s">
        <v>6624</v>
      </c>
      <c r="B124" s="5" t="s">
        <v>6625</v>
      </c>
      <c r="C124" s="116">
        <v>3</v>
      </c>
      <c r="D124" s="87">
        <f t="shared" si="1"/>
        <v>1.7922431715535163E-06</v>
      </c>
    </row>
    <row r="125" spans="1:4" ht="12.75">
      <c r="A125" s="5" t="s">
        <v>6626</v>
      </c>
      <c r="B125" s="5" t="s">
        <v>6627</v>
      </c>
      <c r="C125" s="116">
        <v>3</v>
      </c>
      <c r="D125" s="87">
        <f t="shared" si="1"/>
        <v>1.7922431715535163E-06</v>
      </c>
    </row>
    <row r="126" spans="1:4" ht="12.75">
      <c r="A126" s="5" t="s">
        <v>6628</v>
      </c>
      <c r="B126" s="5" t="s">
        <v>6629</v>
      </c>
      <c r="C126" s="116">
        <v>3</v>
      </c>
      <c r="D126" s="87">
        <f t="shared" si="1"/>
        <v>1.7922431715535163E-06</v>
      </c>
    </row>
    <row r="127" spans="1:4" ht="12.75">
      <c r="A127" s="5" t="s">
        <v>6630</v>
      </c>
      <c r="B127" s="5" t="s">
        <v>6631</v>
      </c>
      <c r="C127" s="116">
        <v>3</v>
      </c>
      <c r="D127" s="87">
        <f t="shared" si="1"/>
        <v>1.7922431715535163E-06</v>
      </c>
    </row>
    <row r="128" spans="1:4" ht="12.75">
      <c r="A128" s="5" t="s">
        <v>6632</v>
      </c>
      <c r="B128" s="5" t="s">
        <v>6633</v>
      </c>
      <c r="C128" s="116">
        <v>3</v>
      </c>
      <c r="D128" s="87">
        <f t="shared" si="1"/>
        <v>1.7922431715535163E-06</v>
      </c>
    </row>
    <row r="129" spans="1:4" ht="12.75">
      <c r="A129" s="5" t="s">
        <v>6634</v>
      </c>
      <c r="B129" s="5" t="s">
        <v>6635</v>
      </c>
      <c r="C129" s="116">
        <v>3</v>
      </c>
      <c r="D129" s="87">
        <f t="shared" si="1"/>
        <v>1.7922431715535163E-06</v>
      </c>
    </row>
    <row r="130" spans="1:4" ht="12.75">
      <c r="A130" s="5" t="s">
        <v>6636</v>
      </c>
      <c r="B130" s="5" t="s">
        <v>6637</v>
      </c>
      <c r="C130" s="116">
        <v>3</v>
      </c>
      <c r="D130" s="87">
        <f t="shared" si="1"/>
        <v>1.7922431715535163E-06</v>
      </c>
    </row>
    <row r="131" spans="1:4" ht="12.75">
      <c r="A131" s="5" t="s">
        <v>6638</v>
      </c>
      <c r="B131" s="5" t="s">
        <v>6639</v>
      </c>
      <c r="C131" s="116">
        <v>6</v>
      </c>
      <c r="D131" s="87">
        <f t="shared" si="1"/>
        <v>3.5844863431070326E-06</v>
      </c>
    </row>
    <row r="132" spans="1:4" ht="12.75">
      <c r="A132" s="5" t="s">
        <v>6640</v>
      </c>
      <c r="B132" s="5" t="s">
        <v>6641</v>
      </c>
      <c r="C132" s="116">
        <v>3</v>
      </c>
      <c r="D132" s="87">
        <f t="shared" si="1"/>
        <v>1.7922431715535163E-06</v>
      </c>
    </row>
    <row r="133" spans="1:4" ht="12.75">
      <c r="A133" s="5" t="s">
        <v>6642</v>
      </c>
      <c r="B133" s="5" t="s">
        <v>6643</v>
      </c>
      <c r="C133" s="116">
        <v>3</v>
      </c>
      <c r="D133" s="87">
        <f t="shared" si="1"/>
        <v>1.7922431715535163E-06</v>
      </c>
    </row>
    <row r="134" spans="1:4" ht="12.75">
      <c r="A134" s="5" t="s">
        <v>6644</v>
      </c>
      <c r="B134" s="5" t="s">
        <v>6645</v>
      </c>
      <c r="C134" s="116">
        <v>6</v>
      </c>
      <c r="D134" s="87">
        <f t="shared" si="1"/>
        <v>3.5844863431070326E-06</v>
      </c>
    </row>
    <row r="135" spans="1:4" ht="12.75">
      <c r="A135" s="5" t="s">
        <v>6646</v>
      </c>
      <c r="B135" s="5" t="s">
        <v>6647</v>
      </c>
      <c r="C135" s="116">
        <v>6</v>
      </c>
      <c r="D135" s="87">
        <f t="shared" si="1"/>
        <v>3.5844863431070326E-06</v>
      </c>
    </row>
    <row r="136" spans="1:4" ht="12.75">
      <c r="A136" s="5" t="s">
        <v>6648</v>
      </c>
      <c r="B136" s="5" t="s">
        <v>6649</v>
      </c>
      <c r="C136" s="116">
        <v>6</v>
      </c>
      <c r="D136" s="87">
        <f t="shared" si="1"/>
        <v>3.5844863431070326E-06</v>
      </c>
    </row>
    <row r="137" spans="1:4" ht="12.75">
      <c r="A137" s="5" t="s">
        <v>6650</v>
      </c>
      <c r="B137" s="5" t="s">
        <v>6651</v>
      </c>
      <c r="C137" s="116">
        <v>0</v>
      </c>
      <c r="D137" s="87">
        <f aca="true" t="shared" si="2" ref="D137:D200">C137/C$210</f>
        <v>0</v>
      </c>
    </row>
    <row r="138" spans="1:4" ht="12.75">
      <c r="A138" s="5" t="s">
        <v>6652</v>
      </c>
      <c r="B138" s="5" t="s">
        <v>6653</v>
      </c>
      <c r="C138" s="116">
        <v>3</v>
      </c>
      <c r="D138" s="87">
        <f t="shared" si="2"/>
        <v>1.7922431715535163E-06</v>
      </c>
    </row>
    <row r="139" spans="1:4" ht="12.75">
      <c r="A139" s="5" t="s">
        <v>6654</v>
      </c>
      <c r="B139" s="5" t="s">
        <v>6655</v>
      </c>
      <c r="C139" s="116">
        <v>0</v>
      </c>
      <c r="D139" s="87">
        <f t="shared" si="2"/>
        <v>0</v>
      </c>
    </row>
    <row r="140" spans="1:4" ht="12.75">
      <c r="A140" s="5" t="s">
        <v>6656</v>
      </c>
      <c r="B140" s="5" t="s">
        <v>6657</v>
      </c>
      <c r="C140" s="116">
        <v>3</v>
      </c>
      <c r="D140" s="87">
        <f t="shared" si="2"/>
        <v>1.7922431715535163E-06</v>
      </c>
    </row>
    <row r="141" spans="1:4" ht="12.75">
      <c r="A141" s="5" t="s">
        <v>6658</v>
      </c>
      <c r="B141" s="5" t="s">
        <v>6659</v>
      </c>
      <c r="C141" s="116">
        <v>0</v>
      </c>
      <c r="D141" s="87">
        <f t="shared" si="2"/>
        <v>0</v>
      </c>
    </row>
    <row r="142" spans="1:4" ht="12.75">
      <c r="A142" s="5" t="s">
        <v>6660</v>
      </c>
      <c r="B142" s="5" t="s">
        <v>6661</v>
      </c>
      <c r="C142" s="116">
        <v>3</v>
      </c>
      <c r="D142" s="87">
        <f t="shared" si="2"/>
        <v>1.7922431715535163E-06</v>
      </c>
    </row>
    <row r="143" spans="1:4" ht="12.75">
      <c r="A143" s="5" t="s">
        <v>6662</v>
      </c>
      <c r="B143" s="5" t="s">
        <v>6663</v>
      </c>
      <c r="C143" s="116">
        <v>3</v>
      </c>
      <c r="D143" s="87">
        <f t="shared" si="2"/>
        <v>1.7922431715535163E-06</v>
      </c>
    </row>
    <row r="144" spans="1:4" ht="12.75">
      <c r="A144" s="5" t="s">
        <v>6664</v>
      </c>
      <c r="B144" s="5" t="s">
        <v>6665</v>
      </c>
      <c r="C144" s="116">
        <v>0</v>
      </c>
      <c r="D144" s="87">
        <f t="shared" si="2"/>
        <v>0</v>
      </c>
    </row>
    <row r="145" spans="1:4" ht="12.75">
      <c r="A145" s="5" t="s">
        <v>6666</v>
      </c>
      <c r="B145" s="5" t="s">
        <v>6667</v>
      </c>
      <c r="C145" s="116">
        <v>6</v>
      </c>
      <c r="D145" s="87">
        <f t="shared" si="2"/>
        <v>3.5844863431070326E-06</v>
      </c>
    </row>
    <row r="146" spans="1:4" ht="12.75">
      <c r="A146" s="5" t="s">
        <v>6668</v>
      </c>
      <c r="B146" s="5" t="s">
        <v>6669</v>
      </c>
      <c r="C146" s="116">
        <v>3</v>
      </c>
      <c r="D146" s="87">
        <f t="shared" si="2"/>
        <v>1.7922431715535163E-06</v>
      </c>
    </row>
    <row r="147" spans="1:4" ht="12.75">
      <c r="A147" s="5" t="s">
        <v>6670</v>
      </c>
      <c r="B147" s="5" t="s">
        <v>6671</v>
      </c>
      <c r="C147" s="116">
        <v>6</v>
      </c>
      <c r="D147" s="87">
        <f t="shared" si="2"/>
        <v>3.5844863431070326E-06</v>
      </c>
    </row>
    <row r="148" spans="1:4" ht="12.75">
      <c r="A148" s="5" t="s">
        <v>6672</v>
      </c>
      <c r="B148" s="5" t="s">
        <v>6673</v>
      </c>
      <c r="C148" s="116">
        <v>3</v>
      </c>
      <c r="D148" s="87">
        <f t="shared" si="2"/>
        <v>1.7922431715535163E-06</v>
      </c>
    </row>
    <row r="149" spans="1:4" ht="12.75">
      <c r="A149" s="5" t="s">
        <v>6674</v>
      </c>
      <c r="B149" s="5" t="s">
        <v>6675</v>
      </c>
      <c r="C149" s="116">
        <v>3</v>
      </c>
      <c r="D149" s="87">
        <f t="shared" si="2"/>
        <v>1.7922431715535163E-06</v>
      </c>
    </row>
    <row r="150" spans="1:4" ht="12.75">
      <c r="A150" s="5" t="s">
        <v>6676</v>
      </c>
      <c r="B150" s="5" t="s">
        <v>6677</v>
      </c>
      <c r="C150" s="116">
        <v>3</v>
      </c>
      <c r="D150" s="87">
        <f t="shared" si="2"/>
        <v>1.7922431715535163E-06</v>
      </c>
    </row>
    <row r="151" spans="1:4" ht="12.75">
      <c r="A151" s="5" t="s">
        <v>6678</v>
      </c>
      <c r="B151" s="5" t="s">
        <v>6679</v>
      </c>
      <c r="C151" s="116">
        <v>3</v>
      </c>
      <c r="D151" s="87">
        <f t="shared" si="2"/>
        <v>1.7922431715535163E-06</v>
      </c>
    </row>
    <row r="152" spans="1:4" ht="12.75">
      <c r="A152" s="5" t="s">
        <v>6680</v>
      </c>
      <c r="B152" s="5" t="s">
        <v>6681</v>
      </c>
      <c r="C152" s="116">
        <v>3</v>
      </c>
      <c r="D152" s="87">
        <f t="shared" si="2"/>
        <v>1.7922431715535163E-06</v>
      </c>
    </row>
    <row r="153" spans="1:4" ht="12.75">
      <c r="A153" s="5" t="s">
        <v>6682</v>
      </c>
      <c r="B153" s="5" t="s">
        <v>6683</v>
      </c>
      <c r="C153" s="116">
        <v>0</v>
      </c>
      <c r="D153" s="87">
        <f t="shared" si="2"/>
        <v>0</v>
      </c>
    </row>
    <row r="154" spans="1:4" ht="12.75">
      <c r="A154" s="5" t="s">
        <v>6684</v>
      </c>
      <c r="B154" s="5" t="s">
        <v>6685</v>
      </c>
      <c r="C154" s="116">
        <v>3</v>
      </c>
      <c r="D154" s="87">
        <f t="shared" si="2"/>
        <v>1.7922431715535163E-06</v>
      </c>
    </row>
    <row r="155" spans="1:4" ht="12.75">
      <c r="A155" s="5" t="s">
        <v>6686</v>
      </c>
      <c r="B155" s="5" t="s">
        <v>6687</v>
      </c>
      <c r="C155" s="116">
        <v>3</v>
      </c>
      <c r="D155" s="87">
        <f t="shared" si="2"/>
        <v>1.7922431715535163E-06</v>
      </c>
    </row>
    <row r="156" spans="1:4" ht="12.75">
      <c r="A156" s="5" t="s">
        <v>6688</v>
      </c>
      <c r="B156" s="5" t="s">
        <v>6689</v>
      </c>
      <c r="C156" s="116">
        <v>6</v>
      </c>
      <c r="D156" s="87">
        <f t="shared" si="2"/>
        <v>3.5844863431070326E-06</v>
      </c>
    </row>
    <row r="157" spans="1:4" ht="12.75">
      <c r="A157" s="5" t="s">
        <v>6690</v>
      </c>
      <c r="B157" s="5" t="s">
        <v>6691</v>
      </c>
      <c r="C157" s="116">
        <v>3</v>
      </c>
      <c r="D157" s="87">
        <f t="shared" si="2"/>
        <v>1.7922431715535163E-06</v>
      </c>
    </row>
    <row r="158" spans="1:4" ht="12.75">
      <c r="A158" s="5" t="s">
        <v>6692</v>
      </c>
      <c r="B158" s="5" t="s">
        <v>6693</v>
      </c>
      <c r="C158" s="116">
        <v>0</v>
      </c>
      <c r="D158" s="87">
        <f t="shared" si="2"/>
        <v>0</v>
      </c>
    </row>
    <row r="159" spans="1:4" ht="12.75">
      <c r="A159" s="5" t="s">
        <v>6694</v>
      </c>
      <c r="B159" s="5" t="s">
        <v>6695</v>
      </c>
      <c r="C159" s="116">
        <v>3</v>
      </c>
      <c r="D159" s="87">
        <f t="shared" si="2"/>
        <v>1.7922431715535163E-06</v>
      </c>
    </row>
    <row r="160" spans="1:4" ht="12.75">
      <c r="A160" s="5" t="s">
        <v>6696</v>
      </c>
      <c r="B160" s="5" t="s">
        <v>6697</v>
      </c>
      <c r="C160" s="116">
        <v>0</v>
      </c>
      <c r="D160" s="87">
        <f t="shared" si="2"/>
        <v>0</v>
      </c>
    </row>
    <row r="161" spans="1:4" ht="12.75">
      <c r="A161" s="5" t="s">
        <v>6698</v>
      </c>
      <c r="B161" s="5" t="s">
        <v>6699</v>
      </c>
      <c r="C161" s="116">
        <v>0</v>
      </c>
      <c r="D161" s="87">
        <f t="shared" si="2"/>
        <v>0</v>
      </c>
    </row>
    <row r="162" spans="1:4" ht="12.75">
      <c r="A162" s="5" t="s">
        <v>6700</v>
      </c>
      <c r="B162" s="5" t="s">
        <v>6701</v>
      </c>
      <c r="C162" s="116">
        <v>0</v>
      </c>
      <c r="D162" s="87">
        <f t="shared" si="2"/>
        <v>0</v>
      </c>
    </row>
    <row r="163" spans="1:4" ht="12.75">
      <c r="A163" s="5" t="s">
        <v>6702</v>
      </c>
      <c r="B163" s="5" t="s">
        <v>6703</v>
      </c>
      <c r="C163" s="116">
        <v>3</v>
      </c>
      <c r="D163" s="87">
        <f t="shared" si="2"/>
        <v>1.7922431715535163E-06</v>
      </c>
    </row>
    <row r="164" spans="1:4" ht="12.75">
      <c r="A164" s="5" t="s">
        <v>6704</v>
      </c>
      <c r="B164" s="5" t="s">
        <v>6705</v>
      </c>
      <c r="C164" s="116">
        <v>3</v>
      </c>
      <c r="D164" s="87">
        <f t="shared" si="2"/>
        <v>1.7922431715535163E-06</v>
      </c>
    </row>
    <row r="165" spans="1:4" ht="12.75">
      <c r="A165" s="5" t="s">
        <v>6706</v>
      </c>
      <c r="B165" s="5" t="s">
        <v>6707</v>
      </c>
      <c r="C165" s="116">
        <v>0</v>
      </c>
      <c r="D165" s="87">
        <f t="shared" si="2"/>
        <v>0</v>
      </c>
    </row>
    <row r="166" spans="1:4" ht="12.75">
      <c r="A166" s="5" t="s">
        <v>6708</v>
      </c>
      <c r="B166" s="5" t="s">
        <v>6709</v>
      </c>
      <c r="C166" s="116">
        <v>0</v>
      </c>
      <c r="D166" s="87">
        <f t="shared" si="2"/>
        <v>0</v>
      </c>
    </row>
    <row r="167" spans="1:4" ht="12.75">
      <c r="A167" s="5" t="s">
        <v>6710</v>
      </c>
      <c r="B167" s="5" t="s">
        <v>6711</v>
      </c>
      <c r="C167" s="116">
        <v>3</v>
      </c>
      <c r="D167" s="87">
        <f t="shared" si="2"/>
        <v>1.7922431715535163E-06</v>
      </c>
    </row>
    <row r="168" spans="1:4" ht="12.75">
      <c r="A168" s="5" t="s">
        <v>6712</v>
      </c>
      <c r="B168" s="5" t="s">
        <v>6713</v>
      </c>
      <c r="C168" s="116">
        <v>3</v>
      </c>
      <c r="D168" s="87">
        <f t="shared" si="2"/>
        <v>1.7922431715535163E-06</v>
      </c>
    </row>
    <row r="169" spans="1:4" ht="12.75">
      <c r="A169" s="5" t="s">
        <v>6714</v>
      </c>
      <c r="B169" s="5" t="s">
        <v>6715</v>
      </c>
      <c r="C169" s="116">
        <v>3</v>
      </c>
      <c r="D169" s="87">
        <f t="shared" si="2"/>
        <v>1.7922431715535163E-06</v>
      </c>
    </row>
    <row r="170" spans="1:4" ht="12.75">
      <c r="A170" s="5" t="s">
        <v>6716</v>
      </c>
      <c r="B170" s="5" t="s">
        <v>6717</v>
      </c>
      <c r="C170" s="116">
        <v>3</v>
      </c>
      <c r="D170" s="87">
        <f t="shared" si="2"/>
        <v>1.7922431715535163E-06</v>
      </c>
    </row>
    <row r="171" spans="1:4" ht="12.75">
      <c r="A171" s="5" t="s">
        <v>6718</v>
      </c>
      <c r="B171" s="5" t="s">
        <v>6719</v>
      </c>
      <c r="C171" s="116">
        <v>3</v>
      </c>
      <c r="D171" s="87">
        <f t="shared" si="2"/>
        <v>1.7922431715535163E-06</v>
      </c>
    </row>
    <row r="172" spans="1:4" ht="12.75">
      <c r="A172" s="5" t="s">
        <v>6720</v>
      </c>
      <c r="B172" s="5" t="s">
        <v>6721</v>
      </c>
      <c r="C172" s="116">
        <v>6</v>
      </c>
      <c r="D172" s="87">
        <f t="shared" si="2"/>
        <v>3.5844863431070326E-06</v>
      </c>
    </row>
    <row r="173" spans="1:4" ht="12.75">
      <c r="A173" s="5" t="s">
        <v>6722</v>
      </c>
      <c r="B173" s="5" t="s">
        <v>6723</v>
      </c>
      <c r="C173" s="116">
        <v>0</v>
      </c>
      <c r="D173" s="87">
        <f t="shared" si="2"/>
        <v>0</v>
      </c>
    </row>
    <row r="174" spans="1:4" ht="12.75">
      <c r="A174" s="5" t="s">
        <v>6724</v>
      </c>
      <c r="B174" s="5" t="s">
        <v>6725</v>
      </c>
      <c r="C174" s="116">
        <v>3</v>
      </c>
      <c r="D174" s="87">
        <f t="shared" si="2"/>
        <v>1.7922431715535163E-06</v>
      </c>
    </row>
    <row r="175" spans="1:4" ht="12.75">
      <c r="A175" s="5" t="s">
        <v>6726</v>
      </c>
      <c r="B175" s="5" t="s">
        <v>6727</v>
      </c>
      <c r="C175" s="116">
        <v>3</v>
      </c>
      <c r="D175" s="87">
        <f t="shared" si="2"/>
        <v>1.7922431715535163E-06</v>
      </c>
    </row>
    <row r="176" spans="1:4" ht="12.75">
      <c r="A176" s="5" t="s">
        <v>6728</v>
      </c>
      <c r="B176" s="5" t="s">
        <v>6729</v>
      </c>
      <c r="C176" s="116">
        <v>0</v>
      </c>
      <c r="D176" s="87">
        <f t="shared" si="2"/>
        <v>0</v>
      </c>
    </row>
    <row r="177" spans="1:4" ht="12.75">
      <c r="A177" s="5" t="s">
        <v>6730</v>
      </c>
      <c r="B177" s="5" t="s">
        <v>6731</v>
      </c>
      <c r="C177" s="116">
        <v>0</v>
      </c>
      <c r="D177" s="87">
        <f t="shared" si="2"/>
        <v>0</v>
      </c>
    </row>
    <row r="178" spans="1:4" ht="12.75">
      <c r="A178" s="5" t="s">
        <v>6732</v>
      </c>
      <c r="B178" s="5" t="s">
        <v>6733</v>
      </c>
      <c r="C178" s="116">
        <v>0</v>
      </c>
      <c r="D178" s="87">
        <f t="shared" si="2"/>
        <v>0</v>
      </c>
    </row>
    <row r="179" spans="1:4" ht="12.75">
      <c r="A179" s="5" t="s">
        <v>6734</v>
      </c>
      <c r="B179" s="5" t="s">
        <v>6735</v>
      </c>
      <c r="C179" s="116">
        <v>0</v>
      </c>
      <c r="D179" s="87">
        <f t="shared" si="2"/>
        <v>0</v>
      </c>
    </row>
    <row r="180" spans="1:4" ht="12.75">
      <c r="A180" s="5" t="s">
        <v>6736</v>
      </c>
      <c r="B180" s="5" t="s">
        <v>6737</v>
      </c>
      <c r="C180" s="116">
        <v>3</v>
      </c>
      <c r="D180" s="87">
        <f t="shared" si="2"/>
        <v>1.7922431715535163E-06</v>
      </c>
    </row>
    <row r="181" spans="1:4" ht="12.75">
      <c r="A181" s="5" t="s">
        <v>6738</v>
      </c>
      <c r="B181" s="5" t="s">
        <v>6739</v>
      </c>
      <c r="C181" s="116">
        <v>0</v>
      </c>
      <c r="D181" s="87">
        <f t="shared" si="2"/>
        <v>0</v>
      </c>
    </row>
    <row r="182" spans="1:4" ht="12.75">
      <c r="A182" s="5" t="s">
        <v>6740</v>
      </c>
      <c r="B182" s="5" t="s">
        <v>6741</v>
      </c>
      <c r="C182" s="116">
        <v>3</v>
      </c>
      <c r="D182" s="87">
        <f t="shared" si="2"/>
        <v>1.7922431715535163E-06</v>
      </c>
    </row>
    <row r="183" spans="1:4" ht="12.75">
      <c r="A183" s="5" t="s">
        <v>6742</v>
      </c>
      <c r="B183" s="5" t="s">
        <v>6743</v>
      </c>
      <c r="C183" s="116">
        <v>0</v>
      </c>
      <c r="D183" s="87">
        <f t="shared" si="2"/>
        <v>0</v>
      </c>
    </row>
    <row r="184" spans="1:4" ht="12.75">
      <c r="A184" s="5" t="s">
        <v>6744</v>
      </c>
      <c r="B184" s="5" t="s">
        <v>6745</v>
      </c>
      <c r="C184" s="116">
        <v>3</v>
      </c>
      <c r="D184" s="87">
        <f t="shared" si="2"/>
        <v>1.7922431715535163E-06</v>
      </c>
    </row>
    <row r="185" spans="1:4" ht="12.75">
      <c r="A185" s="5" t="s">
        <v>6746</v>
      </c>
      <c r="B185" s="5" t="s">
        <v>6747</v>
      </c>
      <c r="C185" s="116">
        <v>3</v>
      </c>
      <c r="D185" s="87">
        <f t="shared" si="2"/>
        <v>1.7922431715535163E-06</v>
      </c>
    </row>
    <row r="186" spans="1:4" ht="12.75">
      <c r="A186" s="5" t="s">
        <v>6748</v>
      </c>
      <c r="B186" s="5" t="s">
        <v>6749</v>
      </c>
      <c r="C186" s="116">
        <v>3</v>
      </c>
      <c r="D186" s="87">
        <f t="shared" si="2"/>
        <v>1.7922431715535163E-06</v>
      </c>
    </row>
    <row r="187" spans="1:4" ht="12.75">
      <c r="A187" s="5" t="s">
        <v>6750</v>
      </c>
      <c r="B187" s="5" t="s">
        <v>6751</v>
      </c>
      <c r="C187" s="116">
        <v>0</v>
      </c>
      <c r="D187" s="87">
        <f t="shared" si="2"/>
        <v>0</v>
      </c>
    </row>
    <row r="188" spans="1:4" ht="12.75">
      <c r="A188" s="5" t="s">
        <v>6752</v>
      </c>
      <c r="B188" s="5" t="s">
        <v>6753</v>
      </c>
      <c r="C188" s="116">
        <v>0</v>
      </c>
      <c r="D188" s="87">
        <f t="shared" si="2"/>
        <v>0</v>
      </c>
    </row>
    <row r="189" spans="1:4" ht="12.75">
      <c r="A189" s="5" t="s">
        <v>6754</v>
      </c>
      <c r="B189" s="5" t="s">
        <v>6755</v>
      </c>
      <c r="C189" s="116">
        <v>0</v>
      </c>
      <c r="D189" s="87">
        <f t="shared" si="2"/>
        <v>0</v>
      </c>
    </row>
    <row r="190" spans="1:4" ht="12.75">
      <c r="A190" s="5" t="s">
        <v>6756</v>
      </c>
      <c r="B190" s="5" t="s">
        <v>6757</v>
      </c>
      <c r="C190" s="116">
        <v>0</v>
      </c>
      <c r="D190" s="87">
        <f t="shared" si="2"/>
        <v>0</v>
      </c>
    </row>
    <row r="191" spans="1:4" ht="12.75">
      <c r="A191" s="5" t="s">
        <v>6758</v>
      </c>
      <c r="B191" s="5" t="s">
        <v>6759</v>
      </c>
      <c r="C191" s="116">
        <v>3</v>
      </c>
      <c r="D191" s="87">
        <f t="shared" si="2"/>
        <v>1.7922431715535163E-06</v>
      </c>
    </row>
    <row r="192" spans="1:4" ht="12.75">
      <c r="A192" s="5" t="s">
        <v>6760</v>
      </c>
      <c r="B192" s="5" t="s">
        <v>6761</v>
      </c>
      <c r="C192" s="116">
        <v>3</v>
      </c>
      <c r="D192" s="87">
        <f t="shared" si="2"/>
        <v>1.7922431715535163E-06</v>
      </c>
    </row>
    <row r="193" spans="1:4" ht="12.75">
      <c r="A193" s="5" t="s">
        <v>6762</v>
      </c>
      <c r="B193" s="5" t="s">
        <v>6763</v>
      </c>
      <c r="C193" s="116">
        <v>0</v>
      </c>
      <c r="D193" s="87">
        <f t="shared" si="2"/>
        <v>0</v>
      </c>
    </row>
    <row r="194" spans="1:4" ht="12.75">
      <c r="A194" s="5" t="s">
        <v>6764</v>
      </c>
      <c r="B194" s="5" t="s">
        <v>6765</v>
      </c>
      <c r="C194" s="116">
        <v>0</v>
      </c>
      <c r="D194" s="87">
        <f t="shared" si="2"/>
        <v>0</v>
      </c>
    </row>
    <row r="195" spans="1:4" ht="12.75">
      <c r="A195" s="5" t="s">
        <v>6766</v>
      </c>
      <c r="B195" s="5" t="s">
        <v>6767</v>
      </c>
      <c r="C195" s="116">
        <v>3</v>
      </c>
      <c r="D195" s="87">
        <f t="shared" si="2"/>
        <v>1.7922431715535163E-06</v>
      </c>
    </row>
    <row r="196" spans="1:4" ht="12.75">
      <c r="A196" s="5" t="s">
        <v>6768</v>
      </c>
      <c r="B196" s="5" t="s">
        <v>6769</v>
      </c>
      <c r="C196" s="116">
        <v>0</v>
      </c>
      <c r="D196" s="87">
        <f t="shared" si="2"/>
        <v>0</v>
      </c>
    </row>
    <row r="197" spans="1:4" ht="12.75">
      <c r="A197" s="5" t="s">
        <v>6770</v>
      </c>
      <c r="B197" s="5" t="s">
        <v>6771</v>
      </c>
      <c r="C197" s="116">
        <v>0</v>
      </c>
      <c r="D197" s="87">
        <f t="shared" si="2"/>
        <v>0</v>
      </c>
    </row>
    <row r="198" spans="1:4" ht="12.75">
      <c r="A198" s="5" t="s">
        <v>6772</v>
      </c>
      <c r="B198" s="5" t="s">
        <v>6773</v>
      </c>
      <c r="C198" s="116">
        <v>3</v>
      </c>
      <c r="D198" s="87">
        <f t="shared" si="2"/>
        <v>1.7922431715535163E-06</v>
      </c>
    </row>
    <row r="199" spans="1:4" ht="12.75">
      <c r="A199" s="5" t="s">
        <v>6774</v>
      </c>
      <c r="B199" s="5" t="s">
        <v>6775</v>
      </c>
      <c r="C199" s="116">
        <v>0</v>
      </c>
      <c r="D199" s="87">
        <f t="shared" si="2"/>
        <v>0</v>
      </c>
    </row>
    <row r="200" spans="1:4" ht="12.75">
      <c r="A200" s="5" t="s">
        <v>6776</v>
      </c>
      <c r="B200" s="5" t="s">
        <v>6777</v>
      </c>
      <c r="C200" s="116">
        <v>3</v>
      </c>
      <c r="D200" s="87">
        <f t="shared" si="2"/>
        <v>1.7922431715535163E-06</v>
      </c>
    </row>
    <row r="201" spans="1:4" ht="12.75">
      <c r="A201" s="5" t="s">
        <v>6778</v>
      </c>
      <c r="B201" s="5" t="s">
        <v>6779</v>
      </c>
      <c r="C201" s="116">
        <v>3</v>
      </c>
      <c r="D201" s="87">
        <f aca="true" t="shared" si="3" ref="D201:D210">C201/C$210</f>
        <v>1.7922431715535163E-06</v>
      </c>
    </row>
    <row r="202" spans="1:4" ht="12.75">
      <c r="A202" s="5" t="s">
        <v>6780</v>
      </c>
      <c r="B202" s="5" t="s">
        <v>6781</v>
      </c>
      <c r="C202" s="116">
        <v>3</v>
      </c>
      <c r="D202" s="87">
        <f t="shared" si="3"/>
        <v>1.7922431715535163E-06</v>
      </c>
    </row>
    <row r="203" spans="1:4" ht="12.75">
      <c r="A203" s="5" t="s">
        <v>6782</v>
      </c>
      <c r="B203" s="5" t="s">
        <v>6783</v>
      </c>
      <c r="C203" s="116">
        <v>3</v>
      </c>
      <c r="D203" s="87">
        <f t="shared" si="3"/>
        <v>1.7922431715535163E-06</v>
      </c>
    </row>
    <row r="204" spans="1:4" ht="12.75">
      <c r="A204" s="5" t="s">
        <v>6784</v>
      </c>
      <c r="B204" s="5" t="s">
        <v>6785</v>
      </c>
      <c r="C204" s="116">
        <v>0</v>
      </c>
      <c r="D204" s="87">
        <f t="shared" si="3"/>
        <v>0</v>
      </c>
    </row>
    <row r="205" spans="1:4" ht="12.75">
      <c r="A205" s="5" t="s">
        <v>6786</v>
      </c>
      <c r="B205" s="5" t="s">
        <v>6787</v>
      </c>
      <c r="C205" s="116">
        <v>0</v>
      </c>
      <c r="D205" s="87">
        <f t="shared" si="3"/>
        <v>0</v>
      </c>
    </row>
    <row r="206" spans="1:4" ht="12.75">
      <c r="A206" s="5" t="s">
        <v>6788</v>
      </c>
      <c r="B206" s="5" t="s">
        <v>6789</v>
      </c>
      <c r="C206" s="116">
        <v>0</v>
      </c>
      <c r="D206" s="87">
        <f t="shared" si="3"/>
        <v>0</v>
      </c>
    </row>
    <row r="207" spans="1:4" ht="12.75">
      <c r="A207" s="5" t="s">
        <v>6790</v>
      </c>
      <c r="B207" s="5" t="s">
        <v>6791</v>
      </c>
      <c r="C207" s="116">
        <v>3</v>
      </c>
      <c r="D207" s="87">
        <f t="shared" si="3"/>
        <v>1.7922431715535163E-06</v>
      </c>
    </row>
    <row r="208" spans="1:4" ht="12.75">
      <c r="A208" s="5" t="s">
        <v>6792</v>
      </c>
      <c r="B208" s="5" t="s">
        <v>6793</v>
      </c>
      <c r="C208" s="116">
        <v>96</v>
      </c>
      <c r="D208" s="87">
        <f t="shared" si="3"/>
        <v>5.735178148971252E-05</v>
      </c>
    </row>
    <row r="209" spans="1:4" ht="12.75">
      <c r="A209" s="5"/>
      <c r="B209" s="5"/>
      <c r="C209" s="116"/>
      <c r="D209" s="87"/>
    </row>
    <row r="210" spans="1:4" ht="12.75">
      <c r="A210" s="5"/>
      <c r="B210" s="26" t="s">
        <v>6794</v>
      </c>
      <c r="C210" s="117">
        <v>1673880</v>
      </c>
      <c r="D210" s="123">
        <f t="shared" si="3"/>
        <v>1</v>
      </c>
    </row>
    <row r="211" spans="1:3" ht="12.75">
      <c r="A211" s="9"/>
      <c r="B211" s="18"/>
      <c r="C211" s="9"/>
    </row>
    <row r="212" spans="1:2" ht="12.75">
      <c r="A212" s="62" t="s">
        <v>6984</v>
      </c>
      <c r="B212" s="19"/>
    </row>
    <row r="213" spans="1:2" ht="12.75">
      <c r="A213" s="62" t="s">
        <v>6985</v>
      </c>
      <c r="B213" s="19"/>
    </row>
    <row r="214" spans="1:2" ht="12.75">
      <c r="A214" s="62" t="s">
        <v>7030</v>
      </c>
      <c r="B214" s="19"/>
    </row>
    <row r="215" spans="1:3" ht="12.75">
      <c r="A215" s="136" t="s">
        <v>6919</v>
      </c>
      <c r="B215" s="136"/>
      <c r="C215" s="136"/>
    </row>
    <row r="216" spans="1:2" ht="12.75">
      <c r="A216" s="62" t="s">
        <v>6917</v>
      </c>
      <c r="B216" s="19"/>
    </row>
    <row r="217" spans="1:2" ht="12.75">
      <c r="A217" s="28" t="s">
        <v>46</v>
      </c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</sheetData>
  <mergeCells count="1">
    <mergeCell ref="A215:C215"/>
  </mergeCells>
  <hyperlinks>
    <hyperlink ref="A215" r:id="rId1" display="http://datainfoplus.stats.govt.nz/Item/nz.govt.stats/086b8a1b-0a84-453b-bc77-9b0b25104984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34"/>
  <sheetViews>
    <sheetView workbookViewId="0" topLeftCell="A1">
      <pane ySplit="7" topLeftCell="A8" activePane="bottomLeft" state="frozen"/>
      <selection pane="bottomLeft" activeCell="O27" sqref="O27"/>
    </sheetView>
  </sheetViews>
  <sheetFormatPr defaultColWidth="8.7109375" defaultRowHeight="12.75"/>
  <cols>
    <col min="2" max="2" width="33.7109375" style="0" customWidth="1"/>
    <col min="3" max="3" width="18.7109375" style="0" customWidth="1"/>
    <col min="4" max="4" width="18.7109375" style="82" customWidth="1"/>
  </cols>
  <sheetData>
    <row r="1" ht="12.75">
      <c r="A1" s="19" t="s">
        <v>47</v>
      </c>
    </row>
    <row r="3" ht="12.75">
      <c r="A3" s="4" t="s">
        <v>725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725</v>
      </c>
      <c r="C7" s="8" t="s">
        <v>727</v>
      </c>
      <c r="D7" s="86" t="s">
        <v>727</v>
      </c>
    </row>
    <row r="8" spans="1:4" ht="12.75">
      <c r="A8" s="5" t="s">
        <v>32</v>
      </c>
      <c r="B8" s="5" t="s">
        <v>728</v>
      </c>
      <c r="C8" s="25">
        <v>498996</v>
      </c>
      <c r="D8" s="87">
        <f>C8/C$11</f>
        <v>0.13213694157461361</v>
      </c>
    </row>
    <row r="9" spans="1:4" ht="12.75">
      <c r="A9" s="5" t="s">
        <v>34</v>
      </c>
      <c r="B9" s="5" t="s">
        <v>729</v>
      </c>
      <c r="C9" s="25">
        <v>832104</v>
      </c>
      <c r="D9" s="87">
        <f aca="true" t="shared" si="0" ref="D9:D11">C9/C$11</f>
        <v>0.22034580964978134</v>
      </c>
    </row>
    <row r="10" spans="1:4" ht="12.75">
      <c r="A10" s="5" t="s">
        <v>36</v>
      </c>
      <c r="B10" s="5" t="s">
        <v>730</v>
      </c>
      <c r="C10" s="25">
        <v>2445252</v>
      </c>
      <c r="D10" s="87">
        <f t="shared" si="0"/>
        <v>0.6475164543587666</v>
      </c>
    </row>
    <row r="11" spans="1:4" ht="12.75">
      <c r="A11" s="5"/>
      <c r="B11" s="5" t="s">
        <v>40</v>
      </c>
      <c r="C11" s="25">
        <v>3776355</v>
      </c>
      <c r="D11" s="87">
        <f t="shared" si="0"/>
        <v>1</v>
      </c>
    </row>
    <row r="12" spans="1:4" ht="12.75">
      <c r="A12" s="5" t="s">
        <v>41</v>
      </c>
      <c r="B12" s="5" t="s">
        <v>42</v>
      </c>
      <c r="C12" s="25">
        <v>0</v>
      </c>
      <c r="D12" s="109"/>
    </row>
    <row r="13" spans="1:4" ht="12.75">
      <c r="A13" s="5" t="s">
        <v>43</v>
      </c>
      <c r="B13" s="5" t="s">
        <v>44</v>
      </c>
      <c r="C13" s="25">
        <v>0</v>
      </c>
      <c r="D13" s="109"/>
    </row>
    <row r="14" spans="1:4" ht="12.75">
      <c r="A14" s="5"/>
      <c r="B14" s="5"/>
      <c r="C14" s="25"/>
      <c r="D14" s="109"/>
    </row>
    <row r="15" spans="1:4" ht="12.75">
      <c r="A15" s="26"/>
      <c r="B15" s="26" t="s">
        <v>45</v>
      </c>
      <c r="C15" s="27">
        <v>3776355</v>
      </c>
      <c r="D15" s="110"/>
    </row>
    <row r="16" spans="1:3" ht="12.75">
      <c r="A16" s="9"/>
      <c r="B16" s="18"/>
      <c r="C16" s="9"/>
    </row>
    <row r="17" spans="1:3" ht="12.75">
      <c r="A17" s="62" t="s">
        <v>6996</v>
      </c>
      <c r="B17" s="34"/>
      <c r="C17" s="34"/>
    </row>
    <row r="18" spans="1:3" ht="12.75">
      <c r="A18" s="142" t="s">
        <v>6919</v>
      </c>
      <c r="B18" s="142"/>
      <c r="C18" s="142"/>
    </row>
    <row r="19" spans="1:3" ht="12.75">
      <c r="A19" s="62" t="s">
        <v>6917</v>
      </c>
      <c r="B19" s="20"/>
      <c r="C19" s="12"/>
    </row>
    <row r="20" spans="1:3" ht="12.75">
      <c r="A20" s="28" t="s">
        <v>46</v>
      </c>
      <c r="B20" s="20"/>
      <c r="C20" s="12"/>
    </row>
    <row r="21" spans="1:2" ht="12.75">
      <c r="A21" s="28"/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  <row r="1033" ht="12.75">
      <c r="B1033" s="19"/>
    </row>
    <row r="1034" ht="12.75">
      <c r="B1034" s="19"/>
    </row>
  </sheetData>
  <mergeCells count="1">
    <mergeCell ref="A18:C18"/>
  </mergeCells>
  <hyperlinks>
    <hyperlink ref="A18" r:id="rId1" display="http://datainfoplus.stats.govt.nz/Item/nz.govt.stats/6c30d129-d952-46ab-b02b-e3ee9c8963b9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1030"/>
  <sheetViews>
    <sheetView workbookViewId="0" topLeftCell="A1">
      <pane ySplit="7" topLeftCell="A8" activePane="bottomLeft" state="frozen"/>
      <selection pane="bottomLeft" activeCell="H14" sqref="H14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6289</v>
      </c>
    </row>
    <row r="3" ht="12.75">
      <c r="A3" s="4" t="s">
        <v>6795</v>
      </c>
    </row>
    <row r="4" ht="12.75">
      <c r="A4" t="s">
        <v>6262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6795</v>
      </c>
      <c r="C7" s="93" t="s">
        <v>6263</v>
      </c>
      <c r="D7" s="94" t="s">
        <v>6263</v>
      </c>
    </row>
    <row r="8" spans="1:4" ht="12.75">
      <c r="A8" s="5" t="s">
        <v>1104</v>
      </c>
      <c r="B8" s="5" t="s">
        <v>6796</v>
      </c>
      <c r="C8" s="116">
        <v>100302</v>
      </c>
      <c r="D8" s="87">
        <f>C8/C$14</f>
        <v>0.06610566942024573</v>
      </c>
    </row>
    <row r="9" spans="1:4" ht="12.75">
      <c r="A9" s="5" t="s">
        <v>1106</v>
      </c>
      <c r="B9" s="5" t="s">
        <v>6797</v>
      </c>
      <c r="C9" s="116">
        <v>514992</v>
      </c>
      <c r="D9" s="87">
        <f aca="true" t="shared" si="0" ref="D9:D14">C9/C$14</f>
        <v>0.3394138791456919</v>
      </c>
    </row>
    <row r="10" spans="1:4" ht="12.75">
      <c r="A10" s="5" t="s">
        <v>1108</v>
      </c>
      <c r="B10" s="5" t="s">
        <v>6798</v>
      </c>
      <c r="C10" s="116">
        <v>598062</v>
      </c>
      <c r="D10" s="87">
        <f t="shared" si="0"/>
        <v>0.39416251784422046</v>
      </c>
    </row>
    <row r="11" spans="1:4" ht="12.75">
      <c r="A11" s="5" t="s">
        <v>1110</v>
      </c>
      <c r="B11" s="5" t="s">
        <v>6799</v>
      </c>
      <c r="C11" s="116">
        <v>194910</v>
      </c>
      <c r="D11" s="87">
        <f t="shared" si="0"/>
        <v>0.1284586152489491</v>
      </c>
    </row>
    <row r="12" spans="1:4" ht="12.75">
      <c r="A12" s="5" t="s">
        <v>1112</v>
      </c>
      <c r="B12" s="5" t="s">
        <v>6800</v>
      </c>
      <c r="C12" s="116">
        <v>73143</v>
      </c>
      <c r="D12" s="87">
        <f t="shared" si="0"/>
        <v>0.04820608740010202</v>
      </c>
    </row>
    <row r="13" spans="1:4" ht="12.75">
      <c r="A13" s="5" t="s">
        <v>1114</v>
      </c>
      <c r="B13" s="5" t="s">
        <v>6801</v>
      </c>
      <c r="C13" s="116">
        <v>35889</v>
      </c>
      <c r="D13" s="87">
        <f t="shared" si="0"/>
        <v>0.0236532309407908</v>
      </c>
    </row>
    <row r="14" spans="1:4" ht="12.75">
      <c r="A14" s="5"/>
      <c r="B14" s="5" t="s">
        <v>6268</v>
      </c>
      <c r="C14" s="116">
        <v>1517298</v>
      </c>
      <c r="D14" s="87">
        <f t="shared" si="0"/>
        <v>1</v>
      </c>
    </row>
    <row r="15" spans="1:4" ht="12.75">
      <c r="A15" s="5" t="s">
        <v>2726</v>
      </c>
      <c r="B15" s="5" t="s">
        <v>42</v>
      </c>
      <c r="C15" s="116">
        <v>7506</v>
      </c>
      <c r="D15" s="118"/>
    </row>
    <row r="16" spans="1:4" ht="12.75">
      <c r="A16" s="5" t="s">
        <v>1129</v>
      </c>
      <c r="B16" s="5" t="s">
        <v>44</v>
      </c>
      <c r="C16" s="116">
        <v>128988</v>
      </c>
      <c r="D16" s="118"/>
    </row>
    <row r="17" spans="1:4" ht="12.75">
      <c r="A17" s="5"/>
      <c r="B17" s="5"/>
      <c r="C17" s="116"/>
      <c r="D17" s="118"/>
    </row>
    <row r="18" spans="1:4" ht="12.75">
      <c r="A18" s="5"/>
      <c r="B18" s="26" t="s">
        <v>6269</v>
      </c>
      <c r="C18" s="117">
        <v>1653792</v>
      </c>
      <c r="D18" s="123"/>
    </row>
    <row r="19" spans="1:3" ht="12.75">
      <c r="A19" s="9"/>
      <c r="B19" s="18"/>
      <c r="C19" s="9"/>
    </row>
    <row r="20" spans="1:2" ht="12.75">
      <c r="A20" s="62" t="s">
        <v>7033</v>
      </c>
      <c r="B20" s="19"/>
    </row>
    <row r="21" spans="1:3" ht="12.75">
      <c r="A21" s="136" t="s">
        <v>6919</v>
      </c>
      <c r="B21" s="136"/>
      <c r="C21" s="136"/>
    </row>
    <row r="22" spans="1:2" ht="12.75">
      <c r="A22" s="62" t="s">
        <v>6917</v>
      </c>
      <c r="B22" s="19"/>
    </row>
    <row r="23" spans="1:2" ht="12.75">
      <c r="A23" s="28" t="s">
        <v>46</v>
      </c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21:C21"/>
  </mergeCells>
  <hyperlinks>
    <hyperlink ref="A21" r:id="rId1" display="http://datainfoplus.stats.govt.nz/Item/nz.govt.stats/e67ec537-fcbf-4858-8e89-cb23f83870c0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1030"/>
  <sheetViews>
    <sheetView workbookViewId="0" topLeftCell="A1">
      <pane ySplit="7" topLeftCell="A26" activePane="bottomLeft" state="frozen"/>
      <selection pane="bottomLeft" activeCell="H17" sqref="H17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6355</v>
      </c>
    </row>
    <row r="3" ht="12.75">
      <c r="A3" s="4" t="s">
        <v>6802</v>
      </c>
    </row>
    <row r="4" ht="12.75">
      <c r="A4" t="s">
        <v>6248</v>
      </c>
    </row>
    <row r="5" ht="12.75">
      <c r="A5" t="s">
        <v>19</v>
      </c>
    </row>
    <row r="6" ht="12.75">
      <c r="D6" s="133" t="s">
        <v>7051</v>
      </c>
    </row>
    <row r="7" spans="1:4" ht="12.75">
      <c r="A7" s="6" t="s">
        <v>24</v>
      </c>
      <c r="B7" s="31" t="s">
        <v>6802</v>
      </c>
      <c r="C7" s="93" t="s">
        <v>6249</v>
      </c>
      <c r="D7" s="94" t="s">
        <v>6249</v>
      </c>
    </row>
    <row r="8" spans="1:4" ht="12.75">
      <c r="A8" s="5" t="s">
        <v>1106</v>
      </c>
      <c r="B8" s="5" t="s">
        <v>6803</v>
      </c>
      <c r="C8" s="116">
        <v>3711</v>
      </c>
      <c r="D8" s="87">
        <f>C8/C$28</f>
        <v>0.0022311001289601127</v>
      </c>
    </row>
    <row r="9" spans="1:4" ht="12.75">
      <c r="A9" s="5" t="s">
        <v>1108</v>
      </c>
      <c r="B9" s="5" t="s">
        <v>6804</v>
      </c>
      <c r="C9" s="116">
        <v>10203</v>
      </c>
      <c r="D9" s="87">
        <f aca="true" t="shared" si="0" ref="D9:D28">C9/C$28</f>
        <v>0.006134172626187019</v>
      </c>
    </row>
    <row r="10" spans="1:4" ht="12.75">
      <c r="A10" s="5" t="s">
        <v>1110</v>
      </c>
      <c r="B10" s="5" t="s">
        <v>6805</v>
      </c>
      <c r="C10" s="116">
        <v>51981</v>
      </c>
      <c r="D10" s="87">
        <f t="shared" si="0"/>
        <v>0.03125163454688106</v>
      </c>
    </row>
    <row r="11" spans="1:4" ht="12.75">
      <c r="A11" s="5" t="s">
        <v>1112</v>
      </c>
      <c r="B11" s="5" t="s">
        <v>6806</v>
      </c>
      <c r="C11" s="116">
        <v>135111</v>
      </c>
      <c r="D11" s="87">
        <f t="shared" si="0"/>
        <v>0.08123044180111284</v>
      </c>
    </row>
    <row r="12" spans="1:4" ht="12.75">
      <c r="A12" s="5" t="s">
        <v>1114</v>
      </c>
      <c r="B12" s="5" t="s">
        <v>6807</v>
      </c>
      <c r="C12" s="116">
        <v>235251</v>
      </c>
      <c r="D12" s="87">
        <f t="shared" si="0"/>
        <v>0.1414358761622192</v>
      </c>
    </row>
    <row r="13" spans="1:4" ht="12.75">
      <c r="A13" s="5" t="s">
        <v>1116</v>
      </c>
      <c r="B13" s="5" t="s">
        <v>6808</v>
      </c>
      <c r="C13" s="116">
        <v>436599</v>
      </c>
      <c r="D13" s="87">
        <f t="shared" si="0"/>
        <v>0.26248883999026035</v>
      </c>
    </row>
    <row r="14" spans="1:4" ht="12.75">
      <c r="A14" s="5" t="s">
        <v>1118</v>
      </c>
      <c r="B14" s="5" t="s">
        <v>6809</v>
      </c>
      <c r="C14" s="116">
        <v>318141</v>
      </c>
      <c r="D14" s="87">
        <f t="shared" si="0"/>
        <v>0.19127039238143334</v>
      </c>
    </row>
    <row r="15" spans="1:4" ht="12.75">
      <c r="A15" s="5" t="s">
        <v>1120</v>
      </c>
      <c r="B15" s="5" t="s">
        <v>6810</v>
      </c>
      <c r="C15" s="116">
        <v>222825</v>
      </c>
      <c r="D15" s="87">
        <f t="shared" si="0"/>
        <v>0.13396520782418136</v>
      </c>
    </row>
    <row r="16" spans="1:4" ht="12.75">
      <c r="A16" s="5" t="s">
        <v>1122</v>
      </c>
      <c r="B16" s="5" t="s">
        <v>6811</v>
      </c>
      <c r="C16" s="116">
        <v>122301</v>
      </c>
      <c r="D16" s="87">
        <f t="shared" si="0"/>
        <v>0.07352890780704681</v>
      </c>
    </row>
    <row r="17" spans="1:4" ht="12.75">
      <c r="A17" s="5" t="s">
        <v>1124</v>
      </c>
      <c r="B17" s="5" t="s">
        <v>6812</v>
      </c>
      <c r="C17" s="116">
        <v>55923</v>
      </c>
      <c r="D17" s="87">
        <f t="shared" si="0"/>
        <v>0.03362161479704564</v>
      </c>
    </row>
    <row r="18" spans="1:4" ht="12.75">
      <c r="A18" s="5" t="s">
        <v>1126</v>
      </c>
      <c r="B18" s="5" t="s">
        <v>6813</v>
      </c>
      <c r="C18" s="116">
        <v>25533</v>
      </c>
      <c r="D18" s="87">
        <f t="shared" si="0"/>
        <v>0.015350762487938171</v>
      </c>
    </row>
    <row r="19" spans="1:4" ht="12.75">
      <c r="A19" s="5" t="s">
        <v>2734</v>
      </c>
      <c r="B19" s="5" t="s">
        <v>6814</v>
      </c>
      <c r="C19" s="116">
        <v>13029</v>
      </c>
      <c r="D19" s="87">
        <f t="shared" si="0"/>
        <v>0.007833199563519619</v>
      </c>
    </row>
    <row r="20" spans="1:4" ht="12.75">
      <c r="A20" s="5" t="s">
        <v>4813</v>
      </c>
      <c r="B20" s="5" t="s">
        <v>6815</v>
      </c>
      <c r="C20" s="116">
        <v>7053</v>
      </c>
      <c r="D20" s="87">
        <f t="shared" si="0"/>
        <v>0.004240352791580618</v>
      </c>
    </row>
    <row r="21" spans="1:4" ht="12.75">
      <c r="A21" s="5" t="s">
        <v>6092</v>
      </c>
      <c r="B21" s="5" t="s">
        <v>6816</v>
      </c>
      <c r="C21" s="116">
        <v>4251</v>
      </c>
      <c r="D21" s="87">
        <f t="shared" si="0"/>
        <v>0.0025557549577497813</v>
      </c>
    </row>
    <row r="22" spans="1:4" ht="12.75">
      <c r="A22" s="5" t="s">
        <v>2735</v>
      </c>
      <c r="B22" s="5" t="s">
        <v>6817</v>
      </c>
      <c r="C22" s="116">
        <v>3099</v>
      </c>
      <c r="D22" s="87">
        <f t="shared" si="0"/>
        <v>0.0018631579896651546</v>
      </c>
    </row>
    <row r="23" spans="1:4" ht="12.75">
      <c r="A23" s="5" t="s">
        <v>6103</v>
      </c>
      <c r="B23" s="5" t="s">
        <v>6818</v>
      </c>
      <c r="C23" s="116">
        <v>2340</v>
      </c>
      <c r="D23" s="87">
        <f t="shared" si="0"/>
        <v>0.001406837591421898</v>
      </c>
    </row>
    <row r="24" spans="1:4" ht="12.75">
      <c r="A24" s="5" t="s">
        <v>6104</v>
      </c>
      <c r="B24" s="5" t="s">
        <v>6819</v>
      </c>
      <c r="C24" s="116">
        <v>1527</v>
      </c>
      <c r="D24" s="87">
        <f t="shared" si="0"/>
        <v>0.0009180517102996745</v>
      </c>
    </row>
    <row r="25" spans="1:4" ht="12.75">
      <c r="A25" s="5" t="s">
        <v>6105</v>
      </c>
      <c r="B25" s="5" t="s">
        <v>6820</v>
      </c>
      <c r="C25" s="116">
        <v>1047</v>
      </c>
      <c r="D25" s="87">
        <f t="shared" si="0"/>
        <v>0.0006294696402644133</v>
      </c>
    </row>
    <row r="26" spans="1:4" ht="12.75">
      <c r="A26" s="5" t="s">
        <v>6106</v>
      </c>
      <c r="B26" s="5" t="s">
        <v>6821</v>
      </c>
      <c r="C26" s="116">
        <v>654</v>
      </c>
      <c r="D26" s="87">
        <f t="shared" si="0"/>
        <v>0.0003931930704230433</v>
      </c>
    </row>
    <row r="27" spans="1:4" ht="12.75">
      <c r="A27" s="5" t="s">
        <v>4844</v>
      </c>
      <c r="B27" s="5" t="s">
        <v>6822</v>
      </c>
      <c r="C27" s="116">
        <v>12723</v>
      </c>
      <c r="D27" s="87">
        <f t="shared" si="0"/>
        <v>0.00764922849387214</v>
      </c>
    </row>
    <row r="28" spans="1:4" ht="12.75">
      <c r="A28" s="5"/>
      <c r="B28" s="5" t="s">
        <v>6258</v>
      </c>
      <c r="C28" s="116">
        <v>1663305</v>
      </c>
      <c r="D28" s="87">
        <f t="shared" si="0"/>
        <v>1</v>
      </c>
    </row>
    <row r="29" spans="1:4" ht="12.75">
      <c r="A29" s="5" t="s">
        <v>2726</v>
      </c>
      <c r="B29" s="5" t="s">
        <v>42</v>
      </c>
      <c r="C29" s="116">
        <v>93</v>
      </c>
      <c r="D29" s="118"/>
    </row>
    <row r="30" spans="1:4" ht="12.75">
      <c r="A30" s="5" t="s">
        <v>1129</v>
      </c>
      <c r="B30" s="5" t="s">
        <v>44</v>
      </c>
      <c r="C30" s="116">
        <v>912</v>
      </c>
      <c r="D30" s="118"/>
    </row>
    <row r="31" spans="1:4" ht="12.75">
      <c r="A31" s="5"/>
      <c r="B31" s="5"/>
      <c r="C31" s="116"/>
      <c r="D31" s="118"/>
    </row>
    <row r="32" spans="1:4" ht="12.75">
      <c r="A32" s="5"/>
      <c r="B32" s="26" t="s">
        <v>6259</v>
      </c>
      <c r="C32" s="117">
        <v>1664313</v>
      </c>
      <c r="D32" s="123"/>
    </row>
    <row r="33" spans="1:3" ht="12.75">
      <c r="A33" s="9"/>
      <c r="B33" s="18"/>
      <c r="C33" s="9"/>
    </row>
    <row r="34" spans="1:2" ht="12.75">
      <c r="A34" s="62" t="s">
        <v>7034</v>
      </c>
      <c r="B34" s="19"/>
    </row>
    <row r="35" spans="1:3" ht="12.75">
      <c r="A35" s="136" t="s">
        <v>6919</v>
      </c>
      <c r="B35" s="136"/>
      <c r="C35" s="136"/>
    </row>
    <row r="36" spans="1:2" ht="12.75">
      <c r="A36" s="62" t="s">
        <v>6917</v>
      </c>
      <c r="B36" s="19"/>
    </row>
    <row r="37" spans="1:2" ht="12.75">
      <c r="A37" s="28" t="s">
        <v>46</v>
      </c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35:C35"/>
  </mergeCells>
  <hyperlinks>
    <hyperlink ref="A35" r:id="rId1" display="http://datainfoplus.stats.govt.nz/Item/nz.govt.stats/43d10e9f-1dec-4d71-b7c9-2a52a7e902ba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1030"/>
  <sheetViews>
    <sheetView workbookViewId="0" topLeftCell="A1">
      <pane ySplit="7" topLeftCell="A8" activePane="bottomLeft" state="frozen"/>
      <selection pane="bottomLeft" activeCell="E16" sqref="E16"/>
    </sheetView>
  </sheetViews>
  <sheetFormatPr defaultColWidth="8.7109375" defaultRowHeight="12.75"/>
  <cols>
    <col min="2" max="2" width="63.7109375" style="0" customWidth="1"/>
    <col min="3" max="4" width="18.7109375" style="0" customWidth="1"/>
  </cols>
  <sheetData>
    <row r="1" ht="12.75">
      <c r="A1" s="19" t="s">
        <v>6356</v>
      </c>
    </row>
    <row r="3" ht="12.75">
      <c r="A3" s="4" t="s">
        <v>6823</v>
      </c>
    </row>
    <row r="4" ht="12.75">
      <c r="A4" t="s">
        <v>6824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6823</v>
      </c>
      <c r="C7" s="93" t="s">
        <v>6825</v>
      </c>
      <c r="D7" s="94" t="s">
        <v>6825</v>
      </c>
    </row>
    <row r="8" spans="1:4" ht="12.75">
      <c r="A8" s="5" t="s">
        <v>1126</v>
      </c>
      <c r="B8" s="5" t="s">
        <v>6826</v>
      </c>
      <c r="C8" s="116">
        <v>440025</v>
      </c>
      <c r="D8" s="87">
        <f>C8/C$14</f>
        <v>0.8348701660917773</v>
      </c>
    </row>
    <row r="9" spans="1:4" ht="12.75">
      <c r="A9" s="5" t="s">
        <v>2734</v>
      </c>
      <c r="B9" s="5" t="s">
        <v>6827</v>
      </c>
      <c r="C9" s="116">
        <v>11190</v>
      </c>
      <c r="D9" s="87">
        <f aca="true" t="shared" si="0" ref="D9:D14">C9/C$14</f>
        <v>0.02123105995924547</v>
      </c>
    </row>
    <row r="10" spans="1:4" ht="12.75">
      <c r="A10" s="5" t="s">
        <v>4813</v>
      </c>
      <c r="B10" s="5" t="s">
        <v>6828</v>
      </c>
      <c r="C10" s="116">
        <v>63105</v>
      </c>
      <c r="D10" s="87">
        <f t="shared" si="0"/>
        <v>0.11973065582914973</v>
      </c>
    </row>
    <row r="11" spans="1:4" ht="12.75">
      <c r="A11" s="5" t="s">
        <v>6092</v>
      </c>
      <c r="B11" s="5" t="s">
        <v>6829</v>
      </c>
      <c r="C11" s="116">
        <v>1674</v>
      </c>
      <c r="D11" s="87">
        <f t="shared" si="0"/>
        <v>0.003176121034117687</v>
      </c>
    </row>
    <row r="12" spans="1:4" ht="12.75">
      <c r="A12" s="5" t="s">
        <v>2735</v>
      </c>
      <c r="B12" s="5" t="s">
        <v>6830</v>
      </c>
      <c r="C12" s="116">
        <v>6393</v>
      </c>
      <c r="D12" s="87">
        <f t="shared" si="0"/>
        <v>0.012129594845349088</v>
      </c>
    </row>
    <row r="13" spans="1:4" ht="12.75">
      <c r="A13" s="5" t="s">
        <v>6103</v>
      </c>
      <c r="B13" s="38" t="s">
        <v>6831</v>
      </c>
      <c r="C13" s="116">
        <v>4668</v>
      </c>
      <c r="D13" s="87">
        <f t="shared" si="0"/>
        <v>0.008856710267181222</v>
      </c>
    </row>
    <row r="14" spans="1:4" ht="12.75">
      <c r="A14" s="5"/>
      <c r="B14" s="5" t="s">
        <v>6268</v>
      </c>
      <c r="C14" s="116">
        <v>527058</v>
      </c>
      <c r="D14" s="87">
        <f t="shared" si="0"/>
        <v>1</v>
      </c>
    </row>
    <row r="15" spans="1:4" ht="12.75">
      <c r="A15" s="5" t="s">
        <v>6119</v>
      </c>
      <c r="B15" s="5" t="s">
        <v>1094</v>
      </c>
      <c r="C15" s="116">
        <v>3</v>
      </c>
      <c r="D15" s="118"/>
    </row>
    <row r="16" spans="1:4" ht="12.75">
      <c r="A16" s="5" t="s">
        <v>2726</v>
      </c>
      <c r="B16" s="5" t="s">
        <v>42</v>
      </c>
      <c r="C16" s="116">
        <v>0</v>
      </c>
      <c r="D16" s="118"/>
    </row>
    <row r="17" spans="1:4" ht="12.75">
      <c r="A17" s="5" t="s">
        <v>1129</v>
      </c>
      <c r="B17" s="5" t="s">
        <v>44</v>
      </c>
      <c r="C17" s="116">
        <v>792</v>
      </c>
      <c r="D17" s="118"/>
    </row>
    <row r="18" spans="1:4" ht="12.75">
      <c r="A18" s="5"/>
      <c r="B18" s="5"/>
      <c r="C18" s="116"/>
      <c r="D18" s="118"/>
    </row>
    <row r="19" spans="1:4" ht="12.75">
      <c r="A19" s="5"/>
      <c r="B19" s="26" t="s">
        <v>6269</v>
      </c>
      <c r="C19" s="117">
        <v>527853</v>
      </c>
      <c r="D19" s="123"/>
    </row>
    <row r="20" spans="1:3" ht="12.75">
      <c r="A20" s="9"/>
      <c r="B20" s="18"/>
      <c r="C20" s="9"/>
    </row>
    <row r="21" spans="1:2" ht="12.75">
      <c r="A21" s="62" t="s">
        <v>7035</v>
      </c>
      <c r="B21" s="19"/>
    </row>
    <row r="22" spans="1:2" ht="12.75">
      <c r="A22" s="136" t="s">
        <v>6919</v>
      </c>
      <c r="B22" s="136"/>
    </row>
    <row r="23" spans="1:2" ht="12.75">
      <c r="A23" s="62" t="s">
        <v>6917</v>
      </c>
      <c r="B23" s="19"/>
    </row>
    <row r="24" spans="1:2" ht="12.75">
      <c r="A24" s="28" t="s">
        <v>46</v>
      </c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22:B22"/>
  </mergeCells>
  <hyperlinks>
    <hyperlink ref="A22" r:id="rId1" display="http://datainfoplus.stats.govt.nz/Item/nz.govt.stats/903f5c49-347d-4525-a55c-8522b413d822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1030"/>
  <sheetViews>
    <sheetView workbookViewId="0" topLeftCell="A1">
      <pane ySplit="7" topLeftCell="A8" activePane="bottomLeft" state="frozen"/>
      <selection pane="bottomLeft" activeCell="G14" sqref="G14"/>
    </sheetView>
  </sheetViews>
  <sheetFormatPr defaultColWidth="8.7109375" defaultRowHeight="12.75"/>
  <cols>
    <col min="2" max="2" width="63.7109375" style="0" customWidth="1"/>
    <col min="3" max="4" width="18.7109375" style="0" customWidth="1"/>
  </cols>
  <sheetData>
    <row r="1" ht="12.75">
      <c r="A1" s="19" t="s">
        <v>6366</v>
      </c>
    </row>
    <row r="3" ht="12.75">
      <c r="A3" s="4" t="s">
        <v>6832</v>
      </c>
    </row>
    <row r="4" ht="12.75">
      <c r="A4" t="s">
        <v>6262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6832</v>
      </c>
      <c r="C7" s="93" t="s">
        <v>6263</v>
      </c>
      <c r="D7" s="94" t="s">
        <v>6263</v>
      </c>
    </row>
    <row r="8" spans="1:4" ht="12.75">
      <c r="A8" s="5" t="s">
        <v>1124</v>
      </c>
      <c r="B8" s="37" t="s">
        <v>6833</v>
      </c>
      <c r="C8" s="116">
        <v>76989</v>
      </c>
      <c r="D8" s="87">
        <f>C8/C$17</f>
        <v>0.04657362709157562</v>
      </c>
    </row>
    <row r="9" spans="1:4" ht="12.75">
      <c r="A9" s="5" t="s">
        <v>1126</v>
      </c>
      <c r="B9" s="37" t="s">
        <v>6834</v>
      </c>
      <c r="C9" s="116">
        <v>459414</v>
      </c>
      <c r="D9" s="87">
        <f aca="true" t="shared" si="0" ref="D9:D17">C9/C$17</f>
        <v>0.27791731697579036</v>
      </c>
    </row>
    <row r="10" spans="1:4" ht="12.75" customHeight="1">
      <c r="A10" s="5" t="s">
        <v>2734</v>
      </c>
      <c r="B10" s="37" t="s">
        <v>6835</v>
      </c>
      <c r="C10" s="116">
        <v>310974</v>
      </c>
      <c r="D10" s="87">
        <f t="shared" si="0"/>
        <v>0.1881202134223803</v>
      </c>
    </row>
    <row r="11" spans="1:4" ht="12.75" customHeight="1">
      <c r="A11" s="5" t="s">
        <v>4844</v>
      </c>
      <c r="B11" s="37" t="s">
        <v>6836</v>
      </c>
      <c r="C11" s="116">
        <v>1806</v>
      </c>
      <c r="D11" s="87">
        <f t="shared" si="0"/>
        <v>0.0010925193277920946</v>
      </c>
    </row>
    <row r="12" spans="1:4" ht="12.75">
      <c r="A12" s="5" t="s">
        <v>4815</v>
      </c>
      <c r="B12" s="37" t="s">
        <v>6837</v>
      </c>
      <c r="C12" s="116">
        <v>527853</v>
      </c>
      <c r="D12" s="87">
        <f t="shared" si="0"/>
        <v>0.3193187180138652</v>
      </c>
    </row>
    <row r="13" spans="1:4" ht="12.75">
      <c r="A13" s="5" t="s">
        <v>4817</v>
      </c>
      <c r="B13" s="37" t="s">
        <v>6838</v>
      </c>
      <c r="C13" s="116">
        <v>56472</v>
      </c>
      <c r="D13" s="87">
        <f t="shared" si="0"/>
        <v>0.03416209937933287</v>
      </c>
    </row>
    <row r="14" spans="1:4" ht="12.75">
      <c r="A14" s="5" t="s">
        <v>6839</v>
      </c>
      <c r="B14" s="37" t="s">
        <v>6840</v>
      </c>
      <c r="C14" s="116">
        <v>23535</v>
      </c>
      <c r="D14" s="87">
        <f t="shared" si="0"/>
        <v>0.01423723276832057</v>
      </c>
    </row>
    <row r="15" spans="1:4" ht="12.75">
      <c r="A15" s="5" t="s">
        <v>4826</v>
      </c>
      <c r="B15" s="37" t="s">
        <v>6841</v>
      </c>
      <c r="C15" s="116">
        <v>87663</v>
      </c>
      <c r="D15" s="87">
        <f t="shared" si="0"/>
        <v>0.05303074298573555</v>
      </c>
    </row>
    <row r="16" spans="1:4" ht="12.75">
      <c r="A16" s="5" t="s">
        <v>4828</v>
      </c>
      <c r="B16" s="37" t="s">
        <v>6842</v>
      </c>
      <c r="C16" s="116">
        <v>108354</v>
      </c>
      <c r="D16" s="87">
        <f t="shared" si="0"/>
        <v>0.06554753003520743</v>
      </c>
    </row>
    <row r="17" spans="1:4" ht="12.75">
      <c r="A17" s="5"/>
      <c r="B17" s="5" t="s">
        <v>6268</v>
      </c>
      <c r="C17" s="116">
        <v>1653060</v>
      </c>
      <c r="D17" s="87">
        <f t="shared" si="0"/>
        <v>1</v>
      </c>
    </row>
    <row r="18" spans="1:4" ht="12.75">
      <c r="A18" s="5" t="s">
        <v>2726</v>
      </c>
      <c r="B18" s="5" t="s">
        <v>42</v>
      </c>
      <c r="C18" s="116">
        <v>0</v>
      </c>
      <c r="D18" s="118"/>
    </row>
    <row r="19" spans="1:4" ht="12.75">
      <c r="A19" s="5" t="s">
        <v>1129</v>
      </c>
      <c r="B19" s="5" t="s">
        <v>44</v>
      </c>
      <c r="C19" s="116">
        <v>726</v>
      </c>
      <c r="D19" s="118"/>
    </row>
    <row r="20" spans="1:4" ht="12.75">
      <c r="A20" s="5"/>
      <c r="B20" s="5"/>
      <c r="C20" s="116"/>
      <c r="D20" s="118"/>
    </row>
    <row r="21" spans="1:4" ht="12.75">
      <c r="A21" s="5"/>
      <c r="B21" s="26" t="s">
        <v>6269</v>
      </c>
      <c r="C21" s="117">
        <v>1653792</v>
      </c>
      <c r="D21" s="123"/>
    </row>
    <row r="22" spans="1:3" ht="12.75">
      <c r="A22" s="9"/>
      <c r="B22" s="18"/>
      <c r="C22" s="9"/>
    </row>
    <row r="23" spans="1:2" ht="12.75">
      <c r="A23" s="62" t="s">
        <v>7036</v>
      </c>
      <c r="B23" s="19"/>
    </row>
    <row r="24" spans="1:2" ht="12.75">
      <c r="A24" s="136" t="s">
        <v>6919</v>
      </c>
      <c r="B24" s="136"/>
    </row>
    <row r="25" spans="1:2" ht="12.75">
      <c r="A25" s="62" t="s">
        <v>6917</v>
      </c>
      <c r="B25" s="19"/>
    </row>
    <row r="26" spans="1:2" ht="12.75">
      <c r="A26" s="28" t="s">
        <v>46</v>
      </c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24:B24"/>
  </mergeCells>
  <hyperlinks>
    <hyperlink ref="A24" r:id="rId1" display="http://datainfoplus.stats.govt.nz/Item/nz.govt.stats/4c68913e-f620-4a6e-8bd3-af2019269a27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E1030"/>
  <sheetViews>
    <sheetView tabSelected="1" workbookViewId="0" topLeftCell="A1">
      <pane ySplit="7" topLeftCell="A8" activePane="bottomLeft" state="frozen"/>
      <selection pane="bottomLeft" activeCell="D20" sqref="D20"/>
    </sheetView>
  </sheetViews>
  <sheetFormatPr defaultColWidth="8.7109375" defaultRowHeight="12.75"/>
  <cols>
    <col min="1" max="1" width="9.140625" style="0" customWidth="1"/>
    <col min="2" max="2" width="33.7109375" style="0" customWidth="1"/>
    <col min="3" max="4" width="18.7109375" style="0" customWidth="1"/>
  </cols>
  <sheetData>
    <row r="1" ht="12.75">
      <c r="A1" s="19" t="s">
        <v>6367</v>
      </c>
    </row>
    <row r="3" ht="12.75">
      <c r="A3" s="4" t="s">
        <v>6848</v>
      </c>
    </row>
    <row r="4" ht="12.75">
      <c r="A4" s="33" t="s">
        <v>6824</v>
      </c>
    </row>
    <row r="5" ht="12.75">
      <c r="A5" t="s">
        <v>19</v>
      </c>
    </row>
    <row r="6" ht="12.75">
      <c r="D6" s="133" t="s">
        <v>7051</v>
      </c>
    </row>
    <row r="7" spans="1:4" ht="20.4">
      <c r="A7" s="6" t="s">
        <v>24</v>
      </c>
      <c r="B7" s="31" t="s">
        <v>6848</v>
      </c>
      <c r="C7" s="93" t="s">
        <v>6825</v>
      </c>
      <c r="D7" s="94" t="s">
        <v>6825</v>
      </c>
    </row>
    <row r="8" spans="1:4" ht="12.75">
      <c r="A8" s="5" t="s">
        <v>1106</v>
      </c>
      <c r="B8" s="5" t="s">
        <v>6843</v>
      </c>
      <c r="C8" s="116">
        <v>2940</v>
      </c>
      <c r="D8" s="87">
        <f>C8/C$24</f>
        <v>0.0056339323698159196</v>
      </c>
    </row>
    <row r="9" spans="1:4" ht="12.75">
      <c r="A9" s="5" t="s">
        <v>1108</v>
      </c>
      <c r="B9" s="5" t="s">
        <v>6903</v>
      </c>
      <c r="C9" s="116">
        <v>16149</v>
      </c>
      <c r="D9" s="87">
        <f aca="true" t="shared" si="0" ref="D9:D24">C9/C$24</f>
        <v>0.030946385659917447</v>
      </c>
    </row>
    <row r="10" spans="1:4" ht="12.75">
      <c r="A10" s="5" t="s">
        <v>1110</v>
      </c>
      <c r="B10" s="5" t="s">
        <v>6904</v>
      </c>
      <c r="C10" s="116">
        <v>14874</v>
      </c>
      <c r="D10" s="87">
        <f t="shared" si="0"/>
        <v>0.0285030986628034</v>
      </c>
    </row>
    <row r="11" spans="1:4" ht="12.75">
      <c r="A11" s="5" t="s">
        <v>1112</v>
      </c>
      <c r="B11" s="5" t="s">
        <v>6905</v>
      </c>
      <c r="C11" s="116">
        <v>31146</v>
      </c>
      <c r="D11" s="87">
        <f t="shared" si="0"/>
        <v>0.059685189656560084</v>
      </c>
    </row>
    <row r="12" spans="1:4" ht="12.75">
      <c r="A12" s="5" t="s">
        <v>1114</v>
      </c>
      <c r="B12" s="5" t="s">
        <v>6906</v>
      </c>
      <c r="C12" s="116">
        <v>15492</v>
      </c>
      <c r="D12" s="87">
        <f t="shared" si="0"/>
        <v>0.02968737424258103</v>
      </c>
    </row>
    <row r="13" spans="1:4" ht="12.75">
      <c r="A13" s="5" t="s">
        <v>1116</v>
      </c>
      <c r="B13" s="5" t="s">
        <v>6907</v>
      </c>
      <c r="C13" s="116">
        <v>20616</v>
      </c>
      <c r="D13" s="87">
        <f t="shared" si="0"/>
        <v>0.039506513515688776</v>
      </c>
    </row>
    <row r="14" spans="1:4" ht="12.75">
      <c r="A14" s="5" t="s">
        <v>1118</v>
      </c>
      <c r="B14" s="5" t="s">
        <v>6908</v>
      </c>
      <c r="C14" s="116">
        <v>14415</v>
      </c>
      <c r="D14" s="87">
        <f t="shared" si="0"/>
        <v>0.02762351534384234</v>
      </c>
    </row>
    <row r="15" spans="1:4" ht="12.75">
      <c r="A15" s="5" t="s">
        <v>1120</v>
      </c>
      <c r="B15" s="5" t="s">
        <v>6909</v>
      </c>
      <c r="C15" s="116">
        <v>42069</v>
      </c>
      <c r="D15" s="87">
        <f t="shared" si="0"/>
        <v>0.08061697308360066</v>
      </c>
    </row>
    <row r="16" spans="1:4" ht="12.75">
      <c r="A16" s="5" t="s">
        <v>1122</v>
      </c>
      <c r="B16" s="5" t="s">
        <v>6910</v>
      </c>
      <c r="C16" s="116">
        <v>50133</v>
      </c>
      <c r="D16" s="87">
        <f t="shared" si="0"/>
        <v>0.09607004472652432</v>
      </c>
    </row>
    <row r="17" spans="1:4" ht="12.75">
      <c r="A17" s="5" t="s">
        <v>1124</v>
      </c>
      <c r="B17" s="5" t="s">
        <v>6911</v>
      </c>
      <c r="C17" s="116">
        <v>55506</v>
      </c>
      <c r="D17" s="87">
        <f t="shared" si="0"/>
        <v>0.10636634357789199</v>
      </c>
    </row>
    <row r="18" spans="1:4" ht="12.75">
      <c r="A18" s="5" t="s">
        <v>1126</v>
      </c>
      <c r="B18" s="5" t="s">
        <v>6912</v>
      </c>
      <c r="C18" s="116">
        <v>59070</v>
      </c>
      <c r="D18" s="87">
        <f t="shared" si="0"/>
        <v>0.11319604934864844</v>
      </c>
    </row>
    <row r="19" spans="1:4" ht="12.75">
      <c r="A19" s="5" t="s">
        <v>2734</v>
      </c>
      <c r="B19" s="5" t="s">
        <v>6913</v>
      </c>
      <c r="C19" s="116">
        <v>48018</v>
      </c>
      <c r="D19" s="87">
        <f t="shared" si="0"/>
        <v>0.09201706276660573</v>
      </c>
    </row>
    <row r="20" spans="1:4" ht="12.75">
      <c r="A20" s="5" t="s">
        <v>4813</v>
      </c>
      <c r="B20" s="5" t="s">
        <v>6914</v>
      </c>
      <c r="C20" s="116">
        <v>44073</v>
      </c>
      <c r="D20" s="87">
        <f t="shared" si="0"/>
        <v>0.0844572453520058</v>
      </c>
    </row>
    <row r="21" spans="1:4" ht="12.75">
      <c r="A21" s="5" t="s">
        <v>6092</v>
      </c>
      <c r="B21" s="5" t="s">
        <v>6915</v>
      </c>
      <c r="C21" s="116">
        <v>31017</v>
      </c>
      <c r="D21" s="87">
        <f t="shared" si="0"/>
        <v>0.05943798650155795</v>
      </c>
    </row>
    <row r="22" spans="1:4" ht="12.75">
      <c r="A22" s="5" t="s">
        <v>2735</v>
      </c>
      <c r="B22" s="5" t="s">
        <v>6916</v>
      </c>
      <c r="C22" s="116">
        <v>23166</v>
      </c>
      <c r="D22" s="87">
        <f t="shared" si="0"/>
        <v>0.04439308750991687</v>
      </c>
    </row>
    <row r="23" spans="1:5" ht="12.75">
      <c r="A23" s="5" t="s">
        <v>6103</v>
      </c>
      <c r="B23" s="5" t="s">
        <v>6844</v>
      </c>
      <c r="C23" s="116">
        <v>53151</v>
      </c>
      <c r="D23" s="87">
        <f t="shared" si="0"/>
        <v>0.10185344877145781</v>
      </c>
      <c r="E23" s="21"/>
    </row>
    <row r="24" spans="1:5" ht="12.75">
      <c r="A24" s="5"/>
      <c r="B24" s="5" t="s">
        <v>6268</v>
      </c>
      <c r="C24" s="116">
        <v>521838</v>
      </c>
      <c r="D24" s="87">
        <f t="shared" si="0"/>
        <v>1</v>
      </c>
      <c r="E24" s="21"/>
    </row>
    <row r="25" spans="1:4" ht="12.75">
      <c r="A25" s="5" t="s">
        <v>2726</v>
      </c>
      <c r="B25" s="5" t="s">
        <v>42</v>
      </c>
      <c r="C25" s="116">
        <v>2814</v>
      </c>
      <c r="D25" s="118"/>
    </row>
    <row r="26" spans="1:4" ht="12.75">
      <c r="A26" s="5" t="s">
        <v>1129</v>
      </c>
      <c r="B26" s="5" t="s">
        <v>44</v>
      </c>
      <c r="C26" s="116">
        <v>3201</v>
      </c>
      <c r="D26" s="118"/>
    </row>
    <row r="27" spans="1:4" ht="12.75">
      <c r="A27" s="5"/>
      <c r="B27" s="5"/>
      <c r="C27" s="116"/>
      <c r="D27" s="118"/>
    </row>
    <row r="28" spans="1:4" ht="12.75">
      <c r="A28" s="5"/>
      <c r="B28" s="26" t="s">
        <v>6269</v>
      </c>
      <c r="C28" s="117">
        <v>527853</v>
      </c>
      <c r="D28" s="123"/>
    </row>
    <row r="29" spans="1:3" ht="12.75">
      <c r="A29" s="9"/>
      <c r="B29" s="18"/>
      <c r="C29" s="9"/>
    </row>
    <row r="30" spans="1:2" ht="12.75">
      <c r="A30" s="62" t="s">
        <v>7037</v>
      </c>
      <c r="B30" s="19"/>
    </row>
    <row r="31" spans="1:3" ht="12.75">
      <c r="A31" s="136" t="s">
        <v>6919</v>
      </c>
      <c r="B31" s="136"/>
      <c r="C31" s="136"/>
    </row>
    <row r="32" spans="1:2" ht="12.75">
      <c r="A32" s="62" t="s">
        <v>6917</v>
      </c>
      <c r="B32" s="19"/>
    </row>
    <row r="33" spans="1:2" ht="12.75">
      <c r="A33" s="28" t="s">
        <v>46</v>
      </c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31:C31"/>
  </mergeCells>
  <hyperlinks>
    <hyperlink ref="A31" r:id="rId1" display="http://datainfoplus.stats.govt.nz/Item/nz.govt.stats/8904147f-65de-4083-a71a-c82b3609e2ac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34"/>
  <sheetViews>
    <sheetView workbookViewId="0" topLeftCell="A1">
      <pane ySplit="7" topLeftCell="A185" activePane="bottomLeft" state="frozen"/>
      <selection pane="bottomLeft" activeCell="J174" sqref="J174"/>
    </sheetView>
  </sheetViews>
  <sheetFormatPr defaultColWidth="8.7109375" defaultRowHeight="12.75"/>
  <cols>
    <col min="2" max="2" width="33.7109375" style="0" customWidth="1"/>
    <col min="3" max="6" width="18.7109375" style="0" customWidth="1"/>
  </cols>
  <sheetData>
    <row r="1" ht="12.75">
      <c r="A1" s="19" t="s">
        <v>172</v>
      </c>
    </row>
    <row r="3" ht="12.75">
      <c r="A3" s="4" t="s">
        <v>732</v>
      </c>
    </row>
    <row r="4" ht="12.75">
      <c r="A4" t="s">
        <v>49</v>
      </c>
    </row>
    <row r="5" ht="12.75">
      <c r="A5" t="s">
        <v>19</v>
      </c>
    </row>
    <row r="6" spans="5:6" ht="12.75">
      <c r="E6" s="143" t="s">
        <v>7051</v>
      </c>
      <c r="F6" s="144"/>
    </row>
    <row r="7" spans="1:6" ht="20.4">
      <c r="A7" s="6" t="s">
        <v>24</v>
      </c>
      <c r="B7" s="31" t="s">
        <v>733</v>
      </c>
      <c r="C7" s="7" t="s">
        <v>50</v>
      </c>
      <c r="D7" s="8" t="s">
        <v>51</v>
      </c>
      <c r="E7" s="111" t="s">
        <v>50</v>
      </c>
      <c r="F7" s="86" t="s">
        <v>51</v>
      </c>
    </row>
    <row r="8" spans="1:6" ht="12.75">
      <c r="A8" s="5" t="s">
        <v>734</v>
      </c>
      <c r="B8" s="5" t="s">
        <v>735</v>
      </c>
      <c r="C8" s="25">
        <v>38187</v>
      </c>
      <c r="D8" s="25">
        <v>34632</v>
      </c>
      <c r="E8" s="91">
        <f>C8/C$188</f>
        <v>0.007973495597006792</v>
      </c>
      <c r="F8" s="87">
        <f>D8/D$188</f>
        <v>0.0073688947615354414</v>
      </c>
    </row>
    <row r="9" spans="1:6" ht="12.75">
      <c r="A9" s="5" t="s">
        <v>736</v>
      </c>
      <c r="B9" s="5" t="s">
        <v>737</v>
      </c>
      <c r="C9" s="25">
        <v>3025587</v>
      </c>
      <c r="D9" s="25">
        <v>3013440</v>
      </c>
      <c r="E9" s="91">
        <f aca="true" t="shared" si="0" ref="E9:E72">C9/C$188</f>
        <v>0.6317465269034223</v>
      </c>
      <c r="F9" s="87">
        <f aca="true" t="shared" si="1" ref="F9:F72">D9/D$188</f>
        <v>0.6411908705879349</v>
      </c>
    </row>
    <row r="10" spans="1:6" ht="12.75">
      <c r="A10" s="5" t="s">
        <v>738</v>
      </c>
      <c r="B10" s="5" t="s">
        <v>739</v>
      </c>
      <c r="C10" s="25">
        <v>16545</v>
      </c>
      <c r="D10" s="25">
        <v>11607</v>
      </c>
      <c r="E10" s="91">
        <f t="shared" si="0"/>
        <v>0.003454617661834587</v>
      </c>
      <c r="F10" s="87">
        <f t="shared" si="1"/>
        <v>0.0024697032079331795</v>
      </c>
    </row>
    <row r="11" spans="1:6" ht="12.75">
      <c r="A11" s="5" t="s">
        <v>740</v>
      </c>
      <c r="B11" s="5" t="s">
        <v>741</v>
      </c>
      <c r="C11" s="25">
        <v>570</v>
      </c>
      <c r="D11" s="25">
        <v>558</v>
      </c>
      <c r="E11" s="91">
        <f t="shared" si="0"/>
        <v>0.00011901674628260589</v>
      </c>
      <c r="F11" s="87">
        <f t="shared" si="1"/>
        <v>0.00011872959335114278</v>
      </c>
    </row>
    <row r="12" spans="1:6" ht="12.75">
      <c r="A12" s="5" t="s">
        <v>742</v>
      </c>
      <c r="B12" s="5" t="s">
        <v>743</v>
      </c>
      <c r="C12" s="25">
        <v>96</v>
      </c>
      <c r="D12" s="25">
        <v>96</v>
      </c>
      <c r="E12" s="91">
        <f t="shared" si="0"/>
        <v>2.0044925689702046E-05</v>
      </c>
      <c r="F12" s="87">
        <f t="shared" si="1"/>
        <v>2.042659670557295E-05</v>
      </c>
    </row>
    <row r="13" spans="1:6" ht="12.75">
      <c r="A13" s="5" t="s">
        <v>744</v>
      </c>
      <c r="B13" s="5" t="s">
        <v>745</v>
      </c>
      <c r="C13" s="25">
        <v>177</v>
      </c>
      <c r="D13" s="25">
        <v>165</v>
      </c>
      <c r="E13" s="91">
        <f t="shared" si="0"/>
        <v>3.6957831740388143E-05</v>
      </c>
      <c r="F13" s="87">
        <f t="shared" si="1"/>
        <v>3.5108213087703505E-05</v>
      </c>
    </row>
    <row r="14" spans="1:6" ht="12.75">
      <c r="A14" s="5" t="s">
        <v>746</v>
      </c>
      <c r="B14" s="5" t="s">
        <v>747</v>
      </c>
      <c r="C14" s="25">
        <v>79479</v>
      </c>
      <c r="D14" s="25">
        <v>72204</v>
      </c>
      <c r="E14" s="91">
        <f t="shared" si="0"/>
        <v>0.016595319259289882</v>
      </c>
      <c r="F14" s="87">
        <f t="shared" si="1"/>
        <v>0.015363354047179055</v>
      </c>
    </row>
    <row r="15" spans="1:6" ht="12.75">
      <c r="A15" s="5" t="s">
        <v>748</v>
      </c>
      <c r="B15" s="5" t="s">
        <v>749</v>
      </c>
      <c r="C15" s="25">
        <v>18738</v>
      </c>
      <c r="D15" s="25">
        <v>17835</v>
      </c>
      <c r="E15" s="91">
        <f t="shared" si="0"/>
        <v>0.003912518933058718</v>
      </c>
      <c r="F15" s="87">
        <f t="shared" si="1"/>
        <v>0.0037948786692072246</v>
      </c>
    </row>
    <row r="16" spans="1:6" ht="12.75">
      <c r="A16" s="5" t="s">
        <v>750</v>
      </c>
      <c r="B16" s="5" t="s">
        <v>751</v>
      </c>
      <c r="C16" s="25">
        <v>120</v>
      </c>
      <c r="D16" s="25">
        <v>111</v>
      </c>
      <c r="E16" s="91">
        <f t="shared" si="0"/>
        <v>2.5056157112127557E-05</v>
      </c>
      <c r="F16" s="87">
        <f t="shared" si="1"/>
        <v>2.3618252440818723E-05</v>
      </c>
    </row>
    <row r="17" spans="1:6" ht="12.75">
      <c r="A17" s="5" t="s">
        <v>752</v>
      </c>
      <c r="B17" s="5" t="s">
        <v>753</v>
      </c>
      <c r="C17" s="25">
        <v>19467</v>
      </c>
      <c r="D17" s="25">
        <v>18627</v>
      </c>
      <c r="E17" s="91">
        <f t="shared" si="0"/>
        <v>0.004064735087514893</v>
      </c>
      <c r="F17" s="87">
        <f t="shared" si="1"/>
        <v>0.003963398092028202</v>
      </c>
    </row>
    <row r="18" spans="1:6" ht="12.75">
      <c r="A18" s="5" t="s">
        <v>754</v>
      </c>
      <c r="B18" s="5" t="s">
        <v>755</v>
      </c>
      <c r="C18" s="25">
        <v>5226</v>
      </c>
      <c r="D18" s="25">
        <v>4971</v>
      </c>
      <c r="E18" s="91">
        <f t="shared" si="0"/>
        <v>0.001091195642233155</v>
      </c>
      <c r="F18" s="87">
        <f t="shared" si="1"/>
        <v>0.0010577147106604493</v>
      </c>
    </row>
    <row r="19" spans="1:6" ht="12.75">
      <c r="A19" s="5" t="s">
        <v>756</v>
      </c>
      <c r="B19" s="5" t="s">
        <v>757</v>
      </c>
      <c r="C19" s="25">
        <v>129</v>
      </c>
      <c r="D19" s="25">
        <v>123</v>
      </c>
      <c r="E19" s="91">
        <f t="shared" si="0"/>
        <v>2.6935368895537122E-05</v>
      </c>
      <c r="F19" s="87">
        <f t="shared" si="1"/>
        <v>2.6171577029015343E-05</v>
      </c>
    </row>
    <row r="20" spans="1:6" ht="12.75">
      <c r="A20" s="5" t="s">
        <v>758</v>
      </c>
      <c r="B20" s="5" t="s">
        <v>759</v>
      </c>
      <c r="C20" s="25">
        <v>31884</v>
      </c>
      <c r="D20" s="25">
        <v>29820</v>
      </c>
      <c r="E20" s="91">
        <f t="shared" si="0"/>
        <v>0.006657420944692291</v>
      </c>
      <c r="F20" s="87">
        <f t="shared" si="1"/>
        <v>0.006345011601668598</v>
      </c>
    </row>
    <row r="21" spans="1:6" ht="12.75">
      <c r="A21" s="5" t="s">
        <v>760</v>
      </c>
      <c r="B21" s="5" t="s">
        <v>761</v>
      </c>
      <c r="C21" s="25">
        <v>2553</v>
      </c>
      <c r="D21" s="25">
        <v>2475</v>
      </c>
      <c r="E21" s="91">
        <f t="shared" si="0"/>
        <v>0.0005330697425605138</v>
      </c>
      <c r="F21" s="87">
        <f t="shared" si="1"/>
        <v>0.0005266231963155526</v>
      </c>
    </row>
    <row r="22" spans="1:6" ht="12.75">
      <c r="A22" s="5" t="s">
        <v>762</v>
      </c>
      <c r="B22" s="5" t="s">
        <v>763</v>
      </c>
      <c r="C22" s="25">
        <v>3108</v>
      </c>
      <c r="D22" s="25">
        <v>2871</v>
      </c>
      <c r="E22" s="91">
        <f t="shared" si="0"/>
        <v>0.0006489544692041037</v>
      </c>
      <c r="F22" s="87">
        <f t="shared" si="1"/>
        <v>0.000610882907726041</v>
      </c>
    </row>
    <row r="23" spans="1:6" ht="12.75">
      <c r="A23" s="5" t="s">
        <v>764</v>
      </c>
      <c r="B23" s="5" t="s">
        <v>765</v>
      </c>
      <c r="C23" s="25">
        <v>492</v>
      </c>
      <c r="D23" s="25">
        <v>492</v>
      </c>
      <c r="E23" s="91">
        <f t="shared" si="0"/>
        <v>0.00010273024415972299</v>
      </c>
      <c r="F23" s="87">
        <f t="shared" si="1"/>
        <v>0.00010468630811606137</v>
      </c>
    </row>
    <row r="24" spans="1:6" ht="12.75">
      <c r="A24" s="5" t="s">
        <v>766</v>
      </c>
      <c r="B24" s="5" t="s">
        <v>767</v>
      </c>
      <c r="C24" s="25">
        <v>3000</v>
      </c>
      <c r="D24" s="25">
        <v>2946</v>
      </c>
      <c r="E24" s="91">
        <f t="shared" si="0"/>
        <v>0.0006264039278031889</v>
      </c>
      <c r="F24" s="87">
        <f t="shared" si="1"/>
        <v>0.0006268411864022699</v>
      </c>
    </row>
    <row r="25" spans="1:6" ht="12.75">
      <c r="A25" s="5" t="s">
        <v>768</v>
      </c>
      <c r="B25" s="5" t="s">
        <v>769</v>
      </c>
      <c r="C25" s="25">
        <v>207</v>
      </c>
      <c r="D25" s="25">
        <v>207</v>
      </c>
      <c r="E25" s="91">
        <f t="shared" si="0"/>
        <v>4.3221871018420033E-05</v>
      </c>
      <c r="F25" s="87">
        <f t="shared" si="1"/>
        <v>4.404484914639167E-05</v>
      </c>
    </row>
    <row r="26" spans="1:6" ht="12.75">
      <c r="A26" s="5" t="s">
        <v>770</v>
      </c>
      <c r="B26" s="5" t="s">
        <v>771</v>
      </c>
      <c r="C26" s="25">
        <v>612</v>
      </c>
      <c r="D26" s="25">
        <v>588</v>
      </c>
      <c r="E26" s="91">
        <f t="shared" si="0"/>
        <v>0.00012778640127185053</v>
      </c>
      <c r="F26" s="87">
        <f t="shared" si="1"/>
        <v>0.00012511290482163432</v>
      </c>
    </row>
    <row r="27" spans="1:6" ht="12.75">
      <c r="A27" s="5" t="s">
        <v>772</v>
      </c>
      <c r="B27" s="5" t="s">
        <v>773</v>
      </c>
      <c r="C27" s="25">
        <v>1317</v>
      </c>
      <c r="D27" s="25">
        <v>1284</v>
      </c>
      <c r="E27" s="91">
        <f t="shared" si="0"/>
        <v>0.00027499132430559994</v>
      </c>
      <c r="F27" s="87">
        <f t="shared" si="1"/>
        <v>0.0002732057309370382</v>
      </c>
    </row>
    <row r="28" spans="1:6" ht="12.75">
      <c r="A28" s="5" t="s">
        <v>774</v>
      </c>
      <c r="B28" s="5" t="s">
        <v>775</v>
      </c>
      <c r="C28" s="25">
        <v>267</v>
      </c>
      <c r="D28" s="25">
        <v>228</v>
      </c>
      <c r="E28" s="91">
        <f t="shared" si="0"/>
        <v>5.5749949574483813E-05</v>
      </c>
      <c r="F28" s="87">
        <f t="shared" si="1"/>
        <v>4.851316717573575E-05</v>
      </c>
    </row>
    <row r="29" spans="1:6" ht="12.75">
      <c r="A29" s="5" t="s">
        <v>776</v>
      </c>
      <c r="B29" s="5" t="s">
        <v>777</v>
      </c>
      <c r="C29" s="25">
        <v>165</v>
      </c>
      <c r="D29" s="25">
        <v>162</v>
      </c>
      <c r="E29" s="91">
        <f t="shared" si="0"/>
        <v>3.445221602917539E-05</v>
      </c>
      <c r="F29" s="87">
        <f t="shared" si="1"/>
        <v>3.4469881940654355E-05</v>
      </c>
    </row>
    <row r="30" spans="1:6" ht="12.75">
      <c r="A30" s="5" t="s">
        <v>778</v>
      </c>
      <c r="B30" s="5" t="s">
        <v>779</v>
      </c>
      <c r="C30" s="25">
        <v>75</v>
      </c>
      <c r="D30" s="25">
        <v>72</v>
      </c>
      <c r="E30" s="91">
        <f t="shared" si="0"/>
        <v>1.566009819507972E-05</v>
      </c>
      <c r="F30" s="87">
        <f t="shared" si="1"/>
        <v>1.531994752917971E-05</v>
      </c>
    </row>
    <row r="31" spans="1:6" ht="12.75">
      <c r="A31" s="5" t="s">
        <v>780</v>
      </c>
      <c r="B31" s="5" t="s">
        <v>781</v>
      </c>
      <c r="C31" s="25">
        <v>5886</v>
      </c>
      <c r="D31" s="25">
        <v>5352</v>
      </c>
      <c r="E31" s="91">
        <f t="shared" si="0"/>
        <v>0.0012290045063498567</v>
      </c>
      <c r="F31" s="87">
        <f t="shared" si="1"/>
        <v>0.001138782766335692</v>
      </c>
    </row>
    <row r="32" spans="1:6" ht="12.75">
      <c r="A32" s="5" t="s">
        <v>782</v>
      </c>
      <c r="B32" s="5" t="s">
        <v>783</v>
      </c>
      <c r="C32" s="25">
        <v>23925</v>
      </c>
      <c r="D32" s="25">
        <v>16818</v>
      </c>
      <c r="E32" s="91">
        <f t="shared" si="0"/>
        <v>0.004995571324230431</v>
      </c>
      <c r="F32" s="87">
        <f t="shared" si="1"/>
        <v>0.003578484410357561</v>
      </c>
    </row>
    <row r="33" spans="1:6" ht="12.75">
      <c r="A33" s="5" t="s">
        <v>784</v>
      </c>
      <c r="B33" s="5" t="s">
        <v>785</v>
      </c>
      <c r="C33" s="25">
        <v>35931</v>
      </c>
      <c r="D33" s="25">
        <v>29349</v>
      </c>
      <c r="E33" s="91">
        <f t="shared" si="0"/>
        <v>0.007502439843298793</v>
      </c>
      <c r="F33" s="87">
        <f t="shared" si="1"/>
        <v>0.00624479361158188</v>
      </c>
    </row>
    <row r="34" spans="1:6" ht="12.75">
      <c r="A34" s="5" t="s">
        <v>786</v>
      </c>
      <c r="B34" s="5" t="s">
        <v>787</v>
      </c>
      <c r="C34" s="25">
        <v>258</v>
      </c>
      <c r="D34" s="25">
        <v>249</v>
      </c>
      <c r="E34" s="91">
        <f t="shared" si="0"/>
        <v>5.3870737791074244E-05</v>
      </c>
      <c r="F34" s="87">
        <f t="shared" si="1"/>
        <v>5.298148520507984E-05</v>
      </c>
    </row>
    <row r="35" spans="1:6" ht="12.75">
      <c r="A35" s="5" t="s">
        <v>788</v>
      </c>
      <c r="B35" s="5" t="s">
        <v>789</v>
      </c>
      <c r="C35" s="25">
        <v>276</v>
      </c>
      <c r="D35" s="25">
        <v>264</v>
      </c>
      <c r="E35" s="91">
        <f t="shared" si="0"/>
        <v>5.7629161357893376E-05</v>
      </c>
      <c r="F35" s="87">
        <f t="shared" si="1"/>
        <v>5.617314094032561E-05</v>
      </c>
    </row>
    <row r="36" spans="1:6" ht="12.75">
      <c r="A36" s="5" t="s">
        <v>790</v>
      </c>
      <c r="B36" s="5" t="s">
        <v>791</v>
      </c>
      <c r="C36" s="25">
        <v>1602</v>
      </c>
      <c r="D36" s="25">
        <v>1272</v>
      </c>
      <c r="E36" s="91">
        <f t="shared" si="0"/>
        <v>0.0003344996974469029</v>
      </c>
      <c r="F36" s="87">
        <f t="shared" si="1"/>
        <v>0.0002706524063488416</v>
      </c>
    </row>
    <row r="37" spans="1:6" ht="12.75">
      <c r="A37" s="5" t="s">
        <v>792</v>
      </c>
      <c r="B37" s="5" t="s">
        <v>793</v>
      </c>
      <c r="C37" s="25">
        <v>1245</v>
      </c>
      <c r="D37" s="25">
        <v>888</v>
      </c>
      <c r="E37" s="91">
        <f t="shared" si="0"/>
        <v>0.0002599576300383234</v>
      </c>
      <c r="F37" s="87">
        <f t="shared" si="1"/>
        <v>0.0001889460195265498</v>
      </c>
    </row>
    <row r="38" spans="1:6" ht="12.75">
      <c r="A38" s="5" t="s">
        <v>794</v>
      </c>
      <c r="B38" s="5" t="s">
        <v>795</v>
      </c>
      <c r="C38" s="25">
        <v>669</v>
      </c>
      <c r="D38" s="25">
        <v>636</v>
      </c>
      <c r="E38" s="91">
        <f t="shared" si="0"/>
        <v>0.00013968807590011113</v>
      </c>
      <c r="F38" s="87">
        <f t="shared" si="1"/>
        <v>0.0001353262031744208</v>
      </c>
    </row>
    <row r="39" spans="1:6" ht="12.75">
      <c r="A39" s="5" t="s">
        <v>796</v>
      </c>
      <c r="B39" s="5" t="s">
        <v>797</v>
      </c>
      <c r="C39" s="25">
        <v>192</v>
      </c>
      <c r="D39" s="25">
        <v>180</v>
      </c>
      <c r="E39" s="91">
        <f t="shared" si="0"/>
        <v>4.008985137940409E-05</v>
      </c>
      <c r="F39" s="87">
        <f t="shared" si="1"/>
        <v>3.829986882294928E-05</v>
      </c>
    </row>
    <row r="40" spans="1:6" ht="12.75">
      <c r="A40" s="5" t="s">
        <v>798</v>
      </c>
      <c r="B40" s="5" t="s">
        <v>799</v>
      </c>
      <c r="C40" s="25">
        <v>81</v>
      </c>
      <c r="D40" s="25">
        <v>78</v>
      </c>
      <c r="E40" s="91">
        <f t="shared" si="0"/>
        <v>1.69129060506861E-05</v>
      </c>
      <c r="F40" s="87">
        <f t="shared" si="1"/>
        <v>1.659660982327802E-05</v>
      </c>
    </row>
    <row r="41" spans="1:6" ht="12.75">
      <c r="A41" s="5" t="s">
        <v>800</v>
      </c>
      <c r="B41" s="5" t="s">
        <v>801</v>
      </c>
      <c r="C41" s="25">
        <v>2055</v>
      </c>
      <c r="D41" s="25">
        <v>1740</v>
      </c>
      <c r="E41" s="91">
        <f t="shared" si="0"/>
        <v>0.0004290866905451844</v>
      </c>
      <c r="F41" s="87">
        <f t="shared" si="1"/>
        <v>0.0003702320652885097</v>
      </c>
    </row>
    <row r="42" spans="1:6" ht="12.75">
      <c r="A42" s="5" t="s">
        <v>802</v>
      </c>
      <c r="B42" s="5" t="s">
        <v>803</v>
      </c>
      <c r="C42" s="25">
        <v>2856</v>
      </c>
      <c r="D42" s="25">
        <v>2214</v>
      </c>
      <c r="E42" s="91">
        <f t="shared" si="0"/>
        <v>0.0005963365392686359</v>
      </c>
      <c r="F42" s="87">
        <f t="shared" si="1"/>
        <v>0.00047108838652227614</v>
      </c>
    </row>
    <row r="43" spans="1:6" ht="12.75">
      <c r="A43" s="5" t="s">
        <v>804</v>
      </c>
      <c r="B43" s="5" t="s">
        <v>805</v>
      </c>
      <c r="C43" s="25">
        <v>219</v>
      </c>
      <c r="D43" s="25">
        <v>189</v>
      </c>
      <c r="E43" s="91">
        <f t="shared" si="0"/>
        <v>4.572748672963279E-05</v>
      </c>
      <c r="F43" s="87">
        <f t="shared" si="1"/>
        <v>4.0214862264096744E-05</v>
      </c>
    </row>
    <row r="44" spans="1:6" ht="12.75">
      <c r="A44" s="5" t="s">
        <v>806</v>
      </c>
      <c r="B44" s="5" t="s">
        <v>807</v>
      </c>
      <c r="C44" s="25">
        <v>954</v>
      </c>
      <c r="D44" s="25">
        <v>783</v>
      </c>
      <c r="E44" s="91">
        <f t="shared" si="0"/>
        <v>0.00019919644904141406</v>
      </c>
      <c r="F44" s="87">
        <f t="shared" si="1"/>
        <v>0.00016660442937982937</v>
      </c>
    </row>
    <row r="45" spans="1:6" ht="12.75">
      <c r="A45" s="5" t="s">
        <v>808</v>
      </c>
      <c r="B45" s="5" t="s">
        <v>809</v>
      </c>
      <c r="C45" s="25">
        <v>75</v>
      </c>
      <c r="D45" s="25">
        <v>60</v>
      </c>
      <c r="E45" s="91">
        <f t="shared" si="0"/>
        <v>1.566009819507972E-05</v>
      </c>
      <c r="F45" s="87">
        <f t="shared" si="1"/>
        <v>1.2766622940983093E-05</v>
      </c>
    </row>
    <row r="46" spans="1:6" ht="12.75">
      <c r="A46" s="5" t="s">
        <v>810</v>
      </c>
      <c r="B46" s="5" t="s">
        <v>811</v>
      </c>
      <c r="C46" s="25">
        <v>10146</v>
      </c>
      <c r="D46" s="25">
        <v>7677</v>
      </c>
      <c r="E46" s="91">
        <f t="shared" si="0"/>
        <v>0.002118498083830385</v>
      </c>
      <c r="F46" s="87">
        <f t="shared" si="1"/>
        <v>0.0016334894052987868</v>
      </c>
    </row>
    <row r="47" spans="1:6" ht="12.75">
      <c r="A47" s="5" t="s">
        <v>812</v>
      </c>
      <c r="B47" s="5" t="s">
        <v>813</v>
      </c>
      <c r="C47" s="25">
        <v>1749</v>
      </c>
      <c r="D47" s="25">
        <v>1638</v>
      </c>
      <c r="E47" s="91">
        <f t="shared" si="0"/>
        <v>0.00036519348990925914</v>
      </c>
      <c r="F47" s="87">
        <f t="shared" si="1"/>
        <v>0.00034852880628883845</v>
      </c>
    </row>
    <row r="48" spans="1:6" ht="12.75">
      <c r="A48" s="5" t="s">
        <v>814</v>
      </c>
      <c r="B48" s="5" t="s">
        <v>815</v>
      </c>
      <c r="C48" s="25">
        <v>138</v>
      </c>
      <c r="D48" s="25">
        <v>117</v>
      </c>
      <c r="E48" s="91">
        <f t="shared" si="0"/>
        <v>2.8814580678946688E-05</v>
      </c>
      <c r="F48" s="87">
        <f t="shared" si="1"/>
        <v>2.4894914734917033E-05</v>
      </c>
    </row>
    <row r="49" spans="1:6" ht="12.75">
      <c r="A49" s="5" t="s">
        <v>816</v>
      </c>
      <c r="B49" s="5" t="s">
        <v>817</v>
      </c>
      <c r="C49" s="25">
        <v>288</v>
      </c>
      <c r="D49" s="25">
        <v>261</v>
      </c>
      <c r="E49" s="91">
        <f t="shared" si="0"/>
        <v>6.0134777069106134E-05</v>
      </c>
      <c r="F49" s="87">
        <f t="shared" si="1"/>
        <v>5.5534809793276456E-05</v>
      </c>
    </row>
    <row r="50" spans="1:6" ht="12.75">
      <c r="A50" s="5" t="s">
        <v>818</v>
      </c>
      <c r="B50" s="5" t="s">
        <v>819</v>
      </c>
      <c r="C50" s="25">
        <v>267</v>
      </c>
      <c r="D50" s="25">
        <v>219</v>
      </c>
      <c r="E50" s="91">
        <f t="shared" si="0"/>
        <v>5.5749949574483813E-05</v>
      </c>
      <c r="F50" s="87">
        <f t="shared" si="1"/>
        <v>4.659817373458829E-05</v>
      </c>
    </row>
    <row r="51" spans="1:6" ht="12.75">
      <c r="A51" s="5" t="s">
        <v>820</v>
      </c>
      <c r="B51" s="5" t="s">
        <v>821</v>
      </c>
      <c r="C51" s="25">
        <v>363</v>
      </c>
      <c r="D51" s="25">
        <v>336</v>
      </c>
      <c r="E51" s="91">
        <f t="shared" si="0"/>
        <v>7.579487526418586E-05</v>
      </c>
      <c r="F51" s="87">
        <f t="shared" si="1"/>
        <v>7.149308846950532E-05</v>
      </c>
    </row>
    <row r="52" spans="1:6" ht="12.75">
      <c r="A52" s="5" t="s">
        <v>822</v>
      </c>
      <c r="B52" s="5" t="s">
        <v>823</v>
      </c>
      <c r="C52" s="25">
        <v>1356</v>
      </c>
      <c r="D52" s="25">
        <v>1131</v>
      </c>
      <c r="E52" s="91">
        <f t="shared" si="0"/>
        <v>0.0002831345753670414</v>
      </c>
      <c r="F52" s="87">
        <f t="shared" si="1"/>
        <v>0.00024065084243753132</v>
      </c>
    </row>
    <row r="53" spans="1:6" ht="12.75">
      <c r="A53" s="5" t="s">
        <v>824</v>
      </c>
      <c r="B53" s="5" t="s">
        <v>825</v>
      </c>
      <c r="C53" s="25">
        <v>1446</v>
      </c>
      <c r="D53" s="25">
        <v>1365</v>
      </c>
      <c r="E53" s="91">
        <f t="shared" si="0"/>
        <v>0.00030192669320113706</v>
      </c>
      <c r="F53" s="87">
        <f t="shared" si="1"/>
        <v>0.0002904406719073654</v>
      </c>
    </row>
    <row r="54" spans="1:6" ht="12.75">
      <c r="A54" s="5" t="s">
        <v>826</v>
      </c>
      <c r="B54" s="5" t="s">
        <v>827</v>
      </c>
      <c r="C54" s="25">
        <v>1548</v>
      </c>
      <c r="D54" s="25">
        <v>1485</v>
      </c>
      <c r="E54" s="91">
        <f t="shared" si="0"/>
        <v>0.00032322442674644547</v>
      </c>
      <c r="F54" s="87">
        <f t="shared" si="1"/>
        <v>0.00031597391778933156</v>
      </c>
    </row>
    <row r="55" spans="1:6" ht="12.75">
      <c r="A55" s="5" t="s">
        <v>828</v>
      </c>
      <c r="B55" s="5" t="s">
        <v>829</v>
      </c>
      <c r="C55" s="25">
        <v>132</v>
      </c>
      <c r="D55" s="25">
        <v>132</v>
      </c>
      <c r="E55" s="91">
        <f t="shared" si="0"/>
        <v>2.7561772823340312E-05</v>
      </c>
      <c r="F55" s="87">
        <f t="shared" si="1"/>
        <v>2.8086570470162806E-05</v>
      </c>
    </row>
    <row r="56" spans="1:6" ht="12.75">
      <c r="A56" s="5" t="s">
        <v>830</v>
      </c>
      <c r="B56" s="5" t="s">
        <v>831</v>
      </c>
      <c r="C56" s="25">
        <v>7989</v>
      </c>
      <c r="D56" s="25">
        <v>7713</v>
      </c>
      <c r="E56" s="91">
        <f t="shared" si="0"/>
        <v>0.001668113659739892</v>
      </c>
      <c r="F56" s="87">
        <f t="shared" si="1"/>
        <v>0.0016411493790633768</v>
      </c>
    </row>
    <row r="57" spans="1:6" ht="12.75">
      <c r="A57" s="5" t="s">
        <v>832</v>
      </c>
      <c r="B57" s="5" t="s">
        <v>833</v>
      </c>
      <c r="C57" s="25">
        <v>138</v>
      </c>
      <c r="D57" s="25">
        <v>126</v>
      </c>
      <c r="E57" s="91">
        <f t="shared" si="0"/>
        <v>2.8814580678946688E-05</v>
      </c>
      <c r="F57" s="87">
        <f t="shared" si="1"/>
        <v>2.6809908176064496E-05</v>
      </c>
    </row>
    <row r="58" spans="1:6" ht="12.75">
      <c r="A58" s="5" t="s">
        <v>834</v>
      </c>
      <c r="B58" s="5" t="s">
        <v>835</v>
      </c>
      <c r="C58" s="25">
        <v>462</v>
      </c>
      <c r="D58" s="25">
        <v>408</v>
      </c>
      <c r="E58" s="91">
        <f t="shared" si="0"/>
        <v>9.646620488169109E-05</v>
      </c>
      <c r="F58" s="87">
        <f t="shared" si="1"/>
        <v>8.681303599868504E-05</v>
      </c>
    </row>
    <row r="59" spans="1:6" ht="12.75">
      <c r="A59" s="5" t="s">
        <v>836</v>
      </c>
      <c r="B59" s="5" t="s">
        <v>837</v>
      </c>
      <c r="C59" s="25">
        <v>3009</v>
      </c>
      <c r="D59" s="25">
        <v>2733</v>
      </c>
      <c r="E59" s="91">
        <f t="shared" si="0"/>
        <v>0.0006282831395865985</v>
      </c>
      <c r="F59" s="87">
        <f t="shared" si="1"/>
        <v>0.0005815196749617799</v>
      </c>
    </row>
    <row r="60" spans="1:6" ht="12.75">
      <c r="A60" s="5" t="s">
        <v>838</v>
      </c>
      <c r="B60" s="5" t="s">
        <v>839</v>
      </c>
      <c r="C60" s="25">
        <v>2517</v>
      </c>
      <c r="D60" s="25">
        <v>1911</v>
      </c>
      <c r="E60" s="91">
        <f t="shared" si="0"/>
        <v>0.0005255528954268755</v>
      </c>
      <c r="F60" s="87">
        <f t="shared" si="1"/>
        <v>0.00040661694067031155</v>
      </c>
    </row>
    <row r="61" spans="1:6" ht="12.75">
      <c r="A61" s="5" t="s">
        <v>840</v>
      </c>
      <c r="B61" s="5" t="s">
        <v>841</v>
      </c>
      <c r="C61" s="25">
        <v>3477</v>
      </c>
      <c r="D61" s="25">
        <v>2649</v>
      </c>
      <c r="E61" s="91">
        <f t="shared" si="0"/>
        <v>0.0007260021523238959</v>
      </c>
      <c r="F61" s="87">
        <f t="shared" si="1"/>
        <v>0.0005636464028444036</v>
      </c>
    </row>
    <row r="62" spans="1:6" ht="12.75">
      <c r="A62" s="5" t="s">
        <v>842</v>
      </c>
      <c r="B62" s="5" t="s">
        <v>843</v>
      </c>
      <c r="C62" s="25">
        <v>1341</v>
      </c>
      <c r="D62" s="25">
        <v>1281</v>
      </c>
      <c r="E62" s="91">
        <f t="shared" si="0"/>
        <v>0.00028000255572802545</v>
      </c>
      <c r="F62" s="87">
        <f t="shared" si="1"/>
        <v>0.00027256739978998907</v>
      </c>
    </row>
    <row r="63" spans="1:6" ht="12.75">
      <c r="A63" s="5" t="s">
        <v>844</v>
      </c>
      <c r="B63" s="5" t="s">
        <v>845</v>
      </c>
      <c r="C63" s="25">
        <v>21048</v>
      </c>
      <c r="D63" s="25">
        <v>16245</v>
      </c>
      <c r="E63" s="91">
        <f t="shared" si="0"/>
        <v>0.004394849957467173</v>
      </c>
      <c r="F63" s="87">
        <f t="shared" si="1"/>
        <v>0.003456563161271173</v>
      </c>
    </row>
    <row r="64" spans="1:6" ht="12.75">
      <c r="A64" s="5" t="s">
        <v>846</v>
      </c>
      <c r="B64" s="5" t="s">
        <v>847</v>
      </c>
      <c r="C64" s="25">
        <v>10179</v>
      </c>
      <c r="D64" s="25">
        <v>7797</v>
      </c>
      <c r="E64" s="91">
        <f t="shared" si="0"/>
        <v>0.00212538852703622</v>
      </c>
      <c r="F64" s="87">
        <f t="shared" si="1"/>
        <v>0.001659022651180753</v>
      </c>
    </row>
    <row r="65" spans="1:6" ht="12.75">
      <c r="A65" s="5" t="s">
        <v>848</v>
      </c>
      <c r="B65" s="5" t="s">
        <v>849</v>
      </c>
      <c r="C65" s="25">
        <v>126</v>
      </c>
      <c r="D65" s="25">
        <v>114</v>
      </c>
      <c r="E65" s="91">
        <f t="shared" si="0"/>
        <v>2.6308964967733933E-05</v>
      </c>
      <c r="F65" s="87">
        <f t="shared" si="1"/>
        <v>2.4256583587867877E-05</v>
      </c>
    </row>
    <row r="66" spans="1:6" ht="12.75">
      <c r="A66" s="5" t="s">
        <v>850</v>
      </c>
      <c r="B66" s="5" t="s">
        <v>851</v>
      </c>
      <c r="C66" s="25">
        <v>37833</v>
      </c>
      <c r="D66" s="25">
        <v>37155</v>
      </c>
      <c r="E66" s="91">
        <f t="shared" si="0"/>
        <v>0.007899579933526015</v>
      </c>
      <c r="F66" s="87">
        <f t="shared" si="1"/>
        <v>0.007905731256203781</v>
      </c>
    </row>
    <row r="67" spans="1:6" ht="12.75">
      <c r="A67" s="5" t="s">
        <v>852</v>
      </c>
      <c r="B67" s="5" t="s">
        <v>853</v>
      </c>
      <c r="C67" s="25">
        <v>798</v>
      </c>
      <c r="D67" s="25">
        <v>789</v>
      </c>
      <c r="E67" s="91">
        <f t="shared" si="0"/>
        <v>0.00016662344479564825</v>
      </c>
      <c r="F67" s="87">
        <f t="shared" si="1"/>
        <v>0.0001678810916739277</v>
      </c>
    </row>
    <row r="68" spans="1:6" ht="12.75">
      <c r="A68" s="5" t="s">
        <v>854</v>
      </c>
      <c r="B68" s="5" t="s">
        <v>855</v>
      </c>
      <c r="C68" s="25">
        <v>1893</v>
      </c>
      <c r="D68" s="25">
        <v>1872</v>
      </c>
      <c r="E68" s="91">
        <f t="shared" si="0"/>
        <v>0.0003952608784438122</v>
      </c>
      <c r="F68" s="87">
        <f t="shared" si="1"/>
        <v>0.00039831863575867253</v>
      </c>
    </row>
    <row r="69" spans="1:6" ht="12.75">
      <c r="A69" s="5" t="s">
        <v>856</v>
      </c>
      <c r="B69" s="5" t="s">
        <v>857</v>
      </c>
      <c r="C69" s="25">
        <v>2061</v>
      </c>
      <c r="D69" s="25">
        <v>1968</v>
      </c>
      <c r="E69" s="91">
        <f t="shared" si="0"/>
        <v>0.00043033949840079076</v>
      </c>
      <c r="F69" s="87">
        <f t="shared" si="1"/>
        <v>0.0004187452324642455</v>
      </c>
    </row>
    <row r="70" spans="1:6" ht="12.75">
      <c r="A70" s="5" t="s">
        <v>858</v>
      </c>
      <c r="B70" s="5" t="s">
        <v>859</v>
      </c>
      <c r="C70" s="25">
        <v>777195</v>
      </c>
      <c r="D70" s="25">
        <v>775836</v>
      </c>
      <c r="E70" s="91">
        <f t="shared" si="0"/>
        <v>0.16227933355633314</v>
      </c>
      <c r="F70" s="87">
        <f t="shared" si="1"/>
        <v>0.165080094600676</v>
      </c>
    </row>
    <row r="71" spans="1:6" ht="12.75">
      <c r="A71" s="5" t="s">
        <v>860</v>
      </c>
      <c r="B71" s="5" t="s">
        <v>861</v>
      </c>
      <c r="C71" s="25">
        <v>2775</v>
      </c>
      <c r="D71" s="25">
        <v>2724</v>
      </c>
      <c r="E71" s="91">
        <f t="shared" si="0"/>
        <v>0.0005794236332179498</v>
      </c>
      <c r="F71" s="87">
        <f t="shared" si="1"/>
        <v>0.0005796046815206324</v>
      </c>
    </row>
    <row r="72" spans="1:6" ht="12.75">
      <c r="A72" s="5" t="s">
        <v>862</v>
      </c>
      <c r="B72" s="5" t="s">
        <v>863</v>
      </c>
      <c r="C72" s="25">
        <v>184332</v>
      </c>
      <c r="D72" s="25">
        <v>182721</v>
      </c>
      <c r="E72" s="91">
        <f t="shared" si="0"/>
        <v>0.038488762939939136</v>
      </c>
      <c r="F72" s="87">
        <f t="shared" si="1"/>
        <v>0.038878835173322863</v>
      </c>
    </row>
    <row r="73" spans="1:6" ht="12.75">
      <c r="A73" s="5" t="s">
        <v>864</v>
      </c>
      <c r="B73" s="5" t="s">
        <v>865</v>
      </c>
      <c r="C73" s="25">
        <v>80853</v>
      </c>
      <c r="D73" s="25">
        <v>80532</v>
      </c>
      <c r="E73" s="91">
        <f aca="true" t="shared" si="2" ref="E73:E136">C73/C$188</f>
        <v>0.016882212258223745</v>
      </c>
      <c r="F73" s="87">
        <f aca="true" t="shared" si="3" ref="F73:F136">D73/D$188</f>
        <v>0.017135361311387508</v>
      </c>
    </row>
    <row r="74" spans="1:6" ht="12.75">
      <c r="A74" s="5" t="s">
        <v>866</v>
      </c>
      <c r="B74" s="5" t="s">
        <v>867</v>
      </c>
      <c r="C74" s="25">
        <v>83406</v>
      </c>
      <c r="D74" s="25">
        <v>82389</v>
      </c>
      <c r="E74" s="91">
        <f t="shared" si="2"/>
        <v>0.01741528200078426</v>
      </c>
      <c r="F74" s="87">
        <f t="shared" si="3"/>
        <v>0.017530488291410934</v>
      </c>
    </row>
    <row r="75" spans="1:6" ht="12.75">
      <c r="A75" s="5" t="s">
        <v>868</v>
      </c>
      <c r="B75" s="5" t="s">
        <v>869</v>
      </c>
      <c r="C75" s="25">
        <v>30990</v>
      </c>
      <c r="D75" s="25">
        <v>30867</v>
      </c>
      <c r="E75" s="91">
        <f t="shared" si="2"/>
        <v>0.006470752574206941</v>
      </c>
      <c r="F75" s="87">
        <f t="shared" si="3"/>
        <v>0.006567789171988752</v>
      </c>
    </row>
    <row r="76" spans="1:6" ht="12.75">
      <c r="A76" s="5" t="s">
        <v>870</v>
      </c>
      <c r="B76" s="5" t="s">
        <v>871</v>
      </c>
      <c r="C76" s="25">
        <v>8703</v>
      </c>
      <c r="D76" s="25">
        <v>8676</v>
      </c>
      <c r="E76" s="91">
        <f t="shared" si="2"/>
        <v>0.001817197794557051</v>
      </c>
      <c r="F76" s="87">
        <f t="shared" si="3"/>
        <v>0.0018460536772661553</v>
      </c>
    </row>
    <row r="77" spans="1:6" ht="12.75">
      <c r="A77" s="5" t="s">
        <v>872</v>
      </c>
      <c r="B77" s="5" t="s">
        <v>873</v>
      </c>
      <c r="C77" s="25">
        <v>19986</v>
      </c>
      <c r="D77" s="25">
        <v>19722</v>
      </c>
      <c r="E77" s="91">
        <f t="shared" si="2"/>
        <v>0.0041731029670248445</v>
      </c>
      <c r="F77" s="87">
        <f t="shared" si="3"/>
        <v>0.004196388960701143</v>
      </c>
    </row>
    <row r="78" spans="1:6" ht="12.75">
      <c r="A78" s="5" t="s">
        <v>874</v>
      </c>
      <c r="B78" s="5" t="s">
        <v>875</v>
      </c>
      <c r="C78" s="25">
        <v>825</v>
      </c>
      <c r="D78" s="25">
        <v>795</v>
      </c>
      <c r="E78" s="91">
        <f t="shared" si="2"/>
        <v>0.00017226108014587694</v>
      </c>
      <c r="F78" s="87">
        <f t="shared" si="3"/>
        <v>0.000169157753968026</v>
      </c>
    </row>
    <row r="79" spans="1:6" ht="12.75">
      <c r="A79" s="5" t="s">
        <v>876</v>
      </c>
      <c r="B79" s="5" t="s">
        <v>877</v>
      </c>
      <c r="C79" s="25">
        <v>441</v>
      </c>
      <c r="D79" s="25">
        <v>429</v>
      </c>
      <c r="E79" s="91">
        <f t="shared" si="2"/>
        <v>9.208137738706877E-05</v>
      </c>
      <c r="F79" s="87">
        <f t="shared" si="3"/>
        <v>9.128135402802912E-05</v>
      </c>
    </row>
    <row r="80" spans="1:6" ht="12.75">
      <c r="A80" s="5" t="s">
        <v>878</v>
      </c>
      <c r="B80" s="5" t="s">
        <v>197</v>
      </c>
      <c r="C80" s="25">
        <v>3288</v>
      </c>
      <c r="D80" s="25">
        <v>3225</v>
      </c>
      <c r="E80" s="91">
        <f t="shared" si="2"/>
        <v>0.0006865387048722951</v>
      </c>
      <c r="F80" s="87">
        <f t="shared" si="3"/>
        <v>0.0006862059830778413</v>
      </c>
    </row>
    <row r="81" spans="1:6" ht="12.75">
      <c r="A81" s="5" t="s">
        <v>879</v>
      </c>
      <c r="B81" s="5" t="s">
        <v>880</v>
      </c>
      <c r="C81" s="25">
        <v>135</v>
      </c>
      <c r="D81" s="25">
        <v>135</v>
      </c>
      <c r="E81" s="91">
        <f t="shared" si="2"/>
        <v>2.81881767511435E-05</v>
      </c>
      <c r="F81" s="87">
        <f t="shared" si="3"/>
        <v>2.8724901617211963E-05</v>
      </c>
    </row>
    <row r="82" spans="1:6" ht="12.75">
      <c r="A82" s="5" t="s">
        <v>881</v>
      </c>
      <c r="B82" s="5" t="s">
        <v>882</v>
      </c>
      <c r="C82" s="25">
        <v>1218</v>
      </c>
      <c r="D82" s="25">
        <v>1131</v>
      </c>
      <c r="E82" s="91">
        <f t="shared" si="2"/>
        <v>0.00025431999468809467</v>
      </c>
      <c r="F82" s="87">
        <f t="shared" si="3"/>
        <v>0.00024065084243753132</v>
      </c>
    </row>
    <row r="83" spans="1:6" ht="12.75">
      <c r="A83" s="5" t="s">
        <v>883</v>
      </c>
      <c r="B83" s="5" t="s">
        <v>884</v>
      </c>
      <c r="C83" s="25">
        <v>219</v>
      </c>
      <c r="D83" s="25">
        <v>216</v>
      </c>
      <c r="E83" s="91">
        <f t="shared" si="2"/>
        <v>4.572748672963279E-05</v>
      </c>
      <c r="F83" s="87">
        <f t="shared" si="3"/>
        <v>4.595984258753914E-05</v>
      </c>
    </row>
    <row r="84" spans="1:6" ht="12.75">
      <c r="A84" s="5" t="s">
        <v>885</v>
      </c>
      <c r="B84" s="5" t="s">
        <v>886</v>
      </c>
      <c r="C84" s="25">
        <v>990</v>
      </c>
      <c r="D84" s="25">
        <v>981</v>
      </c>
      <c r="E84" s="91">
        <f t="shared" si="2"/>
        <v>0.00020671329617505234</v>
      </c>
      <c r="F84" s="87">
        <f t="shared" si="3"/>
        <v>0.00020873428508507357</v>
      </c>
    </row>
    <row r="85" spans="1:6" ht="12.75">
      <c r="A85" s="5" t="s">
        <v>887</v>
      </c>
      <c r="B85" s="5" t="s">
        <v>888</v>
      </c>
      <c r="C85" s="25">
        <v>1815</v>
      </c>
      <c r="D85" s="25">
        <v>1737</v>
      </c>
      <c r="E85" s="91">
        <f t="shared" si="2"/>
        <v>0.0003789743763209293</v>
      </c>
      <c r="F85" s="87">
        <f t="shared" si="3"/>
        <v>0.00036959373414146055</v>
      </c>
    </row>
    <row r="86" spans="1:6" ht="12.75">
      <c r="A86" s="5" t="s">
        <v>889</v>
      </c>
      <c r="B86" s="5" t="s">
        <v>890</v>
      </c>
      <c r="C86" s="25">
        <v>1092</v>
      </c>
      <c r="D86" s="25">
        <v>777</v>
      </c>
      <c r="E86" s="91">
        <f t="shared" si="2"/>
        <v>0.00022801102972036077</v>
      </c>
      <c r="F86" s="87">
        <f t="shared" si="3"/>
        <v>0.00016532776708573106</v>
      </c>
    </row>
    <row r="87" spans="1:6" ht="12.75">
      <c r="A87" s="5" t="s">
        <v>891</v>
      </c>
      <c r="B87" s="5" t="s">
        <v>892</v>
      </c>
      <c r="C87" s="25">
        <v>4668</v>
      </c>
      <c r="D87" s="25">
        <v>4653</v>
      </c>
      <c r="E87" s="91">
        <f t="shared" si="2"/>
        <v>0.000974684511661762</v>
      </c>
      <c r="F87" s="87">
        <f t="shared" si="3"/>
        <v>0.000990051609073239</v>
      </c>
    </row>
    <row r="88" spans="1:6" ht="12.75">
      <c r="A88" s="5" t="s">
        <v>893</v>
      </c>
      <c r="B88" s="5" t="s">
        <v>894</v>
      </c>
      <c r="C88" s="25">
        <v>2040</v>
      </c>
      <c r="D88" s="25">
        <v>990</v>
      </c>
      <c r="E88" s="91">
        <f t="shared" si="2"/>
        <v>0.00042595467090616844</v>
      </c>
      <c r="F88" s="87">
        <f t="shared" si="3"/>
        <v>0.00021064927852622106</v>
      </c>
    </row>
    <row r="89" spans="1:6" ht="12.75">
      <c r="A89" s="5" t="s">
        <v>895</v>
      </c>
      <c r="B89" s="5" t="s">
        <v>896</v>
      </c>
      <c r="C89" s="25">
        <v>351</v>
      </c>
      <c r="D89" s="25">
        <v>336</v>
      </c>
      <c r="E89" s="91">
        <f t="shared" si="2"/>
        <v>7.32892595529731E-05</v>
      </c>
      <c r="F89" s="87">
        <f t="shared" si="3"/>
        <v>7.149308846950532E-05</v>
      </c>
    </row>
    <row r="90" spans="1:6" ht="12.75">
      <c r="A90" s="5" t="s">
        <v>897</v>
      </c>
      <c r="B90" s="5" t="s">
        <v>898</v>
      </c>
      <c r="C90" s="25">
        <v>11925</v>
      </c>
      <c r="D90" s="25">
        <v>11811</v>
      </c>
      <c r="E90" s="91">
        <f t="shared" si="2"/>
        <v>0.002489955613017676</v>
      </c>
      <c r="F90" s="87">
        <f t="shared" si="3"/>
        <v>0.002513109725932522</v>
      </c>
    </row>
    <row r="91" spans="1:6" ht="12.75">
      <c r="A91" s="5" t="s">
        <v>899</v>
      </c>
      <c r="B91" s="5" t="s">
        <v>900</v>
      </c>
      <c r="C91" s="25">
        <v>6246</v>
      </c>
      <c r="D91" s="25">
        <v>6219</v>
      </c>
      <c r="E91" s="91">
        <f t="shared" si="2"/>
        <v>0.0013041729776862392</v>
      </c>
      <c r="F91" s="87">
        <f t="shared" si="3"/>
        <v>0.0013232604678328976</v>
      </c>
    </row>
    <row r="92" spans="1:6" ht="12.75">
      <c r="A92" s="5" t="s">
        <v>901</v>
      </c>
      <c r="B92" s="5" t="s">
        <v>902</v>
      </c>
      <c r="C92" s="25">
        <v>73965</v>
      </c>
      <c r="D92" s="25">
        <v>72612</v>
      </c>
      <c r="E92" s="91">
        <f t="shared" si="2"/>
        <v>0.015443988839987622</v>
      </c>
      <c r="F92" s="87">
        <f t="shared" si="3"/>
        <v>0.01545016708317774</v>
      </c>
    </row>
    <row r="93" spans="1:6" ht="12.75">
      <c r="A93" s="5" t="s">
        <v>903</v>
      </c>
      <c r="B93" s="5" t="s">
        <v>904</v>
      </c>
      <c r="C93" s="25">
        <v>9756</v>
      </c>
      <c r="D93" s="25">
        <v>9672</v>
      </c>
      <c r="E93" s="91">
        <f t="shared" si="2"/>
        <v>0.00203706557321597</v>
      </c>
      <c r="F93" s="87">
        <f t="shared" si="3"/>
        <v>0.0020579796180864745</v>
      </c>
    </row>
    <row r="94" spans="1:6" ht="12.75">
      <c r="A94" s="5" t="s">
        <v>905</v>
      </c>
      <c r="B94" s="5" t="s">
        <v>906</v>
      </c>
      <c r="C94" s="25">
        <v>10356</v>
      </c>
      <c r="D94" s="25">
        <v>10086</v>
      </c>
      <c r="E94" s="91">
        <f t="shared" si="2"/>
        <v>0.002162346358776608</v>
      </c>
      <c r="F94" s="87">
        <f t="shared" si="3"/>
        <v>0.002146069316379258</v>
      </c>
    </row>
    <row r="95" spans="1:6" ht="12.75">
      <c r="A95" s="5" t="s">
        <v>907</v>
      </c>
      <c r="B95" s="5" t="s">
        <v>908</v>
      </c>
      <c r="C95" s="25">
        <v>2505</v>
      </c>
      <c r="D95" s="25">
        <v>2475</v>
      </c>
      <c r="E95" s="91">
        <f t="shared" si="2"/>
        <v>0.0005230472797156627</v>
      </c>
      <c r="F95" s="87">
        <f t="shared" si="3"/>
        <v>0.0005266231963155526</v>
      </c>
    </row>
    <row r="96" spans="1:6" ht="12.75">
      <c r="A96" s="5" t="s">
        <v>909</v>
      </c>
      <c r="B96" s="5" t="s">
        <v>910</v>
      </c>
      <c r="C96" s="25">
        <v>6687</v>
      </c>
      <c r="D96" s="25">
        <v>6033</v>
      </c>
      <c r="E96" s="91">
        <f t="shared" si="2"/>
        <v>0.001396254355073308</v>
      </c>
      <c r="F96" s="87">
        <f t="shared" si="3"/>
        <v>0.0012836839367158502</v>
      </c>
    </row>
    <row r="97" spans="1:6" ht="12.75">
      <c r="A97" s="5" t="s">
        <v>911</v>
      </c>
      <c r="B97" s="5" t="s">
        <v>912</v>
      </c>
      <c r="C97" s="25">
        <v>1626</v>
      </c>
      <c r="D97" s="25">
        <v>1608</v>
      </c>
      <c r="E97" s="91">
        <f t="shared" si="2"/>
        <v>0.00033951092886932836</v>
      </c>
      <c r="F97" s="87">
        <f t="shared" si="3"/>
        <v>0.0003421454948183469</v>
      </c>
    </row>
    <row r="98" spans="1:6" ht="12.75">
      <c r="A98" s="5" t="s">
        <v>913</v>
      </c>
      <c r="B98" s="5" t="s">
        <v>914</v>
      </c>
      <c r="C98" s="25">
        <v>3963</v>
      </c>
      <c r="D98" s="25">
        <v>3729</v>
      </c>
      <c r="E98" s="91">
        <f t="shared" si="2"/>
        <v>0.0008274795886280125</v>
      </c>
      <c r="F98" s="87">
        <f t="shared" si="3"/>
        <v>0.0007934456157820993</v>
      </c>
    </row>
    <row r="99" spans="1:6" ht="12.75">
      <c r="A99" s="5" t="s">
        <v>915</v>
      </c>
      <c r="B99" s="5" t="s">
        <v>916</v>
      </c>
      <c r="C99" s="25">
        <v>11337</v>
      </c>
      <c r="D99" s="25">
        <v>10623</v>
      </c>
      <c r="E99" s="91">
        <f t="shared" si="2"/>
        <v>0.0023671804431682508</v>
      </c>
      <c r="F99" s="87">
        <f t="shared" si="3"/>
        <v>0.0022603305917010567</v>
      </c>
    </row>
    <row r="100" spans="1:6" ht="12.75">
      <c r="A100" s="5" t="s">
        <v>917</v>
      </c>
      <c r="B100" s="5" t="s">
        <v>918</v>
      </c>
      <c r="C100" s="25">
        <v>546</v>
      </c>
      <c r="D100" s="25">
        <v>543</v>
      </c>
      <c r="E100" s="91">
        <f t="shared" si="2"/>
        <v>0.00011400551486018039</v>
      </c>
      <c r="F100" s="87">
        <f t="shared" si="3"/>
        <v>0.000115537937615897</v>
      </c>
    </row>
    <row r="101" spans="1:6" ht="12.75">
      <c r="A101" s="5" t="s">
        <v>919</v>
      </c>
      <c r="B101" s="5" t="s">
        <v>920</v>
      </c>
      <c r="C101" s="25">
        <v>837</v>
      </c>
      <c r="D101" s="25">
        <v>834</v>
      </c>
      <c r="E101" s="91">
        <f t="shared" si="2"/>
        <v>0.0001747666958570897</v>
      </c>
      <c r="F101" s="87">
        <f t="shared" si="3"/>
        <v>0.000177456058879665</v>
      </c>
    </row>
    <row r="102" spans="1:6" ht="12.75">
      <c r="A102" s="5" t="s">
        <v>921</v>
      </c>
      <c r="B102" s="5" t="s">
        <v>922</v>
      </c>
      <c r="C102" s="25">
        <v>1680</v>
      </c>
      <c r="D102" s="25">
        <v>1638</v>
      </c>
      <c r="E102" s="91">
        <f t="shared" si="2"/>
        <v>0.0003507861995697858</v>
      </c>
      <c r="F102" s="87">
        <f t="shared" si="3"/>
        <v>0.00034852880628883845</v>
      </c>
    </row>
    <row r="103" spans="1:6" ht="12.75">
      <c r="A103" s="5" t="s">
        <v>923</v>
      </c>
      <c r="B103" s="5" t="s">
        <v>924</v>
      </c>
      <c r="C103" s="25">
        <v>242286</v>
      </c>
      <c r="D103" s="25">
        <v>231387</v>
      </c>
      <c r="E103" s="91">
        <f t="shared" si="2"/>
        <v>0.05058963401724114</v>
      </c>
      <c r="F103" s="87">
        <f t="shared" si="3"/>
        <v>0.049233843040754253</v>
      </c>
    </row>
    <row r="104" spans="1:6" ht="12.75">
      <c r="A104" s="5" t="s">
        <v>925</v>
      </c>
      <c r="B104" s="5" t="s">
        <v>926</v>
      </c>
      <c r="C104" s="25">
        <v>3261</v>
      </c>
      <c r="D104" s="25">
        <v>3177</v>
      </c>
      <c r="E104" s="91">
        <f t="shared" si="2"/>
        <v>0.0006809010695220663</v>
      </c>
      <c r="F104" s="87">
        <f t="shared" si="3"/>
        <v>0.0006759926847250548</v>
      </c>
    </row>
    <row r="105" spans="1:6" ht="12.75">
      <c r="A105" s="5" t="s">
        <v>927</v>
      </c>
      <c r="B105" s="5" t="s">
        <v>928</v>
      </c>
      <c r="C105" s="25">
        <v>1416</v>
      </c>
      <c r="D105" s="25">
        <v>1413</v>
      </c>
      <c r="E105" s="91">
        <f t="shared" si="2"/>
        <v>0.00029566265392310515</v>
      </c>
      <c r="F105" s="87">
        <f t="shared" si="3"/>
        <v>0.00030065397026015185</v>
      </c>
    </row>
    <row r="106" spans="1:6" ht="12.75">
      <c r="A106" s="5" t="s">
        <v>929</v>
      </c>
      <c r="B106" s="5" t="s">
        <v>930</v>
      </c>
      <c r="C106" s="25">
        <v>4974</v>
      </c>
      <c r="D106" s="25">
        <v>4866</v>
      </c>
      <c r="E106" s="91">
        <f t="shared" si="2"/>
        <v>0.0010385777122976871</v>
      </c>
      <c r="F106" s="87">
        <f t="shared" si="3"/>
        <v>0.001035373120513729</v>
      </c>
    </row>
    <row r="107" spans="1:6" ht="12.75">
      <c r="A107" s="5" t="s">
        <v>931</v>
      </c>
      <c r="B107" s="5" t="s">
        <v>932</v>
      </c>
      <c r="C107" s="25">
        <v>687</v>
      </c>
      <c r="D107" s="25">
        <v>675</v>
      </c>
      <c r="E107" s="91">
        <f t="shared" si="2"/>
        <v>0.00014344649946693025</v>
      </c>
      <c r="F107" s="87">
        <f t="shared" si="3"/>
        <v>0.00014362450808605982</v>
      </c>
    </row>
    <row r="108" spans="1:6" ht="12.75">
      <c r="A108" s="5" t="s">
        <v>933</v>
      </c>
      <c r="B108" s="5" t="s">
        <v>934</v>
      </c>
      <c r="C108" s="25">
        <v>612</v>
      </c>
      <c r="D108" s="25">
        <v>609</v>
      </c>
      <c r="E108" s="91">
        <f t="shared" si="2"/>
        <v>0.00012778640127185053</v>
      </c>
      <c r="F108" s="87">
        <f t="shared" si="3"/>
        <v>0.0001295812228509784</v>
      </c>
    </row>
    <row r="109" spans="1:6" ht="12.75">
      <c r="A109" s="5" t="s">
        <v>935</v>
      </c>
      <c r="B109" s="5" t="s">
        <v>936</v>
      </c>
      <c r="C109" s="25">
        <v>6918</v>
      </c>
      <c r="D109" s="25">
        <v>6570</v>
      </c>
      <c r="E109" s="91">
        <f t="shared" si="2"/>
        <v>0.0014444874575141537</v>
      </c>
      <c r="F109" s="87">
        <f t="shared" si="3"/>
        <v>0.0013979452120376488</v>
      </c>
    </row>
    <row r="110" spans="1:6" ht="12.75">
      <c r="A110" s="5" t="s">
        <v>937</v>
      </c>
      <c r="B110" s="5" t="s">
        <v>938</v>
      </c>
      <c r="C110" s="25">
        <v>234</v>
      </c>
      <c r="D110" s="25">
        <v>222</v>
      </c>
      <c r="E110" s="91">
        <f t="shared" si="2"/>
        <v>4.8859506368648734E-05</v>
      </c>
      <c r="F110" s="87">
        <f t="shared" si="3"/>
        <v>4.723650488163745E-05</v>
      </c>
    </row>
    <row r="111" spans="1:6" ht="12.75">
      <c r="A111" s="5" t="s">
        <v>939</v>
      </c>
      <c r="B111" s="5" t="s">
        <v>940</v>
      </c>
      <c r="C111" s="25">
        <v>225414</v>
      </c>
      <c r="D111" s="25">
        <v>221916</v>
      </c>
      <c r="E111" s="91">
        <f t="shared" si="2"/>
        <v>0.04706673832727601</v>
      </c>
      <c r="F111" s="87">
        <f t="shared" si="3"/>
        <v>0.04721863160952007</v>
      </c>
    </row>
    <row r="112" spans="1:6" ht="12.75">
      <c r="A112" s="5" t="s">
        <v>941</v>
      </c>
      <c r="B112" s="5" t="s">
        <v>942</v>
      </c>
      <c r="C112" s="25">
        <v>213</v>
      </c>
      <c r="D112" s="25">
        <v>201</v>
      </c>
      <c r="E112" s="91">
        <f t="shared" si="2"/>
        <v>4.447467887402641E-05</v>
      </c>
      <c r="F112" s="87">
        <f t="shared" si="3"/>
        <v>4.2768186852293364E-05</v>
      </c>
    </row>
    <row r="113" spans="1:6" ht="12.75">
      <c r="A113" s="5" t="s">
        <v>943</v>
      </c>
      <c r="B113" s="5" t="s">
        <v>944</v>
      </c>
      <c r="C113" s="25">
        <v>15240</v>
      </c>
      <c r="D113" s="25">
        <v>15132</v>
      </c>
      <c r="E113" s="91">
        <f t="shared" si="2"/>
        <v>0.0031821319532401994</v>
      </c>
      <c r="F113" s="87">
        <f t="shared" si="3"/>
        <v>0.0032197423057159363</v>
      </c>
    </row>
    <row r="114" spans="1:6" ht="12.75">
      <c r="A114" s="5" t="s">
        <v>945</v>
      </c>
      <c r="B114" s="5" t="s">
        <v>946</v>
      </c>
      <c r="C114" s="25">
        <v>321</v>
      </c>
      <c r="D114" s="25">
        <v>315</v>
      </c>
      <c r="E114" s="91">
        <f t="shared" si="2"/>
        <v>6.702522027494121E-05</v>
      </c>
      <c r="F114" s="87">
        <f t="shared" si="3"/>
        <v>6.702477044016124E-05</v>
      </c>
    </row>
    <row r="115" spans="1:6" ht="12.75">
      <c r="A115" s="5" t="s">
        <v>947</v>
      </c>
      <c r="B115" s="5" t="s">
        <v>948</v>
      </c>
      <c r="C115" s="25">
        <v>459</v>
      </c>
      <c r="D115" s="25">
        <v>459</v>
      </c>
      <c r="E115" s="91">
        <f t="shared" si="2"/>
        <v>9.58398009538879E-05</v>
      </c>
      <c r="F115" s="87">
        <f t="shared" si="3"/>
        <v>9.766466549852066E-05</v>
      </c>
    </row>
    <row r="116" spans="1:6" ht="12.75">
      <c r="A116" s="5" t="s">
        <v>949</v>
      </c>
      <c r="B116" s="5" t="s">
        <v>950</v>
      </c>
      <c r="C116" s="25">
        <v>195</v>
      </c>
      <c r="D116" s="25">
        <v>192</v>
      </c>
      <c r="E116" s="91">
        <f t="shared" si="2"/>
        <v>4.071625530720728E-05</v>
      </c>
      <c r="F116" s="87">
        <f t="shared" si="3"/>
        <v>4.08531934111459E-05</v>
      </c>
    </row>
    <row r="117" spans="1:6" ht="12.75">
      <c r="A117" s="5" t="s">
        <v>951</v>
      </c>
      <c r="B117" s="5" t="s">
        <v>952</v>
      </c>
      <c r="C117" s="25">
        <v>387</v>
      </c>
      <c r="D117" s="25">
        <v>381</v>
      </c>
      <c r="E117" s="91">
        <f t="shared" si="2"/>
        <v>8.080610668661137E-05</v>
      </c>
      <c r="F117" s="87">
        <f t="shared" si="3"/>
        <v>8.106805567524265E-05</v>
      </c>
    </row>
    <row r="118" spans="1:6" ht="12.75">
      <c r="A118" s="5" t="s">
        <v>953</v>
      </c>
      <c r="B118" s="5" t="s">
        <v>954</v>
      </c>
      <c r="C118" s="25">
        <v>477</v>
      </c>
      <c r="D118" s="25">
        <v>474</v>
      </c>
      <c r="E118" s="91">
        <f t="shared" si="2"/>
        <v>9.959822452070703E-05</v>
      </c>
      <c r="F118" s="87">
        <f t="shared" si="3"/>
        <v>0.00010085632123376645</v>
      </c>
    </row>
    <row r="119" spans="1:6" ht="12.75">
      <c r="A119" s="5" t="s">
        <v>955</v>
      </c>
      <c r="B119" s="5" t="s">
        <v>956</v>
      </c>
      <c r="C119" s="25">
        <v>1644</v>
      </c>
      <c r="D119" s="25">
        <v>1632</v>
      </c>
      <c r="E119" s="91">
        <f t="shared" si="2"/>
        <v>0.00034326935243614754</v>
      </c>
      <c r="F119" s="87">
        <f t="shared" si="3"/>
        <v>0.00034725214399474016</v>
      </c>
    </row>
    <row r="120" spans="1:6" ht="12.75">
      <c r="A120" s="5" t="s">
        <v>957</v>
      </c>
      <c r="B120" s="5" t="s">
        <v>958</v>
      </c>
      <c r="C120" s="25">
        <v>369</v>
      </c>
      <c r="D120" s="25">
        <v>348</v>
      </c>
      <c r="E120" s="91">
        <f t="shared" si="2"/>
        <v>7.704768311979223E-05</v>
      </c>
      <c r="F120" s="87">
        <f t="shared" si="3"/>
        <v>7.404641305770195E-05</v>
      </c>
    </row>
    <row r="121" spans="1:6" ht="12.75">
      <c r="A121" s="5" t="s">
        <v>959</v>
      </c>
      <c r="B121" s="5" t="s">
        <v>960</v>
      </c>
      <c r="C121" s="25">
        <v>4305</v>
      </c>
      <c r="D121" s="25">
        <v>4245</v>
      </c>
      <c r="E121" s="91">
        <f t="shared" si="2"/>
        <v>0.0008988896363975761</v>
      </c>
      <c r="F121" s="87">
        <f t="shared" si="3"/>
        <v>0.0009032385730745538</v>
      </c>
    </row>
    <row r="122" spans="1:6" ht="12.75">
      <c r="A122" s="5" t="s">
        <v>961</v>
      </c>
      <c r="B122" s="5" t="s">
        <v>962</v>
      </c>
      <c r="C122" s="25">
        <v>9348</v>
      </c>
      <c r="D122" s="25">
        <v>9171</v>
      </c>
      <c r="E122" s="91">
        <f t="shared" si="2"/>
        <v>0.0019518746390347365</v>
      </c>
      <c r="F122" s="87">
        <f t="shared" si="3"/>
        <v>0.0019513783165292658</v>
      </c>
    </row>
    <row r="123" spans="1:6" ht="12.75">
      <c r="A123" s="5" t="s">
        <v>963</v>
      </c>
      <c r="B123" s="5" t="s">
        <v>964</v>
      </c>
      <c r="C123" s="25">
        <v>3543</v>
      </c>
      <c r="D123" s="25">
        <v>3501</v>
      </c>
      <c r="E123" s="91">
        <f t="shared" si="2"/>
        <v>0.0007397830387355661</v>
      </c>
      <c r="F123" s="87">
        <f t="shared" si="3"/>
        <v>0.0007449324486063636</v>
      </c>
    </row>
    <row r="124" spans="1:6" ht="12.75">
      <c r="A124" s="5" t="s">
        <v>965</v>
      </c>
      <c r="B124" s="5" t="s">
        <v>966</v>
      </c>
      <c r="C124" s="25">
        <v>3</v>
      </c>
      <c r="D124" s="25">
        <v>3</v>
      </c>
      <c r="E124" s="91">
        <f t="shared" si="2"/>
        <v>6.264039278031889E-07</v>
      </c>
      <c r="F124" s="87">
        <f t="shared" si="3"/>
        <v>6.383311470491547E-07</v>
      </c>
    </row>
    <row r="125" spans="1:6" ht="12.75">
      <c r="A125" s="5" t="s">
        <v>967</v>
      </c>
      <c r="B125" s="5" t="s">
        <v>968</v>
      </c>
      <c r="C125" s="25">
        <v>20559</v>
      </c>
      <c r="D125" s="25">
        <v>18141</v>
      </c>
      <c r="E125" s="91">
        <f t="shared" si="2"/>
        <v>0.004292746117235254</v>
      </c>
      <c r="F125" s="87">
        <f t="shared" si="3"/>
        <v>0.0038599884462062386</v>
      </c>
    </row>
    <row r="126" spans="1:6" ht="12.75">
      <c r="A126" s="5" t="s">
        <v>969</v>
      </c>
      <c r="B126" s="5" t="s">
        <v>970</v>
      </c>
      <c r="C126" s="25">
        <v>36621</v>
      </c>
      <c r="D126" s="25">
        <v>35664</v>
      </c>
      <c r="E126" s="91">
        <f t="shared" si="2"/>
        <v>0.007646512746693527</v>
      </c>
      <c r="F126" s="87">
        <f t="shared" si="3"/>
        <v>0.0075884806761203506</v>
      </c>
    </row>
    <row r="127" spans="1:6" ht="12.75">
      <c r="A127" s="5" t="s">
        <v>971</v>
      </c>
      <c r="B127" s="5" t="s">
        <v>972</v>
      </c>
      <c r="C127" s="25">
        <v>5256</v>
      </c>
      <c r="D127" s="25">
        <v>5250</v>
      </c>
      <c r="E127" s="91">
        <f t="shared" si="2"/>
        <v>0.001097459681511187</v>
      </c>
      <c r="F127" s="87">
        <f t="shared" si="3"/>
        <v>0.0011170795073360206</v>
      </c>
    </row>
    <row r="128" spans="1:6" ht="12.75">
      <c r="A128" s="5" t="s">
        <v>973</v>
      </c>
      <c r="B128" s="5" t="s">
        <v>974</v>
      </c>
      <c r="C128" s="25">
        <v>2367</v>
      </c>
      <c r="D128" s="25">
        <v>2337</v>
      </c>
      <c r="E128" s="91">
        <f t="shared" si="2"/>
        <v>0.000494232699036716</v>
      </c>
      <c r="F128" s="87">
        <f t="shared" si="3"/>
        <v>0.0004972599635512915</v>
      </c>
    </row>
    <row r="129" spans="1:6" ht="12.75">
      <c r="A129" s="5" t="s">
        <v>975</v>
      </c>
      <c r="B129" s="5" t="s">
        <v>976</v>
      </c>
      <c r="C129" s="25">
        <v>3687</v>
      </c>
      <c r="D129" s="25">
        <v>3630</v>
      </c>
      <c r="E129" s="91">
        <f t="shared" si="2"/>
        <v>0.0007698504272701191</v>
      </c>
      <c r="F129" s="87">
        <f t="shared" si="3"/>
        <v>0.0007723806879294772</v>
      </c>
    </row>
    <row r="130" spans="1:6" ht="12.75">
      <c r="A130" s="5" t="s">
        <v>977</v>
      </c>
      <c r="B130" s="5" t="s">
        <v>978</v>
      </c>
      <c r="C130" s="25">
        <v>6234</v>
      </c>
      <c r="D130" s="25">
        <v>6135</v>
      </c>
      <c r="E130" s="91">
        <f t="shared" si="2"/>
        <v>0.0013016673619750266</v>
      </c>
      <c r="F130" s="87">
        <f t="shared" si="3"/>
        <v>0.0013053871957155213</v>
      </c>
    </row>
    <row r="131" spans="1:6" ht="12.75">
      <c r="A131" s="5" t="s">
        <v>979</v>
      </c>
      <c r="B131" s="5" t="s">
        <v>980</v>
      </c>
      <c r="C131" s="25">
        <v>108</v>
      </c>
      <c r="D131" s="25">
        <v>105</v>
      </c>
      <c r="E131" s="91">
        <f t="shared" si="2"/>
        <v>2.25505414009148E-05</v>
      </c>
      <c r="F131" s="87">
        <f t="shared" si="3"/>
        <v>2.2341590146720414E-05</v>
      </c>
    </row>
    <row r="132" spans="1:6" ht="12.75">
      <c r="A132" s="5" t="s">
        <v>981</v>
      </c>
      <c r="B132" s="5" t="s">
        <v>982</v>
      </c>
      <c r="C132" s="25">
        <v>1425</v>
      </c>
      <c r="D132" s="25">
        <v>1389</v>
      </c>
      <c r="E132" s="91">
        <f t="shared" si="2"/>
        <v>0.00029754186570651474</v>
      </c>
      <c r="F132" s="87">
        <f t="shared" si="3"/>
        <v>0.0002955473210837586</v>
      </c>
    </row>
    <row r="133" spans="1:6" ht="12.75">
      <c r="A133" s="5" t="s">
        <v>983</v>
      </c>
      <c r="B133" s="5" t="s">
        <v>984</v>
      </c>
      <c r="C133" s="25">
        <v>801</v>
      </c>
      <c r="D133" s="25">
        <v>801</v>
      </c>
      <c r="E133" s="91">
        <f t="shared" si="2"/>
        <v>0.00016724984872345145</v>
      </c>
      <c r="F133" s="87">
        <f t="shared" si="3"/>
        <v>0.0001704344162621243</v>
      </c>
    </row>
    <row r="134" spans="1:6" ht="12.75">
      <c r="A134" s="5" t="s">
        <v>985</v>
      </c>
      <c r="B134" s="5" t="s">
        <v>986</v>
      </c>
      <c r="C134" s="25">
        <v>138</v>
      </c>
      <c r="D134" s="25">
        <v>135</v>
      </c>
      <c r="E134" s="91">
        <f t="shared" si="2"/>
        <v>2.8814580678946688E-05</v>
      </c>
      <c r="F134" s="87">
        <f t="shared" si="3"/>
        <v>2.8724901617211963E-05</v>
      </c>
    </row>
    <row r="135" spans="1:6" ht="12.75">
      <c r="A135" s="5" t="s">
        <v>987</v>
      </c>
      <c r="B135" s="5" t="s">
        <v>988</v>
      </c>
      <c r="C135" s="25">
        <v>159</v>
      </c>
      <c r="D135" s="25">
        <v>147</v>
      </c>
      <c r="E135" s="91">
        <f t="shared" si="2"/>
        <v>3.319940817356901E-05</v>
      </c>
      <c r="F135" s="87">
        <f t="shared" si="3"/>
        <v>3.127822620540858E-05</v>
      </c>
    </row>
    <row r="136" spans="1:6" ht="12.75">
      <c r="A136" s="5" t="s">
        <v>989</v>
      </c>
      <c r="B136" s="5" t="s">
        <v>990</v>
      </c>
      <c r="C136" s="25">
        <v>504</v>
      </c>
      <c r="D136" s="25">
        <v>489</v>
      </c>
      <c r="E136" s="91">
        <f t="shared" si="2"/>
        <v>0.00010523585987093573</v>
      </c>
      <c r="F136" s="87">
        <f t="shared" si="3"/>
        <v>0.00010404797696901222</v>
      </c>
    </row>
    <row r="137" spans="1:6" ht="12.75">
      <c r="A137" s="5" t="s">
        <v>991</v>
      </c>
      <c r="B137" s="5" t="s">
        <v>992</v>
      </c>
      <c r="C137" s="25">
        <v>8340</v>
      </c>
      <c r="D137" s="25">
        <v>8268</v>
      </c>
      <c r="E137" s="91">
        <f aca="true" t="shared" si="4" ref="E137:E188">C137/C$188</f>
        <v>0.001741402919292865</v>
      </c>
      <c r="F137" s="87">
        <f aca="true" t="shared" si="5" ref="F137:F188">D137/D$188</f>
        <v>0.0017592406412674704</v>
      </c>
    </row>
    <row r="138" spans="1:6" ht="12.75">
      <c r="A138" s="5" t="s">
        <v>993</v>
      </c>
      <c r="B138" s="5" t="s">
        <v>994</v>
      </c>
      <c r="C138" s="25">
        <v>132</v>
      </c>
      <c r="D138" s="25">
        <v>129</v>
      </c>
      <c r="E138" s="91">
        <f t="shared" si="4"/>
        <v>2.7561772823340312E-05</v>
      </c>
      <c r="F138" s="87">
        <f t="shared" si="5"/>
        <v>2.7448239323113653E-05</v>
      </c>
    </row>
    <row r="139" spans="1:6" ht="12.75">
      <c r="A139" s="5" t="s">
        <v>995</v>
      </c>
      <c r="B139" s="5" t="s">
        <v>996</v>
      </c>
      <c r="C139" s="25">
        <v>3090</v>
      </c>
      <c r="D139" s="25">
        <v>2994</v>
      </c>
      <c r="E139" s="91">
        <f t="shared" si="4"/>
        <v>0.0006451960456372845</v>
      </c>
      <c r="F139" s="87">
        <f t="shared" si="5"/>
        <v>0.0006370544847550564</v>
      </c>
    </row>
    <row r="140" spans="1:6" ht="12.75">
      <c r="A140" s="5" t="s">
        <v>997</v>
      </c>
      <c r="B140" s="5" t="s">
        <v>998</v>
      </c>
      <c r="C140" s="25">
        <v>1296</v>
      </c>
      <c r="D140" s="25">
        <v>1293</v>
      </c>
      <c r="E140" s="91">
        <f t="shared" si="4"/>
        <v>0.0002706064968109776</v>
      </c>
      <c r="F140" s="87">
        <f t="shared" si="5"/>
        <v>0.00027512072437818564</v>
      </c>
    </row>
    <row r="141" spans="1:6" ht="12.75">
      <c r="A141" s="5" t="s">
        <v>999</v>
      </c>
      <c r="B141" s="5" t="s">
        <v>1000</v>
      </c>
      <c r="C141" s="25">
        <v>1551</v>
      </c>
      <c r="D141" s="25">
        <v>1533</v>
      </c>
      <c r="E141" s="91">
        <f t="shared" si="4"/>
        <v>0.00032385083067424866</v>
      </c>
      <c r="F141" s="87">
        <f t="shared" si="5"/>
        <v>0.00032618721614211806</v>
      </c>
    </row>
    <row r="142" spans="1:6" ht="12.75">
      <c r="A142" s="5" t="s">
        <v>1001</v>
      </c>
      <c r="B142" s="5" t="s">
        <v>1002</v>
      </c>
      <c r="C142" s="25">
        <v>4512</v>
      </c>
      <c r="D142" s="25">
        <v>4425</v>
      </c>
      <c r="E142" s="91">
        <f t="shared" si="4"/>
        <v>0.0009421115074159961</v>
      </c>
      <c r="F142" s="87">
        <f t="shared" si="5"/>
        <v>0.0009415384418975032</v>
      </c>
    </row>
    <row r="143" spans="1:6" ht="12.75">
      <c r="A143" s="5" t="s">
        <v>1003</v>
      </c>
      <c r="B143" s="5" t="s">
        <v>1004</v>
      </c>
      <c r="C143" s="25">
        <v>2697</v>
      </c>
      <c r="D143" s="25">
        <v>2688</v>
      </c>
      <c r="E143" s="91">
        <f t="shared" si="4"/>
        <v>0.0005631371310950668</v>
      </c>
      <c r="F143" s="87">
        <f t="shared" si="5"/>
        <v>0.0005719447077560426</v>
      </c>
    </row>
    <row r="144" spans="1:6" ht="12.75">
      <c r="A144" s="5" t="s">
        <v>1005</v>
      </c>
      <c r="B144" s="5" t="s">
        <v>1006</v>
      </c>
      <c r="C144" s="25">
        <v>2178</v>
      </c>
      <c r="D144" s="25">
        <v>1854</v>
      </c>
      <c r="E144" s="91">
        <f t="shared" si="4"/>
        <v>0.00045476925158511515</v>
      </c>
      <c r="F144" s="87">
        <f t="shared" si="5"/>
        <v>0.0003944886488763776</v>
      </c>
    </row>
    <row r="145" spans="1:6" ht="12.75">
      <c r="A145" s="5" t="s">
        <v>1007</v>
      </c>
      <c r="B145" s="5" t="s">
        <v>1008</v>
      </c>
      <c r="C145" s="25">
        <v>252</v>
      </c>
      <c r="D145" s="25">
        <v>246</v>
      </c>
      <c r="E145" s="91">
        <f t="shared" si="4"/>
        <v>5.2617929935467865E-05</v>
      </c>
      <c r="F145" s="87">
        <f t="shared" si="5"/>
        <v>5.2343154058030686E-05</v>
      </c>
    </row>
    <row r="146" spans="1:6" ht="12.75">
      <c r="A146" s="5" t="s">
        <v>1009</v>
      </c>
      <c r="B146" s="5" t="s">
        <v>1010</v>
      </c>
      <c r="C146" s="25">
        <v>927</v>
      </c>
      <c r="D146" s="25">
        <v>921</v>
      </c>
      <c r="E146" s="91">
        <f t="shared" si="4"/>
        <v>0.00019355881369118537</v>
      </c>
      <c r="F146" s="87">
        <f t="shared" si="5"/>
        <v>0.0001959676621440905</v>
      </c>
    </row>
    <row r="147" spans="1:6" ht="12.75">
      <c r="A147" s="5" t="s">
        <v>1011</v>
      </c>
      <c r="B147" s="5" t="s">
        <v>1012</v>
      </c>
      <c r="C147" s="25">
        <v>1296</v>
      </c>
      <c r="D147" s="25">
        <v>1278</v>
      </c>
      <c r="E147" s="91">
        <f t="shared" si="4"/>
        <v>0.0002706064968109776</v>
      </c>
      <c r="F147" s="87">
        <f t="shared" si="5"/>
        <v>0.0002719290686429399</v>
      </c>
    </row>
    <row r="148" spans="1:6" ht="12.75">
      <c r="A148" s="5" t="s">
        <v>1013</v>
      </c>
      <c r="B148" s="5" t="s">
        <v>1014</v>
      </c>
      <c r="C148" s="25">
        <v>267</v>
      </c>
      <c r="D148" s="25">
        <v>261</v>
      </c>
      <c r="E148" s="91">
        <f t="shared" si="4"/>
        <v>5.5749949574483813E-05</v>
      </c>
      <c r="F148" s="87">
        <f t="shared" si="5"/>
        <v>5.5534809793276456E-05</v>
      </c>
    </row>
    <row r="149" spans="1:6" ht="12.75">
      <c r="A149" s="5" t="s">
        <v>1015</v>
      </c>
      <c r="B149" s="5" t="s">
        <v>1016</v>
      </c>
      <c r="C149" s="25">
        <v>294</v>
      </c>
      <c r="D149" s="25">
        <v>288</v>
      </c>
      <c r="E149" s="91">
        <f t="shared" si="4"/>
        <v>6.138758492471251E-05</v>
      </c>
      <c r="F149" s="87">
        <f t="shared" si="5"/>
        <v>6.127979011671884E-05</v>
      </c>
    </row>
    <row r="150" spans="1:6" ht="12.75">
      <c r="A150" s="5" t="s">
        <v>1017</v>
      </c>
      <c r="B150" s="5" t="s">
        <v>1018</v>
      </c>
      <c r="C150" s="25">
        <v>813</v>
      </c>
      <c r="D150" s="25">
        <v>807</v>
      </c>
      <c r="E150" s="91">
        <f t="shared" si="4"/>
        <v>0.00016975546443466418</v>
      </c>
      <c r="F150" s="87">
        <f t="shared" si="5"/>
        <v>0.0001717110785562226</v>
      </c>
    </row>
    <row r="151" spans="1:6" ht="12.75">
      <c r="A151" s="5" t="s">
        <v>1019</v>
      </c>
      <c r="B151" s="5" t="s">
        <v>1020</v>
      </c>
      <c r="C151" s="25">
        <v>1353</v>
      </c>
      <c r="D151" s="25">
        <v>1320</v>
      </c>
      <c r="E151" s="91">
        <f t="shared" si="4"/>
        <v>0.0002825081714392382</v>
      </c>
      <c r="F151" s="87">
        <f t="shared" si="5"/>
        <v>0.00028086570470162804</v>
      </c>
    </row>
    <row r="152" spans="1:6" ht="12.75">
      <c r="A152" s="5" t="s">
        <v>1021</v>
      </c>
      <c r="B152" s="5" t="s">
        <v>1022</v>
      </c>
      <c r="C152" s="25">
        <v>342</v>
      </c>
      <c r="D152" s="25">
        <v>321</v>
      </c>
      <c r="E152" s="91">
        <f t="shared" si="4"/>
        <v>7.141004776956353E-05</v>
      </c>
      <c r="F152" s="87">
        <f t="shared" si="5"/>
        <v>6.830143273425955E-05</v>
      </c>
    </row>
    <row r="153" spans="1:6" ht="12.75">
      <c r="A153" s="5" t="s">
        <v>1023</v>
      </c>
      <c r="B153" s="5" t="s">
        <v>1024</v>
      </c>
      <c r="C153" s="25">
        <v>10245</v>
      </c>
      <c r="D153" s="25">
        <v>9798</v>
      </c>
      <c r="E153" s="91">
        <f t="shared" si="4"/>
        <v>0.0021391694134478903</v>
      </c>
      <c r="F153" s="87">
        <f t="shared" si="5"/>
        <v>0.0020847895262625393</v>
      </c>
    </row>
    <row r="154" spans="1:6" ht="12.75">
      <c r="A154" s="5" t="s">
        <v>1025</v>
      </c>
      <c r="B154" s="5" t="s">
        <v>1026</v>
      </c>
      <c r="C154" s="25">
        <v>2211</v>
      </c>
      <c r="D154" s="25">
        <v>1824</v>
      </c>
      <c r="E154" s="91">
        <f t="shared" si="4"/>
        <v>0.0004616596947909502</v>
      </c>
      <c r="F154" s="87">
        <f t="shared" si="5"/>
        <v>0.000388105337405886</v>
      </c>
    </row>
    <row r="155" spans="1:6" ht="12.75">
      <c r="A155" s="5" t="s">
        <v>1027</v>
      </c>
      <c r="B155" s="5" t="s">
        <v>1028</v>
      </c>
      <c r="C155" s="25">
        <v>144</v>
      </c>
      <c r="D155" s="25">
        <v>135</v>
      </c>
      <c r="E155" s="91">
        <f t="shared" si="4"/>
        <v>3.0067388534553067E-05</v>
      </c>
      <c r="F155" s="87">
        <f t="shared" si="5"/>
        <v>2.8724901617211963E-05</v>
      </c>
    </row>
    <row r="156" spans="1:6" ht="12.75">
      <c r="A156" s="5" t="s">
        <v>1029</v>
      </c>
      <c r="B156" s="5" t="s">
        <v>1030</v>
      </c>
      <c r="C156" s="25">
        <v>7023</v>
      </c>
      <c r="D156" s="25">
        <v>6663</v>
      </c>
      <c r="E156" s="91">
        <f t="shared" si="4"/>
        <v>0.0014664115949872651</v>
      </c>
      <c r="F156" s="87">
        <f t="shared" si="5"/>
        <v>0.0014177334775961725</v>
      </c>
    </row>
    <row r="157" spans="1:6" ht="12.75">
      <c r="A157" s="5" t="s">
        <v>1031</v>
      </c>
      <c r="B157" s="5" t="s">
        <v>1032</v>
      </c>
      <c r="C157" s="25">
        <v>3072</v>
      </c>
      <c r="D157" s="25">
        <v>2886</v>
      </c>
      <c r="E157" s="91">
        <f t="shared" si="4"/>
        <v>0.0006414376220704655</v>
      </c>
      <c r="F157" s="87">
        <f t="shared" si="5"/>
        <v>0.0006140745634612868</v>
      </c>
    </row>
    <row r="158" spans="1:6" ht="12.75">
      <c r="A158" s="5" t="s">
        <v>1033</v>
      </c>
      <c r="B158" s="5" t="s">
        <v>1034</v>
      </c>
      <c r="C158" s="25">
        <v>1695</v>
      </c>
      <c r="D158" s="25">
        <v>1620</v>
      </c>
      <c r="E158" s="91">
        <f t="shared" si="4"/>
        <v>0.0003539182192088017</v>
      </c>
      <c r="F158" s="87">
        <f t="shared" si="5"/>
        <v>0.00034469881940654354</v>
      </c>
    </row>
    <row r="159" spans="1:6" ht="12.75">
      <c r="A159" s="5" t="s">
        <v>1035</v>
      </c>
      <c r="B159" s="5" t="s">
        <v>1036</v>
      </c>
      <c r="C159" s="25">
        <v>123</v>
      </c>
      <c r="D159" s="25">
        <v>114</v>
      </c>
      <c r="E159" s="91">
        <f t="shared" si="4"/>
        <v>2.5682561039930746E-05</v>
      </c>
      <c r="F159" s="87">
        <f t="shared" si="5"/>
        <v>2.4256583587867877E-05</v>
      </c>
    </row>
    <row r="160" spans="1:6" ht="12.75">
      <c r="A160" s="5" t="s">
        <v>1037</v>
      </c>
      <c r="B160" s="5" t="s">
        <v>1038</v>
      </c>
      <c r="C160" s="25">
        <v>1557</v>
      </c>
      <c r="D160" s="25">
        <v>1425</v>
      </c>
      <c r="E160" s="91">
        <f t="shared" si="4"/>
        <v>0.00032510363852985506</v>
      </c>
      <c r="F160" s="87">
        <f t="shared" si="5"/>
        <v>0.0003032072948483485</v>
      </c>
    </row>
    <row r="161" spans="1:6" ht="12.75">
      <c r="A161" s="5" t="s">
        <v>1039</v>
      </c>
      <c r="B161" s="5" t="s">
        <v>1040</v>
      </c>
      <c r="C161" s="25">
        <v>684</v>
      </c>
      <c r="D161" s="25">
        <v>648</v>
      </c>
      <c r="E161" s="91">
        <f t="shared" si="4"/>
        <v>0.00014282009553912706</v>
      </c>
      <c r="F161" s="87">
        <f t="shared" si="5"/>
        <v>0.00013787952776261742</v>
      </c>
    </row>
    <row r="162" spans="1:6" ht="12.75">
      <c r="A162" s="5" t="s">
        <v>1041</v>
      </c>
      <c r="B162" s="5" t="s">
        <v>1042</v>
      </c>
      <c r="C162" s="25">
        <v>135</v>
      </c>
      <c r="D162" s="25">
        <v>126</v>
      </c>
      <c r="E162" s="91">
        <f t="shared" si="4"/>
        <v>2.81881767511435E-05</v>
      </c>
      <c r="F162" s="87">
        <f t="shared" si="5"/>
        <v>2.6809908176064496E-05</v>
      </c>
    </row>
    <row r="163" spans="1:6" ht="12.75">
      <c r="A163" s="5" t="s">
        <v>1043</v>
      </c>
      <c r="B163" s="5" t="s">
        <v>1044</v>
      </c>
      <c r="C163" s="25">
        <v>354</v>
      </c>
      <c r="D163" s="25">
        <v>327</v>
      </c>
      <c r="E163" s="91">
        <f t="shared" si="4"/>
        <v>7.391566348077629E-05</v>
      </c>
      <c r="F163" s="87">
        <f t="shared" si="5"/>
        <v>6.957809502835787E-05</v>
      </c>
    </row>
    <row r="164" spans="1:6" ht="12.75">
      <c r="A164" s="5" t="s">
        <v>1045</v>
      </c>
      <c r="B164" s="5" t="s">
        <v>1046</v>
      </c>
      <c r="C164" s="25">
        <v>159</v>
      </c>
      <c r="D164" s="25">
        <v>156</v>
      </c>
      <c r="E164" s="91">
        <f t="shared" si="4"/>
        <v>3.319940817356901E-05</v>
      </c>
      <c r="F164" s="87">
        <f t="shared" si="5"/>
        <v>3.319321964655604E-05</v>
      </c>
    </row>
    <row r="165" spans="1:6" ht="12.75">
      <c r="A165" s="5" t="s">
        <v>1047</v>
      </c>
      <c r="B165" s="5" t="s">
        <v>1048</v>
      </c>
      <c r="C165" s="25">
        <v>450</v>
      </c>
      <c r="D165" s="25">
        <v>423</v>
      </c>
      <c r="E165" s="91">
        <f t="shared" si="4"/>
        <v>9.396058917047833E-05</v>
      </c>
      <c r="F165" s="87">
        <f t="shared" si="5"/>
        <v>9.000469173393081E-05</v>
      </c>
    </row>
    <row r="166" spans="1:6" ht="12.75">
      <c r="A166" s="5" t="s">
        <v>1049</v>
      </c>
      <c r="B166" s="5" t="s">
        <v>1050</v>
      </c>
      <c r="C166" s="25">
        <v>7290</v>
      </c>
      <c r="D166" s="25">
        <v>7221</v>
      </c>
      <c r="E166" s="91">
        <f t="shared" si="4"/>
        <v>0.001522161544561749</v>
      </c>
      <c r="F166" s="87">
        <f t="shared" si="5"/>
        <v>0.0015364630709473154</v>
      </c>
    </row>
    <row r="167" spans="1:6" ht="12.75">
      <c r="A167" s="5" t="s">
        <v>1051</v>
      </c>
      <c r="B167" s="5" t="s">
        <v>1052</v>
      </c>
      <c r="C167" s="25">
        <v>591</v>
      </c>
      <c r="D167" s="25">
        <v>564</v>
      </c>
      <c r="E167" s="91">
        <f t="shared" si="4"/>
        <v>0.0001234015737772282</v>
      </c>
      <c r="F167" s="87">
        <f t="shared" si="5"/>
        <v>0.00012000625564524108</v>
      </c>
    </row>
    <row r="168" spans="1:6" ht="12.75">
      <c r="A168" s="5" t="s">
        <v>1053</v>
      </c>
      <c r="B168" s="5" t="s">
        <v>1054</v>
      </c>
      <c r="C168" s="25">
        <v>333</v>
      </c>
      <c r="D168" s="25">
        <v>324</v>
      </c>
      <c r="E168" s="91">
        <f t="shared" si="4"/>
        <v>6.953083598615397E-05</v>
      </c>
      <c r="F168" s="87">
        <f t="shared" si="5"/>
        <v>6.893976388130871E-05</v>
      </c>
    </row>
    <row r="169" spans="1:6" ht="12.75">
      <c r="A169" s="5" t="s">
        <v>1055</v>
      </c>
      <c r="B169" s="5" t="s">
        <v>1056</v>
      </c>
      <c r="C169" s="25">
        <v>642</v>
      </c>
      <c r="D169" s="25">
        <v>636</v>
      </c>
      <c r="E169" s="91">
        <f t="shared" si="4"/>
        <v>0.00013405044054988241</v>
      </c>
      <c r="F169" s="87">
        <f t="shared" si="5"/>
        <v>0.0001353262031744208</v>
      </c>
    </row>
    <row r="170" spans="1:6" ht="12.75">
      <c r="A170" s="5" t="s">
        <v>1057</v>
      </c>
      <c r="B170" s="5" t="s">
        <v>1058</v>
      </c>
      <c r="C170" s="25">
        <v>915</v>
      </c>
      <c r="D170" s="25">
        <v>855</v>
      </c>
      <c r="E170" s="91">
        <f t="shared" si="4"/>
        <v>0.00019105319797997261</v>
      </c>
      <c r="F170" s="87">
        <f t="shared" si="5"/>
        <v>0.00018192437690900908</v>
      </c>
    </row>
    <row r="171" spans="1:6" ht="12.75">
      <c r="A171" s="5" t="s">
        <v>1059</v>
      </c>
      <c r="B171" s="5" t="s">
        <v>1060</v>
      </c>
      <c r="C171" s="25">
        <v>1107</v>
      </c>
      <c r="D171" s="25">
        <v>1047</v>
      </c>
      <c r="E171" s="91">
        <f t="shared" si="4"/>
        <v>0.0002311430493593767</v>
      </c>
      <c r="F171" s="87">
        <f t="shared" si="5"/>
        <v>0.000222777570320155</v>
      </c>
    </row>
    <row r="172" spans="1:6" ht="12.75">
      <c r="A172" s="5" t="s">
        <v>1061</v>
      </c>
      <c r="B172" s="5" t="s">
        <v>1062</v>
      </c>
      <c r="C172" s="25">
        <v>1710</v>
      </c>
      <c r="D172" s="25">
        <v>1701</v>
      </c>
      <c r="E172" s="91">
        <f t="shared" si="4"/>
        <v>0.0003570502388478177</v>
      </c>
      <c r="F172" s="87">
        <f t="shared" si="5"/>
        <v>0.0003619337603768707</v>
      </c>
    </row>
    <row r="173" spans="1:6" ht="12.75">
      <c r="A173" s="5" t="s">
        <v>1063</v>
      </c>
      <c r="B173" s="5" t="s">
        <v>1064</v>
      </c>
      <c r="C173" s="25">
        <v>342</v>
      </c>
      <c r="D173" s="25">
        <v>342</v>
      </c>
      <c r="E173" s="91">
        <f t="shared" si="4"/>
        <v>7.141004776956353E-05</v>
      </c>
      <c r="F173" s="87">
        <f t="shared" si="5"/>
        <v>7.276975076360364E-05</v>
      </c>
    </row>
    <row r="174" spans="1:6" ht="12.75">
      <c r="A174" s="5" t="s">
        <v>1065</v>
      </c>
      <c r="B174" s="5" t="s">
        <v>1066</v>
      </c>
      <c r="C174" s="25">
        <v>1644</v>
      </c>
      <c r="D174" s="25">
        <v>1635</v>
      </c>
      <c r="E174" s="91">
        <f t="shared" si="4"/>
        <v>0.00034326935243614754</v>
      </c>
      <c r="F174" s="87">
        <f t="shared" si="5"/>
        <v>0.0003478904751417893</v>
      </c>
    </row>
    <row r="175" spans="1:6" ht="12.75">
      <c r="A175" s="5" t="s">
        <v>1067</v>
      </c>
      <c r="B175" s="5" t="s">
        <v>1068</v>
      </c>
      <c r="C175" s="25">
        <v>378</v>
      </c>
      <c r="D175" s="25">
        <v>375</v>
      </c>
      <c r="E175" s="91">
        <f t="shared" si="4"/>
        <v>7.89268949032018E-05</v>
      </c>
      <c r="F175" s="87">
        <f t="shared" si="5"/>
        <v>7.979139338114433E-05</v>
      </c>
    </row>
    <row r="176" spans="1:6" ht="12.75">
      <c r="A176" s="5" t="s">
        <v>1069</v>
      </c>
      <c r="B176" s="5" t="s">
        <v>1070</v>
      </c>
      <c r="C176" s="25">
        <v>105</v>
      </c>
      <c r="D176" s="25">
        <v>102</v>
      </c>
      <c r="E176" s="91">
        <f t="shared" si="4"/>
        <v>2.192413747311161E-05</v>
      </c>
      <c r="F176" s="87">
        <f t="shared" si="5"/>
        <v>2.170325899967126E-05</v>
      </c>
    </row>
    <row r="177" spans="1:6" ht="12.75">
      <c r="A177" s="5" t="s">
        <v>1071</v>
      </c>
      <c r="B177" s="5" t="s">
        <v>1072</v>
      </c>
      <c r="C177" s="25">
        <v>153</v>
      </c>
      <c r="D177" s="25">
        <v>153</v>
      </c>
      <c r="E177" s="91">
        <f t="shared" si="4"/>
        <v>3.194660031796263E-05</v>
      </c>
      <c r="F177" s="87">
        <f t="shared" si="5"/>
        <v>3.255488849950689E-05</v>
      </c>
    </row>
    <row r="178" spans="1:6" ht="12.75">
      <c r="A178" s="5" t="s">
        <v>1073</v>
      </c>
      <c r="B178" s="5" t="s">
        <v>1074</v>
      </c>
      <c r="C178" s="25">
        <v>234</v>
      </c>
      <c r="D178" s="25">
        <v>231</v>
      </c>
      <c r="E178" s="91">
        <f t="shared" si="4"/>
        <v>4.8859506368648734E-05</v>
      </c>
      <c r="F178" s="87">
        <f t="shared" si="5"/>
        <v>4.915149832278491E-05</v>
      </c>
    </row>
    <row r="179" spans="1:6" ht="12.75">
      <c r="A179" s="5" t="s">
        <v>1075</v>
      </c>
      <c r="B179" s="5" t="s">
        <v>1076</v>
      </c>
      <c r="C179" s="25">
        <v>207</v>
      </c>
      <c r="D179" s="25">
        <v>201</v>
      </c>
      <c r="E179" s="91">
        <f t="shared" si="4"/>
        <v>4.3221871018420033E-05</v>
      </c>
      <c r="F179" s="87">
        <f t="shared" si="5"/>
        <v>4.2768186852293364E-05</v>
      </c>
    </row>
    <row r="180" spans="1:6" ht="12.75">
      <c r="A180" s="5" t="s">
        <v>1077</v>
      </c>
      <c r="B180" s="5" t="s">
        <v>1078</v>
      </c>
      <c r="C180" s="25">
        <v>1077</v>
      </c>
      <c r="D180" s="25">
        <v>1068</v>
      </c>
      <c r="E180" s="91">
        <f t="shared" si="4"/>
        <v>0.00022487901008134482</v>
      </c>
      <c r="F180" s="87">
        <f t="shared" si="5"/>
        <v>0.00022724588834949907</v>
      </c>
    </row>
    <row r="181" spans="1:6" ht="12.75">
      <c r="A181" s="5" t="s">
        <v>1079</v>
      </c>
      <c r="B181" s="5" t="s">
        <v>1080</v>
      </c>
      <c r="C181" s="25">
        <v>1029</v>
      </c>
      <c r="D181" s="25">
        <v>1005</v>
      </c>
      <c r="E181" s="91">
        <f t="shared" si="4"/>
        <v>0.00021485654723649378</v>
      </c>
      <c r="F181" s="87">
        <f t="shared" si="5"/>
        <v>0.00021384093426146683</v>
      </c>
    </row>
    <row r="182" spans="1:6" ht="12.75">
      <c r="A182" s="5" t="s">
        <v>1081</v>
      </c>
      <c r="B182" s="5" t="s">
        <v>1082</v>
      </c>
      <c r="C182" s="25">
        <v>1374</v>
      </c>
      <c r="D182" s="25">
        <v>1278</v>
      </c>
      <c r="E182" s="91">
        <f t="shared" si="4"/>
        <v>0.0002868929989338605</v>
      </c>
      <c r="F182" s="87">
        <f t="shared" si="5"/>
        <v>0.0002719290686429399</v>
      </c>
    </row>
    <row r="183" spans="1:6" ht="12.75">
      <c r="A183" s="5" t="s">
        <v>1083</v>
      </c>
      <c r="B183" s="5" t="s">
        <v>1084</v>
      </c>
      <c r="C183" s="25">
        <v>570</v>
      </c>
      <c r="D183" s="25">
        <v>549</v>
      </c>
      <c r="E183" s="91">
        <f t="shared" si="4"/>
        <v>0.00011901674628260589</v>
      </c>
      <c r="F183" s="87">
        <f t="shared" si="5"/>
        <v>0.00011681459990999531</v>
      </c>
    </row>
    <row r="184" spans="1:6" ht="12.75">
      <c r="A184" s="5" t="s">
        <v>1085</v>
      </c>
      <c r="B184" s="5" t="s">
        <v>1086</v>
      </c>
      <c r="C184" s="25">
        <v>123</v>
      </c>
      <c r="D184" s="25">
        <v>114</v>
      </c>
      <c r="E184" s="91">
        <f t="shared" si="4"/>
        <v>2.5682561039930746E-05</v>
      </c>
      <c r="F184" s="87">
        <f t="shared" si="5"/>
        <v>2.4256583587867877E-05</v>
      </c>
    </row>
    <row r="185" spans="1:6" ht="12.75">
      <c r="A185" s="5" t="s">
        <v>1087</v>
      </c>
      <c r="B185" s="5" t="s">
        <v>1088</v>
      </c>
      <c r="C185" s="25">
        <v>6882</v>
      </c>
      <c r="D185" s="25">
        <v>6816</v>
      </c>
      <c r="E185" s="91">
        <f t="shared" si="4"/>
        <v>0.0014369706103805153</v>
      </c>
      <c r="F185" s="87">
        <f t="shared" si="5"/>
        <v>0.0014502883660956795</v>
      </c>
    </row>
    <row r="186" spans="1:6" ht="12.75">
      <c r="A186" s="5" t="s">
        <v>1089</v>
      </c>
      <c r="B186" s="5" t="s">
        <v>1090</v>
      </c>
      <c r="C186" s="25">
        <v>45453</v>
      </c>
      <c r="D186" s="25">
        <v>45330</v>
      </c>
      <c r="E186" s="91">
        <f t="shared" si="4"/>
        <v>0.009490645910146115</v>
      </c>
      <c r="F186" s="87">
        <f t="shared" si="5"/>
        <v>0.009645183631912727</v>
      </c>
    </row>
    <row r="187" spans="1:6" ht="12.75">
      <c r="A187" s="5" t="s">
        <v>1091</v>
      </c>
      <c r="B187" s="5" t="s">
        <v>1092</v>
      </c>
      <c r="C187" s="25">
        <v>4020</v>
      </c>
      <c r="D187" s="25">
        <v>4017</v>
      </c>
      <c r="E187" s="91">
        <f t="shared" si="4"/>
        <v>0.0008393812632562732</v>
      </c>
      <c r="F187" s="87">
        <f t="shared" si="5"/>
        <v>0.0008547254058988181</v>
      </c>
    </row>
    <row r="188" spans="1:6" ht="12.75">
      <c r="A188" s="5"/>
      <c r="B188" s="5" t="s">
        <v>40</v>
      </c>
      <c r="C188" s="25">
        <v>4789242</v>
      </c>
      <c r="D188" s="25">
        <v>4699755</v>
      </c>
      <c r="E188" s="91">
        <f t="shared" si="4"/>
        <v>1</v>
      </c>
      <c r="F188" s="87">
        <f t="shared" si="5"/>
        <v>1</v>
      </c>
    </row>
    <row r="189" spans="1:6" ht="12.75">
      <c r="A189" s="5" t="s">
        <v>1093</v>
      </c>
      <c r="B189" s="5" t="s">
        <v>1094</v>
      </c>
      <c r="C189" s="25">
        <v>6</v>
      </c>
      <c r="D189" s="25">
        <v>0</v>
      </c>
      <c r="E189" s="112"/>
      <c r="F189" s="105"/>
    </row>
    <row r="190" spans="1:6" ht="12.75">
      <c r="A190" s="5" t="s">
        <v>1095</v>
      </c>
      <c r="B190" s="5" t="s">
        <v>1096</v>
      </c>
      <c r="C190" s="25">
        <v>6</v>
      </c>
      <c r="D190" s="25">
        <v>0</v>
      </c>
      <c r="E190" s="112"/>
      <c r="F190" s="105"/>
    </row>
    <row r="191" spans="1:6" ht="12.75">
      <c r="A191" s="5" t="s">
        <v>1097</v>
      </c>
      <c r="B191" s="5" t="s">
        <v>42</v>
      </c>
      <c r="C191" s="25">
        <v>1236</v>
      </c>
      <c r="D191" s="25">
        <v>0</v>
      </c>
      <c r="E191" s="112"/>
      <c r="F191" s="105"/>
    </row>
    <row r="192" spans="1:6" ht="12.75">
      <c r="A192" s="5" t="s">
        <v>1098</v>
      </c>
      <c r="B192" s="5" t="s">
        <v>1099</v>
      </c>
      <c r="C192" s="25">
        <v>510</v>
      </c>
      <c r="D192" s="25">
        <v>0</v>
      </c>
      <c r="E192" s="112"/>
      <c r="F192" s="105"/>
    </row>
    <row r="193" spans="1:6" ht="12.75">
      <c r="A193" s="5" t="s">
        <v>1100</v>
      </c>
      <c r="B193" s="5" t="s">
        <v>44</v>
      </c>
      <c r="C193" s="25">
        <v>2361</v>
      </c>
      <c r="D193" s="25">
        <v>0</v>
      </c>
      <c r="E193" s="112"/>
      <c r="F193" s="105"/>
    </row>
    <row r="194" spans="1:6" ht="12.75">
      <c r="A194" s="5"/>
      <c r="B194" s="5" t="s">
        <v>1101</v>
      </c>
      <c r="C194" s="25">
        <v>5514804</v>
      </c>
      <c r="D194" s="25">
        <v>5420931</v>
      </c>
      <c r="E194" s="112"/>
      <c r="F194" s="105"/>
    </row>
    <row r="195" spans="1:6" ht="12.75">
      <c r="A195" s="5"/>
      <c r="B195" s="5"/>
      <c r="C195" s="25"/>
      <c r="D195" s="25"/>
      <c r="E195" s="11"/>
      <c r="F195" s="88"/>
    </row>
    <row r="196" spans="1:6" ht="12.75">
      <c r="A196" s="5"/>
      <c r="B196" s="26" t="s">
        <v>45</v>
      </c>
      <c r="C196" s="27">
        <v>4793358</v>
      </c>
      <c r="D196" s="27">
        <v>4699755</v>
      </c>
      <c r="E196" s="92"/>
      <c r="F196" s="90"/>
    </row>
    <row r="197" spans="1:4" ht="12.75">
      <c r="A197" s="9"/>
      <c r="B197" s="18"/>
      <c r="C197" s="9"/>
      <c r="D197" s="9"/>
    </row>
    <row r="198" spans="1:4" ht="12.75">
      <c r="A198" s="62" t="s">
        <v>6918</v>
      </c>
      <c r="B198" s="20"/>
      <c r="C198" s="12"/>
      <c r="D198" s="12"/>
    </row>
    <row r="199" spans="1:4" ht="12.75">
      <c r="A199" s="62" t="s">
        <v>6997</v>
      </c>
      <c r="B199" s="20"/>
      <c r="C199" s="12"/>
      <c r="D199" s="12"/>
    </row>
    <row r="200" spans="1:4" ht="12.75">
      <c r="A200" s="136" t="s">
        <v>6919</v>
      </c>
      <c r="B200" s="136"/>
      <c r="C200" s="136"/>
      <c r="D200" s="12"/>
    </row>
    <row r="201" spans="1:4" ht="12.75">
      <c r="A201" s="62" t="s">
        <v>6917</v>
      </c>
      <c r="B201" s="20"/>
      <c r="C201" s="12"/>
      <c r="D201" s="12"/>
    </row>
    <row r="202" spans="1:4" ht="12.75">
      <c r="A202" s="28" t="s">
        <v>46</v>
      </c>
      <c r="B202" s="20"/>
      <c r="C202" s="12"/>
      <c r="D202" s="12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  <row r="1033" ht="12.75">
      <c r="B1033" s="19"/>
    </row>
    <row r="1034" ht="12.75">
      <c r="B1034" s="19"/>
    </row>
  </sheetData>
  <mergeCells count="2">
    <mergeCell ref="A200:C200"/>
    <mergeCell ref="E6:F6"/>
  </mergeCells>
  <hyperlinks>
    <hyperlink ref="A200" r:id="rId1" display="http://datainfoplus.stats.govt.nz/Item/nz.govt.stats/7079024d-6231-4fc4-824f-dd8515d33141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33"/>
  <sheetViews>
    <sheetView workbookViewId="0" topLeftCell="A1">
      <pane ySplit="7" topLeftCell="A8" activePane="bottomLeft" state="frozen"/>
      <selection pane="bottomLeft" activeCell="J28" sqref="J28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724</v>
      </c>
    </row>
    <row r="3" ht="12.75">
      <c r="A3" s="4" t="s">
        <v>1103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1103</v>
      </c>
      <c r="C7" s="8" t="s">
        <v>727</v>
      </c>
      <c r="D7" s="86" t="s">
        <v>727</v>
      </c>
    </row>
    <row r="8" spans="1:4" ht="12.75">
      <c r="A8" s="5" t="s">
        <v>1104</v>
      </c>
      <c r="B8" s="5" t="s">
        <v>1105</v>
      </c>
      <c r="C8" s="25">
        <v>642507</v>
      </c>
      <c r="D8" s="87">
        <f>C8/C$20</f>
        <v>0.1819039659445512</v>
      </c>
    </row>
    <row r="9" spans="1:4" ht="12.75">
      <c r="A9" s="5" t="s">
        <v>1106</v>
      </c>
      <c r="B9" s="5" t="s">
        <v>1107</v>
      </c>
      <c r="C9" s="25">
        <v>395103</v>
      </c>
      <c r="D9" s="87">
        <f aca="true" t="shared" si="0" ref="D9:D20">C9/C$20</f>
        <v>0.1118599527422892</v>
      </c>
    </row>
    <row r="10" spans="1:4" ht="12.75">
      <c r="A10" s="5" t="s">
        <v>1108</v>
      </c>
      <c r="B10" s="5" t="s">
        <v>1109</v>
      </c>
      <c r="C10" s="25">
        <v>350463</v>
      </c>
      <c r="D10" s="87">
        <f t="shared" si="0"/>
        <v>0.09922165768906058</v>
      </c>
    </row>
    <row r="11" spans="1:4" ht="12.75">
      <c r="A11" s="5" t="s">
        <v>1110</v>
      </c>
      <c r="B11" s="5" t="s">
        <v>1111</v>
      </c>
      <c r="C11" s="25">
        <v>400068</v>
      </c>
      <c r="D11" s="87">
        <f t="shared" si="0"/>
        <v>0.11326562332784655</v>
      </c>
    </row>
    <row r="12" spans="1:4" ht="12.75">
      <c r="A12" s="5" t="s">
        <v>1112</v>
      </c>
      <c r="B12" s="5" t="s">
        <v>1113</v>
      </c>
      <c r="C12" s="25">
        <v>311910</v>
      </c>
      <c r="D12" s="87">
        <f t="shared" si="0"/>
        <v>0.08830668929329168</v>
      </c>
    </row>
    <row r="13" spans="1:4" ht="12.75">
      <c r="A13" s="5" t="s">
        <v>1114</v>
      </c>
      <c r="B13" s="5" t="s">
        <v>1115</v>
      </c>
      <c r="C13" s="25">
        <v>171999</v>
      </c>
      <c r="D13" s="87">
        <f t="shared" si="0"/>
        <v>0.0486956566052928</v>
      </c>
    </row>
    <row r="14" spans="1:4" ht="12.75">
      <c r="A14" s="5" t="s">
        <v>1116</v>
      </c>
      <c r="B14" s="5" t="s">
        <v>1117</v>
      </c>
      <c r="C14" s="25">
        <v>175029</v>
      </c>
      <c r="D14" s="87">
        <f t="shared" si="0"/>
        <v>0.049553497868986406</v>
      </c>
    </row>
    <row r="15" spans="1:4" ht="12.75">
      <c r="A15" s="5" t="s">
        <v>1118</v>
      </c>
      <c r="B15" s="5" t="s">
        <v>1119</v>
      </c>
      <c r="C15" s="25">
        <v>516576</v>
      </c>
      <c r="D15" s="87">
        <f t="shared" si="0"/>
        <v>0.1462508939385446</v>
      </c>
    </row>
    <row r="16" spans="1:4" ht="12.75">
      <c r="A16" s="5" t="s">
        <v>1120</v>
      </c>
      <c r="B16" s="5" t="s">
        <v>1121</v>
      </c>
      <c r="C16" s="25">
        <v>200010</v>
      </c>
      <c r="D16" s="87">
        <f t="shared" si="0"/>
        <v>0.05662601688163659</v>
      </c>
    </row>
    <row r="17" spans="1:4" ht="12.75">
      <c r="A17" s="5" t="s">
        <v>1122</v>
      </c>
      <c r="B17" s="5" t="s">
        <v>1123</v>
      </c>
      <c r="C17" s="25">
        <v>130254</v>
      </c>
      <c r="D17" s="87">
        <f t="shared" si="0"/>
        <v>0.03687698216539519</v>
      </c>
    </row>
    <row r="18" spans="1:4" ht="12.75">
      <c r="A18" s="5" t="s">
        <v>1124</v>
      </c>
      <c r="B18" s="5" t="s">
        <v>1125</v>
      </c>
      <c r="C18" s="25">
        <v>29793</v>
      </c>
      <c r="D18" s="87">
        <f t="shared" si="0"/>
        <v>0.008434872861129938</v>
      </c>
    </row>
    <row r="19" spans="1:4" ht="12.75">
      <c r="A19" s="5" t="s">
        <v>1126</v>
      </c>
      <c r="B19" s="5" t="s">
        <v>1127</v>
      </c>
      <c r="C19" s="25">
        <v>208410</v>
      </c>
      <c r="D19" s="87">
        <f t="shared" si="0"/>
        <v>0.059004190681975315</v>
      </c>
    </row>
    <row r="20" spans="1:4" ht="12.75">
      <c r="A20" s="5"/>
      <c r="B20" s="5" t="s">
        <v>40</v>
      </c>
      <c r="C20" s="25">
        <v>3532122</v>
      </c>
      <c r="D20" s="87">
        <f t="shared" si="0"/>
        <v>1</v>
      </c>
    </row>
    <row r="21" spans="1:4" ht="12.75">
      <c r="A21" s="5" t="s">
        <v>1128</v>
      </c>
      <c r="B21" s="5" t="s">
        <v>42</v>
      </c>
      <c r="C21" s="25">
        <v>65190</v>
      </c>
      <c r="D21" s="88"/>
    </row>
    <row r="22" spans="1:4" ht="12.75">
      <c r="A22" s="5" t="s">
        <v>1129</v>
      </c>
      <c r="B22" s="5" t="s">
        <v>44</v>
      </c>
      <c r="C22" s="25">
        <v>179040</v>
      </c>
      <c r="D22" s="88"/>
    </row>
    <row r="23" spans="1:4" ht="12.75">
      <c r="A23" s="5"/>
      <c r="B23" s="5"/>
      <c r="C23" s="25"/>
      <c r="D23" s="88"/>
    </row>
    <row r="24" spans="1:4" ht="12.75">
      <c r="A24" s="5"/>
      <c r="B24" s="26" t="s">
        <v>45</v>
      </c>
      <c r="C24" s="27">
        <v>3776355</v>
      </c>
      <c r="D24" s="90"/>
    </row>
    <row r="25" spans="1:3" ht="12.75">
      <c r="A25" s="9"/>
      <c r="B25" s="18"/>
      <c r="C25" s="9"/>
    </row>
    <row r="26" spans="1:3" ht="12.75">
      <c r="A26" s="62" t="s">
        <v>7043</v>
      </c>
      <c r="B26" s="62"/>
      <c r="C26" s="62"/>
    </row>
    <row r="27" spans="1:3" ht="12.75">
      <c r="A27" s="136" t="s">
        <v>6919</v>
      </c>
      <c r="B27" s="136"/>
      <c r="C27" s="136"/>
    </row>
    <row r="28" spans="1:4" ht="12.75">
      <c r="A28" s="62" t="s">
        <v>6917</v>
      </c>
      <c r="B28" s="20"/>
      <c r="C28" s="12"/>
      <c r="D28" s="12"/>
    </row>
    <row r="29" spans="1:3" ht="12.75">
      <c r="A29" s="28" t="s">
        <v>46</v>
      </c>
      <c r="B29" s="28"/>
      <c r="C29" s="28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  <row r="1031" ht="12.75">
      <c r="B1031" s="19"/>
    </row>
    <row r="1032" ht="12.75">
      <c r="B1032" s="19"/>
    </row>
    <row r="1033" ht="12.75">
      <c r="B1033" s="19"/>
    </row>
  </sheetData>
  <mergeCells count="1">
    <mergeCell ref="A27:C27"/>
  </mergeCells>
  <hyperlinks>
    <hyperlink ref="A27" r:id="rId1" display="http://datainfoplus.stats.govt.nz/Item/nz.govt.stats/33e8dc17-1be8-446d-8f33-6f458e86f94c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30"/>
  <sheetViews>
    <sheetView workbookViewId="0" topLeftCell="A1">
      <pane ySplit="7" topLeftCell="A8" activePane="bottomLeft" state="frozen"/>
      <selection pane="bottomLeft" activeCell="J35" sqref="J35"/>
    </sheetView>
  </sheetViews>
  <sheetFormatPr defaultColWidth="8.7109375" defaultRowHeight="12.75"/>
  <cols>
    <col min="2" max="2" width="33.7109375" style="0" customWidth="1"/>
    <col min="3" max="4" width="18.7109375" style="0" customWidth="1"/>
  </cols>
  <sheetData>
    <row r="1" ht="12.75">
      <c r="A1" s="19" t="s">
        <v>731</v>
      </c>
    </row>
    <row r="3" ht="12.75">
      <c r="A3" s="4" t="s">
        <v>1131</v>
      </c>
    </row>
    <row r="4" ht="12.75">
      <c r="A4" t="s">
        <v>726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1131</v>
      </c>
      <c r="C7" s="8" t="s">
        <v>727</v>
      </c>
      <c r="D7" s="86" t="s">
        <v>727</v>
      </c>
    </row>
    <row r="8" spans="1:4" ht="12.75">
      <c r="A8" s="5" t="s">
        <v>1104</v>
      </c>
      <c r="B8" s="5" t="s">
        <v>1105</v>
      </c>
      <c r="C8" s="25">
        <v>896802</v>
      </c>
      <c r="D8" s="87">
        <f>C8/C$13</f>
        <v>0.2534350575526333</v>
      </c>
    </row>
    <row r="9" spans="1:4" ht="12.75">
      <c r="A9" s="5" t="s">
        <v>1106</v>
      </c>
      <c r="B9" s="5" t="s">
        <v>1107</v>
      </c>
      <c r="C9" s="25">
        <v>590826</v>
      </c>
      <c r="D9" s="87">
        <f aca="true" t="shared" si="0" ref="D9:D13">C9/C$13</f>
        <v>0.16696664516090745</v>
      </c>
    </row>
    <row r="10" spans="1:4" ht="12.75">
      <c r="A10" s="5" t="s">
        <v>1108</v>
      </c>
      <c r="B10" s="5" t="s">
        <v>1109</v>
      </c>
      <c r="C10" s="25">
        <v>615882</v>
      </c>
      <c r="D10" s="87">
        <f t="shared" si="0"/>
        <v>0.174047437578898</v>
      </c>
    </row>
    <row r="11" spans="1:4" ht="12.75">
      <c r="A11" s="5" t="s">
        <v>1110</v>
      </c>
      <c r="B11" s="5" t="s">
        <v>1132</v>
      </c>
      <c r="C11" s="25">
        <v>811995</v>
      </c>
      <c r="D11" s="87">
        <f t="shared" si="0"/>
        <v>0.2294687116637234</v>
      </c>
    </row>
    <row r="12" spans="1:4" ht="12.75">
      <c r="A12" s="5" t="s">
        <v>1133</v>
      </c>
      <c r="B12" s="5" t="s">
        <v>1127</v>
      </c>
      <c r="C12" s="25">
        <v>623085</v>
      </c>
      <c r="D12" s="87">
        <f t="shared" si="0"/>
        <v>0.1760829958398649</v>
      </c>
    </row>
    <row r="13" spans="1:4" ht="12.75">
      <c r="A13" s="5"/>
      <c r="B13" s="5" t="s">
        <v>40</v>
      </c>
      <c r="C13" s="25">
        <v>3538587</v>
      </c>
      <c r="D13" s="87">
        <f t="shared" si="0"/>
        <v>1</v>
      </c>
    </row>
    <row r="14" spans="1:4" ht="12.75">
      <c r="A14" s="5" t="s">
        <v>1134</v>
      </c>
      <c r="B14" s="5" t="s">
        <v>1094</v>
      </c>
      <c r="C14" s="25">
        <v>222</v>
      </c>
      <c r="D14" s="87"/>
    </row>
    <row r="15" spans="1:4" ht="12.75">
      <c r="A15" s="5" t="s">
        <v>1135</v>
      </c>
      <c r="B15" s="5" t="s">
        <v>1096</v>
      </c>
      <c r="C15" s="25">
        <v>24</v>
      </c>
      <c r="D15" s="87"/>
    </row>
    <row r="16" spans="1:4" ht="12.75">
      <c r="A16" s="5" t="s">
        <v>1128</v>
      </c>
      <c r="B16" s="5" t="s">
        <v>42</v>
      </c>
      <c r="C16" s="25">
        <v>3801</v>
      </c>
      <c r="D16" s="87"/>
    </row>
    <row r="17" spans="1:4" ht="12.75">
      <c r="A17" s="5" t="s">
        <v>1136</v>
      </c>
      <c r="B17" s="5" t="s">
        <v>1099</v>
      </c>
      <c r="C17" s="25">
        <v>9141</v>
      </c>
      <c r="D17" s="87"/>
    </row>
    <row r="18" spans="1:4" ht="12.75">
      <c r="A18" s="5" t="s">
        <v>1129</v>
      </c>
      <c r="B18" s="5" t="s">
        <v>44</v>
      </c>
      <c r="C18" s="25">
        <v>224577</v>
      </c>
      <c r="D18" s="87"/>
    </row>
    <row r="19" spans="1:4" ht="12.75">
      <c r="A19" s="5"/>
      <c r="B19" s="5"/>
      <c r="C19" s="25"/>
      <c r="D19" s="87"/>
    </row>
    <row r="20" spans="1:4" ht="12.75">
      <c r="A20" s="5"/>
      <c r="B20" s="26" t="s">
        <v>45</v>
      </c>
      <c r="C20" s="27">
        <v>3776355</v>
      </c>
      <c r="D20" s="113"/>
    </row>
    <row r="21" spans="1:3" ht="12.75">
      <c r="A21" s="9"/>
      <c r="B21" s="18"/>
      <c r="C21" s="9"/>
    </row>
    <row r="22" spans="1:2" s="70" customFormat="1" ht="12.75">
      <c r="A22" s="62" t="s">
        <v>6998</v>
      </c>
      <c r="B22" s="19"/>
    </row>
    <row r="23" spans="1:3" s="70" customFormat="1" ht="12.75">
      <c r="A23" s="136" t="s">
        <v>6919</v>
      </c>
      <c r="B23" s="136"/>
      <c r="C23" s="136"/>
    </row>
    <row r="24" spans="1:2" ht="12.75">
      <c r="A24" s="62" t="s">
        <v>6917</v>
      </c>
      <c r="B24" s="19"/>
    </row>
    <row r="25" spans="1:2" ht="12.75">
      <c r="A25" s="28" t="s">
        <v>46</v>
      </c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23:C23"/>
  </mergeCells>
  <hyperlinks>
    <hyperlink ref="A23" r:id="rId1" display="http://datainfoplus.stats.govt.nz/Item/nz.govt.stats/2628f2f2-be94-4132-96e9-dbea88dd7c07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30"/>
  <sheetViews>
    <sheetView workbookViewId="0" topLeftCell="A1">
      <pane ySplit="7" topLeftCell="A165" activePane="bottomLeft" state="frozen"/>
      <selection pane="bottomLeft" activeCell="J194" sqref="J194"/>
    </sheetView>
  </sheetViews>
  <sheetFormatPr defaultColWidth="8.7109375" defaultRowHeight="12.75"/>
  <cols>
    <col min="2" max="2" width="33.7109375" style="0" customWidth="1"/>
    <col min="3" max="3" width="18.7109375" style="21" customWidth="1"/>
    <col min="4" max="4" width="18.7109375" style="0" customWidth="1"/>
  </cols>
  <sheetData>
    <row r="1" ht="12.75">
      <c r="A1" s="19" t="s">
        <v>1102</v>
      </c>
    </row>
    <row r="3" ht="12.75">
      <c r="A3" s="4" t="s">
        <v>1138</v>
      </c>
    </row>
    <row r="4" ht="12.75">
      <c r="A4" t="s">
        <v>1139</v>
      </c>
    </row>
    <row r="5" ht="12.75">
      <c r="A5" t="s">
        <v>19</v>
      </c>
    </row>
    <row r="6" ht="12.75">
      <c r="D6" s="133" t="s">
        <v>7051</v>
      </c>
    </row>
    <row r="7" spans="1:4" ht="30.6">
      <c r="A7" s="6" t="s">
        <v>24</v>
      </c>
      <c r="B7" s="31" t="s">
        <v>1138</v>
      </c>
      <c r="C7" s="114" t="s">
        <v>1140</v>
      </c>
      <c r="D7" s="134" t="s">
        <v>1140</v>
      </c>
    </row>
    <row r="8" spans="1:4" ht="12.75">
      <c r="A8" s="5" t="s">
        <v>52</v>
      </c>
      <c r="B8" s="5" t="s">
        <v>1141</v>
      </c>
      <c r="C8" s="102">
        <v>4896</v>
      </c>
      <c r="D8" s="87">
        <f>C8/C$176</f>
        <v>0.0020023385154475755</v>
      </c>
    </row>
    <row r="9" spans="1:4" ht="12.75">
      <c r="A9" s="5" t="s">
        <v>53</v>
      </c>
      <c r="B9" s="5" t="s">
        <v>1142</v>
      </c>
      <c r="C9" s="102">
        <v>10323</v>
      </c>
      <c r="D9" s="87">
        <f aca="true" t="shared" si="0" ref="D9:D72">C9/C$176</f>
        <v>0.004221842421357296</v>
      </c>
    </row>
    <row r="10" spans="1:4" ht="12.75">
      <c r="A10" s="5" t="s">
        <v>54</v>
      </c>
      <c r="B10" s="5" t="s">
        <v>1143</v>
      </c>
      <c r="C10" s="102">
        <v>9528</v>
      </c>
      <c r="D10" s="87">
        <f t="shared" si="0"/>
        <v>0.003896707797219056</v>
      </c>
    </row>
    <row r="11" spans="1:4" ht="12.75">
      <c r="A11" s="5" t="s">
        <v>55</v>
      </c>
      <c r="B11" s="5" t="s">
        <v>1144</v>
      </c>
      <c r="C11" s="102">
        <v>14496</v>
      </c>
      <c r="D11" s="87">
        <f t="shared" si="0"/>
        <v>0.005928492467305566</v>
      </c>
    </row>
    <row r="12" spans="1:4" ht="12.75">
      <c r="A12" s="5" t="s">
        <v>56</v>
      </c>
      <c r="B12" s="5" t="s">
        <v>1145</v>
      </c>
      <c r="C12" s="102">
        <v>18810</v>
      </c>
      <c r="D12" s="87">
        <f t="shared" si="0"/>
        <v>0.007692807899421751</v>
      </c>
    </row>
    <row r="13" spans="1:4" ht="12.75">
      <c r="A13" s="5" t="s">
        <v>57</v>
      </c>
      <c r="B13" s="5" t="s">
        <v>1146</v>
      </c>
      <c r="C13" s="102">
        <v>16635</v>
      </c>
      <c r="D13" s="87">
        <f t="shared" si="0"/>
        <v>0.006803288644703925</v>
      </c>
    </row>
    <row r="14" spans="1:4" ht="12.75">
      <c r="A14" s="5" t="s">
        <v>58</v>
      </c>
      <c r="B14" s="5" t="s">
        <v>1147</v>
      </c>
      <c r="C14" s="102">
        <v>9750</v>
      </c>
      <c r="D14" s="87">
        <f t="shared" si="0"/>
        <v>0.0039875001073557724</v>
      </c>
    </row>
    <row r="15" spans="1:4" ht="12.75">
      <c r="A15" s="5" t="s">
        <v>59</v>
      </c>
      <c r="B15" s="5" t="s">
        <v>1148</v>
      </c>
      <c r="C15" s="102">
        <v>41112</v>
      </c>
      <c r="D15" s="87">
        <f t="shared" si="0"/>
        <v>0.016813754298831845</v>
      </c>
    </row>
    <row r="16" spans="1:4" ht="12.75">
      <c r="A16" s="5" t="s">
        <v>60</v>
      </c>
      <c r="B16" s="5" t="s">
        <v>1149</v>
      </c>
      <c r="C16" s="102">
        <v>11235</v>
      </c>
      <c r="D16" s="87">
        <f t="shared" si="0"/>
        <v>0.004594827046783805</v>
      </c>
    </row>
    <row r="17" spans="1:4" ht="12.75">
      <c r="A17" s="5" t="s">
        <v>61</v>
      </c>
      <c r="B17" s="5" t="s">
        <v>1150</v>
      </c>
      <c r="C17" s="102">
        <v>47463</v>
      </c>
      <c r="D17" s="87">
        <f t="shared" si="0"/>
        <v>0.0194111505226079</v>
      </c>
    </row>
    <row r="18" spans="1:4" ht="12.75">
      <c r="A18" s="5" t="s">
        <v>62</v>
      </c>
      <c r="B18" s="5" t="s">
        <v>1151</v>
      </c>
      <c r="C18" s="102">
        <v>5640</v>
      </c>
      <c r="D18" s="87">
        <f t="shared" si="0"/>
        <v>0.0023066154467165697</v>
      </c>
    </row>
    <row r="19" spans="1:4" ht="12.75">
      <c r="A19" s="5" t="s">
        <v>63</v>
      </c>
      <c r="B19" s="5" t="s">
        <v>1152</v>
      </c>
      <c r="C19" s="102">
        <v>24171</v>
      </c>
      <c r="D19" s="87">
        <f t="shared" si="0"/>
        <v>0.009885319496912449</v>
      </c>
    </row>
    <row r="20" spans="1:4" ht="12.75">
      <c r="A20" s="5" t="s">
        <v>64</v>
      </c>
      <c r="B20" s="5" t="s">
        <v>1153</v>
      </c>
      <c r="C20" s="102">
        <v>6300</v>
      </c>
      <c r="D20" s="87">
        <f t="shared" si="0"/>
        <v>0.0025765385309068065</v>
      </c>
    </row>
    <row r="21" spans="1:4" ht="12.75">
      <c r="A21" s="5" t="s">
        <v>65</v>
      </c>
      <c r="B21" s="5" t="s">
        <v>1154</v>
      </c>
      <c r="C21" s="102">
        <v>8940</v>
      </c>
      <c r="D21" s="87">
        <f t="shared" si="0"/>
        <v>0.003656230867667754</v>
      </c>
    </row>
    <row r="22" spans="1:4" ht="12.75">
      <c r="A22" s="5" t="s">
        <v>66</v>
      </c>
      <c r="B22" s="5" t="s">
        <v>1155</v>
      </c>
      <c r="C22" s="102">
        <v>39756</v>
      </c>
      <c r="D22" s="87">
        <f t="shared" si="0"/>
        <v>0.016259185053131904</v>
      </c>
    </row>
    <row r="23" spans="1:4" ht="12.75">
      <c r="A23" s="5" t="s">
        <v>67</v>
      </c>
      <c r="B23" s="5" t="s">
        <v>1156</v>
      </c>
      <c r="C23" s="102">
        <v>23085</v>
      </c>
      <c r="D23" s="87">
        <f t="shared" si="0"/>
        <v>0.009441173331108513</v>
      </c>
    </row>
    <row r="24" spans="1:4" ht="12.75">
      <c r="A24" s="5" t="s">
        <v>68</v>
      </c>
      <c r="B24" s="5" t="s">
        <v>1157</v>
      </c>
      <c r="C24" s="102">
        <v>6348</v>
      </c>
      <c r="D24" s="87">
        <f t="shared" si="0"/>
        <v>0.0025961693006660964</v>
      </c>
    </row>
    <row r="25" spans="1:4" ht="12.75">
      <c r="A25" s="5" t="s">
        <v>69</v>
      </c>
      <c r="B25" s="5" t="s">
        <v>1158</v>
      </c>
      <c r="C25" s="102">
        <v>13290</v>
      </c>
      <c r="D25" s="87">
        <f t="shared" si="0"/>
        <v>0.005435269377103406</v>
      </c>
    </row>
    <row r="26" spans="1:4" ht="12.75">
      <c r="A26" s="5" t="s">
        <v>70</v>
      </c>
      <c r="B26" s="5" t="s">
        <v>1159</v>
      </c>
      <c r="C26" s="102">
        <v>4050</v>
      </c>
      <c r="D26" s="87">
        <f t="shared" si="0"/>
        <v>0.00165634619844009</v>
      </c>
    </row>
    <row r="27" spans="1:4" ht="12.75">
      <c r="A27" s="5" t="s">
        <v>71</v>
      </c>
      <c r="B27" s="5" t="s">
        <v>1160</v>
      </c>
      <c r="C27" s="102">
        <v>103674</v>
      </c>
      <c r="D27" s="87">
        <f t="shared" si="0"/>
        <v>0.04240000883384639</v>
      </c>
    </row>
    <row r="28" spans="1:4" ht="12.75">
      <c r="A28" s="5" t="s">
        <v>72</v>
      </c>
      <c r="B28" s="5" t="s">
        <v>1161</v>
      </c>
      <c r="C28" s="102">
        <v>6933</v>
      </c>
      <c r="D28" s="87">
        <f t="shared" si="0"/>
        <v>0.002835419307107443</v>
      </c>
    </row>
    <row r="29" spans="1:4" ht="12.75">
      <c r="A29" s="5" t="s">
        <v>73</v>
      </c>
      <c r="B29" s="5" t="s">
        <v>1162</v>
      </c>
      <c r="C29" s="102">
        <v>10149</v>
      </c>
      <c r="D29" s="87">
        <f t="shared" si="0"/>
        <v>0.00415068088097987</v>
      </c>
    </row>
    <row r="30" spans="1:4" ht="12.75">
      <c r="A30" s="5" t="s">
        <v>74</v>
      </c>
      <c r="B30" s="5" t="s">
        <v>1163</v>
      </c>
      <c r="C30" s="102">
        <v>6567</v>
      </c>
      <c r="D30" s="87">
        <f t="shared" si="0"/>
        <v>0.002685734687692857</v>
      </c>
    </row>
    <row r="31" spans="1:4" ht="12.75">
      <c r="A31" s="5" t="s">
        <v>75</v>
      </c>
      <c r="B31" s="5" t="s">
        <v>1164</v>
      </c>
      <c r="C31" s="102">
        <v>28608</v>
      </c>
      <c r="D31" s="87">
        <f t="shared" si="0"/>
        <v>0.011699938776536814</v>
      </c>
    </row>
    <row r="32" spans="1:4" ht="12.75">
      <c r="A32" s="5" t="s">
        <v>76</v>
      </c>
      <c r="B32" s="5" t="s">
        <v>1165</v>
      </c>
      <c r="C32" s="102">
        <v>47868</v>
      </c>
      <c r="D32" s="87">
        <f t="shared" si="0"/>
        <v>0.019576785142451907</v>
      </c>
    </row>
    <row r="33" spans="1:4" ht="12.75">
      <c r="A33" s="5" t="s">
        <v>77</v>
      </c>
      <c r="B33" s="5" t="s">
        <v>1166</v>
      </c>
      <c r="C33" s="102">
        <v>7902</v>
      </c>
      <c r="D33" s="87">
        <f t="shared" si="0"/>
        <v>0.0032317154716231086</v>
      </c>
    </row>
    <row r="34" spans="1:4" ht="12.75">
      <c r="A34" s="5" t="s">
        <v>78</v>
      </c>
      <c r="B34" s="5" t="s">
        <v>1167</v>
      </c>
      <c r="C34" s="102">
        <v>8568</v>
      </c>
      <c r="D34" s="87">
        <f t="shared" si="0"/>
        <v>0.003504092402033257</v>
      </c>
    </row>
    <row r="35" spans="1:4" ht="12.75">
      <c r="A35" s="5" t="s">
        <v>79</v>
      </c>
      <c r="B35" s="5" t="s">
        <v>1168</v>
      </c>
      <c r="C35" s="102">
        <v>13947</v>
      </c>
      <c r="D35" s="87">
        <f t="shared" si="0"/>
        <v>0.005703965538183688</v>
      </c>
    </row>
    <row r="36" spans="1:4" ht="12.75">
      <c r="A36" s="5" t="s">
        <v>80</v>
      </c>
      <c r="B36" s="5" t="s">
        <v>1169</v>
      </c>
      <c r="C36" s="102">
        <v>3714</v>
      </c>
      <c r="D36" s="87">
        <f t="shared" si="0"/>
        <v>0.0015189308101250603</v>
      </c>
    </row>
    <row r="37" spans="1:4" ht="12.75">
      <c r="A37" s="5" t="s">
        <v>81</v>
      </c>
      <c r="B37" s="5" t="s">
        <v>1170</v>
      </c>
      <c r="C37" s="102">
        <v>114084</v>
      </c>
      <c r="D37" s="87">
        <f t="shared" si="0"/>
        <v>0.0466574320253924</v>
      </c>
    </row>
    <row r="38" spans="1:4" ht="12.75">
      <c r="A38" s="5" t="s">
        <v>82</v>
      </c>
      <c r="B38" s="5" t="s">
        <v>1171</v>
      </c>
      <c r="C38" s="102">
        <v>4113</v>
      </c>
      <c r="D38" s="87">
        <f t="shared" si="0"/>
        <v>0.001682111583749158</v>
      </c>
    </row>
    <row r="39" spans="1:4" ht="12.75">
      <c r="A39" s="5" t="s">
        <v>83</v>
      </c>
      <c r="B39" s="5" t="s">
        <v>1172</v>
      </c>
      <c r="C39" s="102">
        <v>46818</v>
      </c>
      <c r="D39" s="87">
        <f t="shared" si="0"/>
        <v>0.01914736205396744</v>
      </c>
    </row>
    <row r="40" spans="1:4" ht="12.75">
      <c r="A40" s="5" t="s">
        <v>84</v>
      </c>
      <c r="B40" s="5" t="s">
        <v>1173</v>
      </c>
      <c r="C40" s="102">
        <v>6729</v>
      </c>
      <c r="D40" s="87">
        <f t="shared" si="0"/>
        <v>0.0027519885356304605</v>
      </c>
    </row>
    <row r="41" spans="1:4" ht="12.75">
      <c r="A41" s="5" t="s">
        <v>85</v>
      </c>
      <c r="B41" s="5" t="s">
        <v>1174</v>
      </c>
      <c r="C41" s="102">
        <v>7749</v>
      </c>
      <c r="D41" s="87">
        <f t="shared" si="0"/>
        <v>0.003169142393015372</v>
      </c>
    </row>
    <row r="42" spans="1:4" ht="12.75">
      <c r="A42" s="5" t="s">
        <v>86</v>
      </c>
      <c r="B42" s="5" t="s">
        <v>1175</v>
      </c>
      <c r="C42" s="102">
        <v>62154</v>
      </c>
      <c r="D42" s="87">
        <f t="shared" si="0"/>
        <v>0.025419392992060582</v>
      </c>
    </row>
    <row r="43" spans="1:4" ht="12.75">
      <c r="A43" s="5" t="s">
        <v>87</v>
      </c>
      <c r="B43" s="5" t="s">
        <v>1176</v>
      </c>
      <c r="C43" s="102">
        <v>19851</v>
      </c>
      <c r="D43" s="87">
        <f t="shared" si="0"/>
        <v>0.008118550218576352</v>
      </c>
    </row>
    <row r="44" spans="1:4" ht="12.75">
      <c r="A44" s="5" t="s">
        <v>88</v>
      </c>
      <c r="B44" s="5" t="s">
        <v>1177</v>
      </c>
      <c r="C44" s="102">
        <v>26994</v>
      </c>
      <c r="D44" s="87">
        <f t="shared" si="0"/>
        <v>0.01103985414338069</v>
      </c>
    </row>
    <row r="45" spans="1:4" ht="12.75">
      <c r="A45" s="5" t="s">
        <v>89</v>
      </c>
      <c r="B45" s="5" t="s">
        <v>1178</v>
      </c>
      <c r="C45" s="102">
        <v>52641</v>
      </c>
      <c r="D45" s="87">
        <f t="shared" si="0"/>
        <v>0.021528819810391304</v>
      </c>
    </row>
    <row r="46" spans="1:4" ht="12.75">
      <c r="A46" s="5" t="s">
        <v>90</v>
      </c>
      <c r="B46" s="5" t="s">
        <v>1179</v>
      </c>
      <c r="C46" s="102">
        <v>5436</v>
      </c>
      <c r="D46" s="87">
        <f t="shared" si="0"/>
        <v>0.0022231846752395873</v>
      </c>
    </row>
    <row r="47" spans="1:4" ht="12.75">
      <c r="A47" s="5" t="s">
        <v>91</v>
      </c>
      <c r="B47" s="5" t="s">
        <v>1180</v>
      </c>
      <c r="C47" s="102">
        <v>799950</v>
      </c>
      <c r="D47" s="87">
        <f t="shared" si="0"/>
        <v>0.32715904726966666</v>
      </c>
    </row>
    <row r="48" spans="1:4" ht="12.75">
      <c r="A48" s="5" t="s">
        <v>92</v>
      </c>
      <c r="B48" s="5" t="s">
        <v>1181</v>
      </c>
      <c r="C48" s="102">
        <v>8328</v>
      </c>
      <c r="D48" s="87">
        <f t="shared" si="0"/>
        <v>0.0034059385532368073</v>
      </c>
    </row>
    <row r="49" spans="1:4" ht="12.75">
      <c r="A49" s="5" t="s">
        <v>93</v>
      </c>
      <c r="B49" s="5" t="s">
        <v>1182</v>
      </c>
      <c r="C49" s="102">
        <v>42465</v>
      </c>
      <c r="D49" s="87">
        <f t="shared" si="0"/>
        <v>0.017367096621421833</v>
      </c>
    </row>
    <row r="50" spans="1:4" ht="12.75">
      <c r="A50" s="5" t="s">
        <v>94</v>
      </c>
      <c r="B50" s="5" t="s">
        <v>1183</v>
      </c>
      <c r="C50" s="102">
        <v>19224</v>
      </c>
      <c r="D50" s="87">
        <f t="shared" si="0"/>
        <v>0.007862123288595627</v>
      </c>
    </row>
    <row r="51" spans="1:4" ht="12.75">
      <c r="A51" s="5" t="s">
        <v>95</v>
      </c>
      <c r="B51" s="5" t="s">
        <v>1184</v>
      </c>
      <c r="C51" s="102">
        <v>22428</v>
      </c>
      <c r="D51" s="87">
        <f t="shared" si="0"/>
        <v>0.009172477170028231</v>
      </c>
    </row>
    <row r="52" spans="1:4" ht="12.75">
      <c r="A52" s="5" t="s">
        <v>96</v>
      </c>
      <c r="B52" s="5" t="s">
        <v>1185</v>
      </c>
      <c r="C52" s="102">
        <v>176025</v>
      </c>
      <c r="D52" s="87">
        <f t="shared" si="0"/>
        <v>0.07198971347664614</v>
      </c>
    </row>
    <row r="53" spans="1:4" ht="12.75">
      <c r="A53" s="5" t="s">
        <v>97</v>
      </c>
      <c r="B53" s="5" t="s">
        <v>1186</v>
      </c>
      <c r="C53" s="102">
        <v>10878</v>
      </c>
      <c r="D53" s="87">
        <f t="shared" si="0"/>
        <v>0.004448823196699086</v>
      </c>
    </row>
    <row r="54" spans="1:4" ht="12.75">
      <c r="A54" s="5" t="s">
        <v>98</v>
      </c>
      <c r="B54" s="5" t="s">
        <v>1187</v>
      </c>
      <c r="C54" s="102">
        <v>9477</v>
      </c>
      <c r="D54" s="87">
        <f t="shared" si="0"/>
        <v>0.0038758501043498106</v>
      </c>
    </row>
    <row r="55" spans="1:4" ht="12.75">
      <c r="A55" s="5" t="s">
        <v>99</v>
      </c>
      <c r="B55" s="5" t="s">
        <v>1188</v>
      </c>
      <c r="C55" s="102">
        <v>31320</v>
      </c>
      <c r="D55" s="87">
        <f t="shared" si="0"/>
        <v>0.012809077267936696</v>
      </c>
    </row>
    <row r="56" spans="1:4" ht="12.75">
      <c r="A56" s="5" t="s">
        <v>100</v>
      </c>
      <c r="B56" s="5" t="s">
        <v>1189</v>
      </c>
      <c r="C56" s="102">
        <v>3507</v>
      </c>
      <c r="D56" s="87">
        <f t="shared" si="0"/>
        <v>0.0014342731155381223</v>
      </c>
    </row>
    <row r="57" spans="1:4" ht="12.75">
      <c r="A57" s="5" t="s">
        <v>101</v>
      </c>
      <c r="B57" s="5" t="s">
        <v>1190</v>
      </c>
      <c r="C57" s="102">
        <v>196086</v>
      </c>
      <c r="D57" s="87">
        <f t="shared" si="0"/>
        <v>0.08019414831291938</v>
      </c>
    </row>
    <row r="58" spans="1:4" ht="12.75">
      <c r="A58" s="5" t="s">
        <v>102</v>
      </c>
      <c r="B58" s="5" t="s">
        <v>1191</v>
      </c>
      <c r="C58" s="102">
        <v>2427</v>
      </c>
      <c r="D58" s="87">
        <f t="shared" si="0"/>
        <v>0.0009925807959540983</v>
      </c>
    </row>
    <row r="59" spans="1:4" ht="12.75">
      <c r="A59" s="5" t="s">
        <v>103</v>
      </c>
      <c r="B59" s="5" t="s">
        <v>1192</v>
      </c>
      <c r="C59" s="102">
        <v>7545</v>
      </c>
      <c r="D59" s="87">
        <f t="shared" si="0"/>
        <v>0.00308571162153839</v>
      </c>
    </row>
    <row r="60" spans="1:4" ht="12.75">
      <c r="A60" s="5" t="s">
        <v>104</v>
      </c>
      <c r="B60" s="5" t="s">
        <v>1193</v>
      </c>
      <c r="C60" s="102">
        <v>2997</v>
      </c>
      <c r="D60" s="87">
        <f t="shared" si="0"/>
        <v>0.0012256961868456666</v>
      </c>
    </row>
    <row r="61" spans="1:4" ht="12.75">
      <c r="A61" s="5" t="s">
        <v>105</v>
      </c>
      <c r="B61" s="5" t="s">
        <v>1194</v>
      </c>
      <c r="C61" s="102">
        <v>4185</v>
      </c>
      <c r="D61" s="87">
        <f t="shared" si="0"/>
        <v>0.001711557738388093</v>
      </c>
    </row>
    <row r="62" spans="1:4" ht="12.75">
      <c r="A62" s="5" t="s">
        <v>106</v>
      </c>
      <c r="B62" s="5" t="s">
        <v>1195</v>
      </c>
      <c r="C62" s="102">
        <v>43641</v>
      </c>
      <c r="D62" s="87">
        <f t="shared" si="0"/>
        <v>0.017848050480524437</v>
      </c>
    </row>
    <row r="63" spans="1:4" ht="12.75">
      <c r="A63" s="5" t="s">
        <v>107</v>
      </c>
      <c r="B63" s="5" t="s">
        <v>1196</v>
      </c>
      <c r="C63" s="102">
        <v>5502</v>
      </c>
      <c r="D63" s="87">
        <f t="shared" si="0"/>
        <v>0.002250176983658611</v>
      </c>
    </row>
    <row r="64" spans="1:4" ht="12.75">
      <c r="A64" s="5" t="s">
        <v>108</v>
      </c>
      <c r="B64" s="5" t="s">
        <v>1197</v>
      </c>
      <c r="C64" s="102">
        <v>1941</v>
      </c>
      <c r="D64" s="87">
        <f t="shared" si="0"/>
        <v>0.0007938192521412875</v>
      </c>
    </row>
    <row r="65" spans="1:4" ht="12.75">
      <c r="A65" s="5" t="s">
        <v>109</v>
      </c>
      <c r="B65" s="5" t="s">
        <v>1198</v>
      </c>
      <c r="C65" s="102">
        <v>2766</v>
      </c>
      <c r="D65" s="87">
        <f t="shared" si="0"/>
        <v>0.0011312231073790837</v>
      </c>
    </row>
    <row r="66" spans="1:4" ht="12.75">
      <c r="A66" s="5" t="s">
        <v>110</v>
      </c>
      <c r="B66" s="5" t="s">
        <v>1199</v>
      </c>
      <c r="C66" s="102">
        <v>606</v>
      </c>
      <c r="D66" s="87">
        <f t="shared" si="0"/>
        <v>0.0002478384682110357</v>
      </c>
    </row>
    <row r="67" spans="1:4" ht="12.75">
      <c r="A67" s="5" t="s">
        <v>111</v>
      </c>
      <c r="B67" s="5" t="s">
        <v>1200</v>
      </c>
      <c r="C67" s="102">
        <v>82440</v>
      </c>
      <c r="D67" s="87">
        <f t="shared" si="0"/>
        <v>0.0337158470615805</v>
      </c>
    </row>
    <row r="68" spans="1:4" ht="12.75">
      <c r="A68" s="5" t="s">
        <v>112</v>
      </c>
      <c r="B68" s="5" t="s">
        <v>1201</v>
      </c>
      <c r="C68" s="102">
        <v>666</v>
      </c>
      <c r="D68" s="87">
        <f t="shared" si="0"/>
        <v>0.00027237693041014813</v>
      </c>
    </row>
    <row r="69" spans="1:4" ht="12.75">
      <c r="A69" s="5" t="s">
        <v>113</v>
      </c>
      <c r="B69" s="5" t="s">
        <v>1202</v>
      </c>
      <c r="C69" s="102">
        <v>1587</v>
      </c>
      <c r="D69" s="87">
        <f t="shared" si="0"/>
        <v>0.0006490423251665241</v>
      </c>
    </row>
    <row r="70" spans="1:4" ht="12.75">
      <c r="A70" s="5" t="s">
        <v>114</v>
      </c>
      <c r="B70" s="5" t="s">
        <v>1203</v>
      </c>
      <c r="C70" s="102">
        <v>1221</v>
      </c>
      <c r="D70" s="87">
        <f t="shared" si="0"/>
        <v>0.0004993577057519382</v>
      </c>
    </row>
    <row r="71" spans="1:4" ht="12.75">
      <c r="A71" s="5" t="s">
        <v>115</v>
      </c>
      <c r="B71" s="5" t="s">
        <v>1204</v>
      </c>
      <c r="C71" s="102">
        <v>1437</v>
      </c>
      <c r="D71" s="87">
        <f t="shared" si="0"/>
        <v>0.000587696169668743</v>
      </c>
    </row>
    <row r="72" spans="1:4" ht="12.75">
      <c r="A72" s="5" t="s">
        <v>116</v>
      </c>
      <c r="B72" s="5" t="s">
        <v>1205</v>
      </c>
      <c r="C72" s="102">
        <v>12924</v>
      </c>
      <c r="D72" s="87">
        <f t="shared" si="0"/>
        <v>0.005285584757688821</v>
      </c>
    </row>
    <row r="73" spans="1:4" ht="12.75">
      <c r="A73" s="5" t="s">
        <v>117</v>
      </c>
      <c r="B73" s="5" t="s">
        <v>1206</v>
      </c>
      <c r="C73" s="102">
        <v>1044</v>
      </c>
      <c r="D73" s="87">
        <f aca="true" t="shared" si="1" ref="D73:D136">C73/C$176</f>
        <v>0.00042696924226455653</v>
      </c>
    </row>
    <row r="74" spans="1:4" ht="12.75">
      <c r="A74" s="5" t="s">
        <v>118</v>
      </c>
      <c r="B74" s="5" t="s">
        <v>1207</v>
      </c>
      <c r="C74" s="102">
        <v>528</v>
      </c>
      <c r="D74" s="87">
        <f t="shared" si="1"/>
        <v>0.00021593846735218952</v>
      </c>
    </row>
    <row r="75" spans="1:4" ht="12.75">
      <c r="A75" s="5" t="s">
        <v>119</v>
      </c>
      <c r="B75" s="5" t="s">
        <v>1208</v>
      </c>
      <c r="C75" s="102">
        <v>984</v>
      </c>
      <c r="D75" s="87">
        <f t="shared" si="1"/>
        <v>0.0004024307800654441</v>
      </c>
    </row>
    <row r="76" spans="1:4" ht="12.75">
      <c r="A76" s="5" t="s">
        <v>120</v>
      </c>
      <c r="B76" s="5" t="s">
        <v>1209</v>
      </c>
      <c r="C76" s="102">
        <v>279</v>
      </c>
      <c r="D76" s="87">
        <f t="shared" si="1"/>
        <v>0.00011410384922587287</v>
      </c>
    </row>
    <row r="77" spans="1:4" ht="12.75">
      <c r="A77" s="5" t="s">
        <v>121</v>
      </c>
      <c r="B77" s="5" t="s">
        <v>1210</v>
      </c>
      <c r="C77" s="102">
        <v>21279</v>
      </c>
      <c r="D77" s="87">
        <f t="shared" si="1"/>
        <v>0.008702565618915229</v>
      </c>
    </row>
    <row r="78" spans="1:4" ht="12.75">
      <c r="A78" s="5" t="s">
        <v>122</v>
      </c>
      <c r="B78" s="5" t="s">
        <v>1211</v>
      </c>
      <c r="C78" s="102">
        <v>186</v>
      </c>
      <c r="D78" s="87">
        <f t="shared" si="1"/>
        <v>7.606923281724857E-05</v>
      </c>
    </row>
    <row r="79" spans="1:4" ht="12.75">
      <c r="A79" s="5" t="s">
        <v>123</v>
      </c>
      <c r="B79" s="5" t="s">
        <v>1212</v>
      </c>
      <c r="C79" s="102">
        <v>1959</v>
      </c>
      <c r="D79" s="87">
        <f t="shared" si="1"/>
        <v>0.0008011807908010213</v>
      </c>
    </row>
    <row r="80" spans="1:4" ht="12.75">
      <c r="A80" s="5" t="s">
        <v>124</v>
      </c>
      <c r="B80" s="5" t="s">
        <v>1213</v>
      </c>
      <c r="C80" s="102">
        <v>225</v>
      </c>
      <c r="D80" s="87">
        <f t="shared" si="1"/>
        <v>9.201923324667167E-05</v>
      </c>
    </row>
    <row r="81" spans="1:4" ht="12.75">
      <c r="A81" s="5" t="s">
        <v>125</v>
      </c>
      <c r="B81" s="5" t="s">
        <v>1214</v>
      </c>
      <c r="C81" s="102">
        <v>417</v>
      </c>
      <c r="D81" s="87">
        <f t="shared" si="1"/>
        <v>0.00017054231228383148</v>
      </c>
    </row>
    <row r="82" spans="1:4" ht="12.75">
      <c r="A82" s="5" t="s">
        <v>126</v>
      </c>
      <c r="B82" s="5" t="s">
        <v>1215</v>
      </c>
      <c r="C82" s="102">
        <v>2568</v>
      </c>
      <c r="D82" s="87">
        <f t="shared" si="1"/>
        <v>0.0010502461821220127</v>
      </c>
    </row>
    <row r="83" spans="1:4" ht="12.75">
      <c r="A83" s="5" t="s">
        <v>127</v>
      </c>
      <c r="B83" s="5" t="s">
        <v>1216</v>
      </c>
      <c r="C83" s="102">
        <v>633</v>
      </c>
      <c r="D83" s="87">
        <f t="shared" si="1"/>
        <v>0.0002588807762006363</v>
      </c>
    </row>
    <row r="84" spans="1:4" ht="12.75">
      <c r="A84" s="5" t="s">
        <v>128</v>
      </c>
      <c r="B84" s="5" t="s">
        <v>1217</v>
      </c>
      <c r="C84" s="102">
        <v>423</v>
      </c>
      <c r="D84" s="87">
        <f t="shared" si="1"/>
        <v>0.00017299615850374273</v>
      </c>
    </row>
    <row r="85" spans="1:4" ht="12.75">
      <c r="A85" s="5" t="s">
        <v>129</v>
      </c>
      <c r="B85" s="5" t="s">
        <v>1218</v>
      </c>
      <c r="C85" s="102">
        <v>351</v>
      </c>
      <c r="D85" s="87">
        <f t="shared" si="1"/>
        <v>0.0001435500038648078</v>
      </c>
    </row>
    <row r="86" spans="1:4" ht="12.75">
      <c r="A86" s="5" t="s">
        <v>130</v>
      </c>
      <c r="B86" s="5" t="s">
        <v>1219</v>
      </c>
      <c r="C86" s="102">
        <v>99</v>
      </c>
      <c r="D86" s="87">
        <f t="shared" si="1"/>
        <v>4.048846262853553E-05</v>
      </c>
    </row>
    <row r="87" spans="1:4" ht="12.75">
      <c r="A87" s="5" t="s">
        <v>131</v>
      </c>
      <c r="B87" s="5" t="s">
        <v>1220</v>
      </c>
      <c r="C87" s="102">
        <v>9138</v>
      </c>
      <c r="D87" s="87">
        <f t="shared" si="1"/>
        <v>0.0037372077929248254</v>
      </c>
    </row>
    <row r="88" spans="1:4" ht="12.75">
      <c r="A88" s="5" t="s">
        <v>132</v>
      </c>
      <c r="B88" s="5" t="s">
        <v>1221</v>
      </c>
      <c r="C88" s="102">
        <v>135</v>
      </c>
      <c r="D88" s="87">
        <f t="shared" si="1"/>
        <v>5.5211539948003E-05</v>
      </c>
    </row>
    <row r="89" spans="1:4" ht="12.75">
      <c r="A89" s="5" t="s">
        <v>133</v>
      </c>
      <c r="B89" s="5" t="s">
        <v>1222</v>
      </c>
      <c r="C89" s="102">
        <v>333</v>
      </c>
      <c r="D89" s="87">
        <f t="shared" si="1"/>
        <v>0.00013618846520507407</v>
      </c>
    </row>
    <row r="90" spans="1:4" ht="12.75">
      <c r="A90" s="5" t="s">
        <v>134</v>
      </c>
      <c r="B90" s="5" t="s">
        <v>1223</v>
      </c>
      <c r="C90" s="102">
        <v>150</v>
      </c>
      <c r="D90" s="87">
        <f t="shared" si="1"/>
        <v>6.13461554977811E-05</v>
      </c>
    </row>
    <row r="91" spans="1:4" ht="12.75">
      <c r="A91" s="5" t="s">
        <v>135</v>
      </c>
      <c r="B91" s="5" t="s">
        <v>1224</v>
      </c>
      <c r="C91" s="102">
        <v>2100</v>
      </c>
      <c r="D91" s="87">
        <f t="shared" si="1"/>
        <v>0.0008588461769689355</v>
      </c>
    </row>
    <row r="92" spans="1:4" ht="12.75">
      <c r="A92" s="5" t="s">
        <v>136</v>
      </c>
      <c r="B92" s="5" t="s">
        <v>1225</v>
      </c>
      <c r="C92" s="102">
        <v>966</v>
      </c>
      <c r="D92" s="87">
        <f t="shared" si="1"/>
        <v>0.00039506924140571037</v>
      </c>
    </row>
    <row r="93" spans="1:4" ht="12.75">
      <c r="A93" s="5" t="s">
        <v>137</v>
      </c>
      <c r="B93" s="5" t="s">
        <v>1226</v>
      </c>
      <c r="C93" s="102">
        <v>195</v>
      </c>
      <c r="D93" s="87">
        <f t="shared" si="1"/>
        <v>7.975000214711544E-05</v>
      </c>
    </row>
    <row r="94" spans="1:4" ht="12.75">
      <c r="A94" s="5" t="s">
        <v>138</v>
      </c>
      <c r="B94" s="5" t="s">
        <v>1227</v>
      </c>
      <c r="C94" s="102">
        <v>111</v>
      </c>
      <c r="D94" s="87">
        <f t="shared" si="1"/>
        <v>4.539615506835802E-05</v>
      </c>
    </row>
    <row r="95" spans="1:4" ht="12.75">
      <c r="A95" s="5" t="s">
        <v>139</v>
      </c>
      <c r="B95" s="5" t="s">
        <v>1228</v>
      </c>
      <c r="C95" s="102">
        <v>300</v>
      </c>
      <c r="D95" s="87">
        <f t="shared" si="1"/>
        <v>0.0001226923109955622</v>
      </c>
    </row>
    <row r="96" spans="1:4" ht="12.75">
      <c r="A96" s="5" t="s">
        <v>140</v>
      </c>
      <c r="B96" s="5" t="s">
        <v>1229</v>
      </c>
      <c r="C96" s="102">
        <v>99</v>
      </c>
      <c r="D96" s="87">
        <f t="shared" si="1"/>
        <v>4.048846262853553E-05</v>
      </c>
    </row>
    <row r="97" spans="1:4" ht="12.75">
      <c r="A97" s="5" t="s">
        <v>141</v>
      </c>
      <c r="B97" s="5" t="s">
        <v>1230</v>
      </c>
      <c r="C97" s="102">
        <v>2730</v>
      </c>
      <c r="D97" s="87">
        <f t="shared" si="1"/>
        <v>0.0011165000300596161</v>
      </c>
    </row>
    <row r="98" spans="1:4" ht="12.75">
      <c r="A98" s="5" t="s">
        <v>142</v>
      </c>
      <c r="B98" s="5" t="s">
        <v>1231</v>
      </c>
      <c r="C98" s="102">
        <v>153</v>
      </c>
      <c r="D98" s="87">
        <f t="shared" si="1"/>
        <v>6.257307860773673E-05</v>
      </c>
    </row>
    <row r="99" spans="1:4" ht="12.75">
      <c r="A99" s="5" t="s">
        <v>143</v>
      </c>
      <c r="B99" s="5" t="s">
        <v>1232</v>
      </c>
      <c r="C99" s="102">
        <v>180</v>
      </c>
      <c r="D99" s="87">
        <f t="shared" si="1"/>
        <v>7.361538659733733E-05</v>
      </c>
    </row>
    <row r="100" spans="1:4" ht="12.75">
      <c r="A100" s="5" t="s">
        <v>144</v>
      </c>
      <c r="B100" s="5" t="s">
        <v>1233</v>
      </c>
      <c r="C100" s="102">
        <v>78</v>
      </c>
      <c r="D100" s="87">
        <f t="shared" si="1"/>
        <v>3.190000085884618E-05</v>
      </c>
    </row>
    <row r="101" spans="1:4" ht="12.75">
      <c r="A101" s="5" t="s">
        <v>145</v>
      </c>
      <c r="B101" s="5" t="s">
        <v>1234</v>
      </c>
      <c r="C101" s="102">
        <v>135</v>
      </c>
      <c r="D101" s="87">
        <f t="shared" si="1"/>
        <v>5.5211539948003E-05</v>
      </c>
    </row>
    <row r="102" spans="1:4" ht="12.75">
      <c r="A102" s="5" t="s">
        <v>146</v>
      </c>
      <c r="B102" s="5" t="s">
        <v>1235</v>
      </c>
      <c r="C102" s="102">
        <v>519</v>
      </c>
      <c r="D102" s="87">
        <f t="shared" si="1"/>
        <v>0.00021225769802232265</v>
      </c>
    </row>
    <row r="103" spans="1:4" ht="12.75">
      <c r="A103" s="5" t="s">
        <v>147</v>
      </c>
      <c r="B103" s="5" t="s">
        <v>1236</v>
      </c>
      <c r="C103" s="102">
        <v>225</v>
      </c>
      <c r="D103" s="87">
        <f t="shared" si="1"/>
        <v>9.201923324667167E-05</v>
      </c>
    </row>
    <row r="104" spans="1:4" ht="12.75">
      <c r="A104" s="5" t="s">
        <v>148</v>
      </c>
      <c r="B104" s="5" t="s">
        <v>1237</v>
      </c>
      <c r="C104" s="102">
        <v>54</v>
      </c>
      <c r="D104" s="87">
        <f t="shared" si="1"/>
        <v>2.20846159792012E-05</v>
      </c>
    </row>
    <row r="105" spans="1:4" ht="12.75">
      <c r="A105" s="5" t="s">
        <v>149</v>
      </c>
      <c r="B105" s="5" t="s">
        <v>1238</v>
      </c>
      <c r="C105" s="102">
        <v>423</v>
      </c>
      <c r="D105" s="87">
        <f t="shared" si="1"/>
        <v>0.00017299615850374273</v>
      </c>
    </row>
    <row r="106" spans="1:4" ht="12.75">
      <c r="A106" s="5" t="s">
        <v>150</v>
      </c>
      <c r="B106" s="5" t="s">
        <v>1239</v>
      </c>
      <c r="C106" s="102">
        <v>78</v>
      </c>
      <c r="D106" s="87">
        <f t="shared" si="1"/>
        <v>3.190000085884618E-05</v>
      </c>
    </row>
    <row r="107" spans="1:4" ht="12.75">
      <c r="A107" s="5" t="s">
        <v>151</v>
      </c>
      <c r="B107" s="5" t="s">
        <v>1240</v>
      </c>
      <c r="C107" s="102">
        <v>1344</v>
      </c>
      <c r="D107" s="87">
        <f t="shared" si="1"/>
        <v>0.0005496615532601187</v>
      </c>
    </row>
    <row r="108" spans="1:4" ht="12.75">
      <c r="A108" s="5" t="s">
        <v>152</v>
      </c>
      <c r="B108" s="5" t="s">
        <v>1241</v>
      </c>
      <c r="C108" s="102">
        <v>18</v>
      </c>
      <c r="D108" s="87">
        <f t="shared" si="1"/>
        <v>7.361538659733733E-06</v>
      </c>
    </row>
    <row r="109" spans="1:4" ht="12.75">
      <c r="A109" s="5" t="s">
        <v>153</v>
      </c>
      <c r="B109" s="5" t="s">
        <v>1242</v>
      </c>
      <c r="C109" s="102">
        <v>72</v>
      </c>
      <c r="D109" s="87">
        <f t="shared" si="1"/>
        <v>2.9446154638934933E-05</v>
      </c>
    </row>
    <row r="110" spans="1:4" ht="12.75">
      <c r="A110" s="5" t="s">
        <v>154</v>
      </c>
      <c r="B110" s="5" t="s">
        <v>1243</v>
      </c>
      <c r="C110" s="102">
        <v>27</v>
      </c>
      <c r="D110" s="87">
        <f t="shared" si="1"/>
        <v>1.10423079896006E-05</v>
      </c>
    </row>
    <row r="111" spans="1:4" ht="12.75">
      <c r="A111" s="5" t="s">
        <v>155</v>
      </c>
      <c r="B111" s="5" t="s">
        <v>1244</v>
      </c>
      <c r="C111" s="102">
        <v>48</v>
      </c>
      <c r="D111" s="87">
        <f t="shared" si="1"/>
        <v>1.9630769759289957E-05</v>
      </c>
    </row>
    <row r="112" spans="1:4" ht="12.75">
      <c r="A112" s="5" t="s">
        <v>156</v>
      </c>
      <c r="B112" s="5" t="s">
        <v>1245</v>
      </c>
      <c r="C112" s="102">
        <v>291</v>
      </c>
      <c r="D112" s="87">
        <f t="shared" si="1"/>
        <v>0.00011901154166569535</v>
      </c>
    </row>
    <row r="113" spans="1:4" ht="12.75">
      <c r="A113" s="5" t="s">
        <v>157</v>
      </c>
      <c r="B113" s="5" t="s">
        <v>1246</v>
      </c>
      <c r="C113" s="102">
        <v>24</v>
      </c>
      <c r="D113" s="87">
        <f t="shared" si="1"/>
        <v>9.815384879644978E-06</v>
      </c>
    </row>
    <row r="114" spans="1:4" ht="12.75">
      <c r="A114" s="5" t="s">
        <v>158</v>
      </c>
      <c r="B114" s="5" t="s">
        <v>1247</v>
      </c>
      <c r="C114" s="102">
        <v>27</v>
      </c>
      <c r="D114" s="87">
        <f t="shared" si="1"/>
        <v>1.10423079896006E-05</v>
      </c>
    </row>
    <row r="115" spans="1:4" ht="12.75">
      <c r="A115" s="5" t="s">
        <v>159</v>
      </c>
      <c r="B115" s="5" t="s">
        <v>1248</v>
      </c>
      <c r="C115" s="102">
        <v>51</v>
      </c>
      <c r="D115" s="87">
        <f t="shared" si="1"/>
        <v>2.0857692869245577E-05</v>
      </c>
    </row>
    <row r="116" spans="1:4" ht="12.75">
      <c r="A116" s="5" t="s">
        <v>160</v>
      </c>
      <c r="B116" s="5" t="s">
        <v>1249</v>
      </c>
      <c r="C116" s="102">
        <v>21</v>
      </c>
      <c r="D116" s="87">
        <f t="shared" si="1"/>
        <v>8.588461769689355E-06</v>
      </c>
    </row>
    <row r="117" spans="1:4" ht="12.75">
      <c r="A117" s="5" t="s">
        <v>161</v>
      </c>
      <c r="B117" s="5" t="s">
        <v>1250</v>
      </c>
      <c r="C117" s="102">
        <v>273</v>
      </c>
      <c r="D117" s="87">
        <f t="shared" si="1"/>
        <v>0.00011165000300596163</v>
      </c>
    </row>
    <row r="118" spans="1:4" ht="12.75">
      <c r="A118" s="5" t="s">
        <v>162</v>
      </c>
      <c r="B118" s="5" t="s">
        <v>1251</v>
      </c>
      <c r="C118" s="102">
        <v>90</v>
      </c>
      <c r="D118" s="87">
        <f t="shared" si="1"/>
        <v>3.6807693298668666E-05</v>
      </c>
    </row>
    <row r="119" spans="1:4" ht="12.75">
      <c r="A119" s="5" t="s">
        <v>163</v>
      </c>
      <c r="B119" s="5" t="s">
        <v>1252</v>
      </c>
      <c r="C119" s="102">
        <v>153</v>
      </c>
      <c r="D119" s="87">
        <f t="shared" si="1"/>
        <v>6.257307860773673E-05</v>
      </c>
    </row>
    <row r="120" spans="1:4" ht="12.75">
      <c r="A120" s="5" t="s">
        <v>164</v>
      </c>
      <c r="B120" s="5" t="s">
        <v>1253</v>
      </c>
      <c r="C120" s="102">
        <v>6</v>
      </c>
      <c r="D120" s="87">
        <f t="shared" si="1"/>
        <v>2.4538462199112446E-06</v>
      </c>
    </row>
    <row r="121" spans="1:4" ht="12.75">
      <c r="A121" s="5" t="s">
        <v>165</v>
      </c>
      <c r="B121" s="5" t="s">
        <v>1254</v>
      </c>
      <c r="C121" s="102">
        <v>33</v>
      </c>
      <c r="D121" s="87">
        <f t="shared" si="1"/>
        <v>1.3496154209511845E-05</v>
      </c>
    </row>
    <row r="122" spans="1:4" ht="12.75">
      <c r="A122" s="5" t="s">
        <v>166</v>
      </c>
      <c r="B122" s="5" t="s">
        <v>1255</v>
      </c>
      <c r="C122" s="102">
        <v>93</v>
      </c>
      <c r="D122" s="87">
        <f t="shared" si="1"/>
        <v>3.8034616408624286E-05</v>
      </c>
    </row>
    <row r="123" spans="1:4" ht="12.75">
      <c r="A123" s="5" t="s">
        <v>167</v>
      </c>
      <c r="B123" s="5" t="s">
        <v>1256</v>
      </c>
      <c r="C123" s="102">
        <v>42</v>
      </c>
      <c r="D123" s="87">
        <f t="shared" si="1"/>
        <v>1.717692353937871E-05</v>
      </c>
    </row>
    <row r="124" spans="1:4" ht="12.75">
      <c r="A124" s="5" t="s">
        <v>168</v>
      </c>
      <c r="B124" s="5" t="s">
        <v>1257</v>
      </c>
      <c r="C124" s="102">
        <v>18</v>
      </c>
      <c r="D124" s="87">
        <f t="shared" si="1"/>
        <v>7.361538659733733E-06</v>
      </c>
    </row>
    <row r="125" spans="1:4" ht="12.75">
      <c r="A125" s="5" t="s">
        <v>169</v>
      </c>
      <c r="B125" s="5" t="s">
        <v>1258</v>
      </c>
      <c r="C125" s="102">
        <v>18</v>
      </c>
      <c r="D125" s="87">
        <f t="shared" si="1"/>
        <v>7.361538659733733E-06</v>
      </c>
    </row>
    <row r="126" spans="1:4" ht="12.75">
      <c r="A126" s="5" t="s">
        <v>170</v>
      </c>
      <c r="B126" s="5" t="s">
        <v>1259</v>
      </c>
      <c r="C126" s="102">
        <v>42</v>
      </c>
      <c r="D126" s="87">
        <f t="shared" si="1"/>
        <v>1.717692353937871E-05</v>
      </c>
    </row>
    <row r="127" spans="1:4" ht="12.75">
      <c r="A127" s="5" t="s">
        <v>171</v>
      </c>
      <c r="B127" s="5" t="s">
        <v>1260</v>
      </c>
      <c r="C127" s="102">
        <v>276</v>
      </c>
      <c r="D127" s="87">
        <f t="shared" si="1"/>
        <v>0.00011287692611591724</v>
      </c>
    </row>
    <row r="128" spans="1:4" ht="12.75">
      <c r="A128" s="5" t="s">
        <v>1261</v>
      </c>
      <c r="B128" s="5" t="s">
        <v>1262</v>
      </c>
      <c r="C128" s="102">
        <v>21</v>
      </c>
      <c r="D128" s="87">
        <f t="shared" si="1"/>
        <v>8.588461769689355E-06</v>
      </c>
    </row>
    <row r="129" spans="1:4" ht="12.75">
      <c r="A129" s="5" t="s">
        <v>1263</v>
      </c>
      <c r="B129" s="5" t="s">
        <v>1264</v>
      </c>
      <c r="C129" s="102">
        <v>27</v>
      </c>
      <c r="D129" s="87">
        <f t="shared" si="1"/>
        <v>1.10423079896006E-05</v>
      </c>
    </row>
    <row r="130" spans="1:4" ht="12.75">
      <c r="A130" s="5" t="s">
        <v>1265</v>
      </c>
      <c r="B130" s="5" t="s">
        <v>1266</v>
      </c>
      <c r="C130" s="102">
        <v>9</v>
      </c>
      <c r="D130" s="87">
        <f t="shared" si="1"/>
        <v>3.6807693298668666E-06</v>
      </c>
    </row>
    <row r="131" spans="1:4" ht="12.75">
      <c r="A131" s="5" t="s">
        <v>1267</v>
      </c>
      <c r="B131" s="5" t="s">
        <v>1268</v>
      </c>
      <c r="C131" s="102">
        <v>33</v>
      </c>
      <c r="D131" s="87">
        <f t="shared" si="1"/>
        <v>1.3496154209511845E-05</v>
      </c>
    </row>
    <row r="132" spans="1:4" ht="12.75">
      <c r="A132" s="5" t="s">
        <v>1269</v>
      </c>
      <c r="B132" s="5" t="s">
        <v>1270</v>
      </c>
      <c r="C132" s="102">
        <v>66</v>
      </c>
      <c r="D132" s="87">
        <f t="shared" si="1"/>
        <v>2.699230841902369E-05</v>
      </c>
    </row>
    <row r="133" spans="1:4" ht="12.75">
      <c r="A133" s="5" t="s">
        <v>1271</v>
      </c>
      <c r="B133" s="5" t="s">
        <v>1272</v>
      </c>
      <c r="C133" s="102">
        <v>48</v>
      </c>
      <c r="D133" s="87">
        <f t="shared" si="1"/>
        <v>1.9630769759289957E-05</v>
      </c>
    </row>
    <row r="134" spans="1:4" ht="12.75">
      <c r="A134" s="5" t="s">
        <v>1273</v>
      </c>
      <c r="B134" s="5" t="s">
        <v>1274</v>
      </c>
      <c r="C134" s="102">
        <v>9</v>
      </c>
      <c r="D134" s="87">
        <f t="shared" si="1"/>
        <v>3.6807693298668666E-06</v>
      </c>
    </row>
    <row r="135" spans="1:4" ht="12.75">
      <c r="A135" s="5" t="s">
        <v>1275</v>
      </c>
      <c r="B135" s="5" t="s">
        <v>1276</v>
      </c>
      <c r="C135" s="102">
        <v>27</v>
      </c>
      <c r="D135" s="87">
        <f t="shared" si="1"/>
        <v>1.10423079896006E-05</v>
      </c>
    </row>
    <row r="136" spans="1:4" ht="12.75">
      <c r="A136" s="5" t="s">
        <v>1277</v>
      </c>
      <c r="B136" s="5" t="s">
        <v>1278</v>
      </c>
      <c r="C136" s="102">
        <v>15</v>
      </c>
      <c r="D136" s="87">
        <f t="shared" si="1"/>
        <v>6.134615549778111E-06</v>
      </c>
    </row>
    <row r="137" spans="1:4" ht="12.75">
      <c r="A137" s="5" t="s">
        <v>1279</v>
      </c>
      <c r="B137" s="5" t="s">
        <v>1280</v>
      </c>
      <c r="C137" s="102">
        <v>99</v>
      </c>
      <c r="D137" s="87">
        <f aca="true" t="shared" si="2" ref="D137:D176">C137/C$176</f>
        <v>4.048846262853553E-05</v>
      </c>
    </row>
    <row r="138" spans="1:4" ht="12.75">
      <c r="A138" s="5" t="s">
        <v>1281</v>
      </c>
      <c r="B138" s="5" t="s">
        <v>1282</v>
      </c>
      <c r="C138" s="102">
        <v>9</v>
      </c>
      <c r="D138" s="87">
        <f t="shared" si="2"/>
        <v>3.6807693298668666E-06</v>
      </c>
    </row>
    <row r="139" spans="1:4" ht="12.75">
      <c r="A139" s="5" t="s">
        <v>1283</v>
      </c>
      <c r="B139" s="5" t="s">
        <v>1284</v>
      </c>
      <c r="C139" s="102">
        <v>15</v>
      </c>
      <c r="D139" s="87">
        <f t="shared" si="2"/>
        <v>6.134615549778111E-06</v>
      </c>
    </row>
    <row r="140" spans="1:4" ht="12.75">
      <c r="A140" s="5" t="s">
        <v>1285</v>
      </c>
      <c r="B140" s="5" t="s">
        <v>1286</v>
      </c>
      <c r="C140" s="102">
        <v>12</v>
      </c>
      <c r="D140" s="87">
        <f t="shared" si="2"/>
        <v>4.907692439822489E-06</v>
      </c>
    </row>
    <row r="141" spans="1:4" ht="12.75">
      <c r="A141" s="5" t="s">
        <v>1287</v>
      </c>
      <c r="B141" s="5" t="s">
        <v>1288</v>
      </c>
      <c r="C141" s="102">
        <v>0</v>
      </c>
      <c r="D141" s="87">
        <f t="shared" si="2"/>
        <v>0</v>
      </c>
    </row>
    <row r="142" spans="1:4" ht="12.75">
      <c r="A142" s="5" t="s">
        <v>1289</v>
      </c>
      <c r="B142" s="5" t="s">
        <v>1290</v>
      </c>
      <c r="C142" s="102">
        <v>45</v>
      </c>
      <c r="D142" s="87">
        <f t="shared" si="2"/>
        <v>1.8403846649334333E-05</v>
      </c>
    </row>
    <row r="143" spans="1:4" ht="12.75">
      <c r="A143" s="5" t="s">
        <v>1291</v>
      </c>
      <c r="B143" s="5" t="s">
        <v>1292</v>
      </c>
      <c r="C143" s="102">
        <v>6</v>
      </c>
      <c r="D143" s="87">
        <f t="shared" si="2"/>
        <v>2.4538462199112446E-06</v>
      </c>
    </row>
    <row r="144" spans="1:4" ht="12.75">
      <c r="A144" s="5" t="s">
        <v>1293</v>
      </c>
      <c r="B144" s="5" t="s">
        <v>1294</v>
      </c>
      <c r="C144" s="102">
        <v>6</v>
      </c>
      <c r="D144" s="87">
        <f t="shared" si="2"/>
        <v>2.4538462199112446E-06</v>
      </c>
    </row>
    <row r="145" spans="1:4" ht="12.75">
      <c r="A145" s="5" t="s">
        <v>1295</v>
      </c>
      <c r="B145" s="5" t="s">
        <v>1296</v>
      </c>
      <c r="C145" s="102">
        <v>9</v>
      </c>
      <c r="D145" s="87">
        <f t="shared" si="2"/>
        <v>3.6807693298668666E-06</v>
      </c>
    </row>
    <row r="146" spans="1:4" ht="12.75">
      <c r="A146" s="5" t="s">
        <v>1297</v>
      </c>
      <c r="B146" s="5" t="s">
        <v>1298</v>
      </c>
      <c r="C146" s="102">
        <v>3</v>
      </c>
      <c r="D146" s="87">
        <f t="shared" si="2"/>
        <v>1.2269231099556223E-06</v>
      </c>
    </row>
    <row r="147" spans="1:4" ht="12.75">
      <c r="A147" s="5" t="s">
        <v>1299</v>
      </c>
      <c r="B147" s="5" t="s">
        <v>1300</v>
      </c>
      <c r="C147" s="102">
        <v>132</v>
      </c>
      <c r="D147" s="87">
        <f t="shared" si="2"/>
        <v>5.398461683804738E-05</v>
      </c>
    </row>
    <row r="148" spans="1:4" ht="12.75">
      <c r="A148" s="5" t="s">
        <v>1301</v>
      </c>
      <c r="B148" s="5" t="s">
        <v>1302</v>
      </c>
      <c r="C148" s="102">
        <v>3</v>
      </c>
      <c r="D148" s="87">
        <f t="shared" si="2"/>
        <v>1.2269231099556223E-06</v>
      </c>
    </row>
    <row r="149" spans="1:4" ht="12.75">
      <c r="A149" s="5" t="s">
        <v>1303</v>
      </c>
      <c r="B149" s="5" t="s">
        <v>1304</v>
      </c>
      <c r="C149" s="102">
        <v>12</v>
      </c>
      <c r="D149" s="87">
        <f t="shared" si="2"/>
        <v>4.907692439822489E-06</v>
      </c>
    </row>
    <row r="150" spans="1:4" ht="12.75">
      <c r="A150" s="5" t="s">
        <v>1305</v>
      </c>
      <c r="B150" s="5" t="s">
        <v>1306</v>
      </c>
      <c r="C150" s="102">
        <v>3</v>
      </c>
      <c r="D150" s="87">
        <f t="shared" si="2"/>
        <v>1.2269231099556223E-06</v>
      </c>
    </row>
    <row r="151" spans="1:4" ht="12.75">
      <c r="A151" s="5" t="s">
        <v>1307</v>
      </c>
      <c r="B151" s="5" t="s">
        <v>1308</v>
      </c>
      <c r="C151" s="102">
        <v>33</v>
      </c>
      <c r="D151" s="87">
        <f t="shared" si="2"/>
        <v>1.3496154209511845E-05</v>
      </c>
    </row>
    <row r="152" spans="1:4" ht="12.75">
      <c r="A152" s="5" t="s">
        <v>1309</v>
      </c>
      <c r="B152" s="5" t="s">
        <v>1310</v>
      </c>
      <c r="C152" s="102">
        <v>21</v>
      </c>
      <c r="D152" s="87">
        <f t="shared" si="2"/>
        <v>8.588461769689355E-06</v>
      </c>
    </row>
    <row r="153" spans="1:4" ht="12.75">
      <c r="A153" s="5" t="s">
        <v>1311</v>
      </c>
      <c r="B153" s="5" t="s">
        <v>1312</v>
      </c>
      <c r="C153" s="102">
        <v>6</v>
      </c>
      <c r="D153" s="87">
        <f t="shared" si="2"/>
        <v>2.4538462199112446E-06</v>
      </c>
    </row>
    <row r="154" spans="1:4" ht="12.75">
      <c r="A154" s="5" t="s">
        <v>1313</v>
      </c>
      <c r="B154" s="5" t="s">
        <v>1314</v>
      </c>
      <c r="C154" s="102">
        <v>6</v>
      </c>
      <c r="D154" s="87">
        <f t="shared" si="2"/>
        <v>2.4538462199112446E-06</v>
      </c>
    </row>
    <row r="155" spans="1:4" ht="12.75">
      <c r="A155" s="5" t="s">
        <v>1315</v>
      </c>
      <c r="B155" s="5" t="s">
        <v>1316</v>
      </c>
      <c r="C155" s="102">
        <v>18</v>
      </c>
      <c r="D155" s="87">
        <f t="shared" si="2"/>
        <v>7.361538659733733E-06</v>
      </c>
    </row>
    <row r="156" spans="1:4" ht="12.75">
      <c r="A156" s="5" t="s">
        <v>1317</v>
      </c>
      <c r="B156" s="5" t="s">
        <v>1318</v>
      </c>
      <c r="C156" s="102">
        <v>6</v>
      </c>
      <c r="D156" s="87">
        <f t="shared" si="2"/>
        <v>2.4538462199112446E-06</v>
      </c>
    </row>
    <row r="157" spans="1:4" ht="12.75">
      <c r="A157" s="5" t="s">
        <v>1319</v>
      </c>
      <c r="B157" s="5" t="s">
        <v>1320</v>
      </c>
      <c r="C157" s="102">
        <v>66</v>
      </c>
      <c r="D157" s="87">
        <f t="shared" si="2"/>
        <v>2.699230841902369E-05</v>
      </c>
    </row>
    <row r="158" spans="1:4" ht="12.75">
      <c r="A158" s="5" t="s">
        <v>1321</v>
      </c>
      <c r="B158" s="5" t="s">
        <v>1322</v>
      </c>
      <c r="C158" s="102">
        <v>9</v>
      </c>
      <c r="D158" s="87">
        <f t="shared" si="2"/>
        <v>3.6807693298668666E-06</v>
      </c>
    </row>
    <row r="159" spans="1:4" ht="12.75">
      <c r="A159" s="5" t="s">
        <v>1323</v>
      </c>
      <c r="B159" s="5" t="s">
        <v>1324</v>
      </c>
      <c r="C159" s="102">
        <v>6</v>
      </c>
      <c r="D159" s="87">
        <f t="shared" si="2"/>
        <v>2.4538462199112446E-06</v>
      </c>
    </row>
    <row r="160" spans="1:4" ht="12.75">
      <c r="A160" s="5" t="s">
        <v>1325</v>
      </c>
      <c r="B160" s="5" t="s">
        <v>1326</v>
      </c>
      <c r="C160" s="102">
        <v>6</v>
      </c>
      <c r="D160" s="87">
        <f t="shared" si="2"/>
        <v>2.4538462199112446E-06</v>
      </c>
    </row>
    <row r="161" spans="1:4" ht="12.75">
      <c r="A161" s="5" t="s">
        <v>1327</v>
      </c>
      <c r="B161" s="5" t="s">
        <v>1328</v>
      </c>
      <c r="C161" s="102">
        <v>21</v>
      </c>
      <c r="D161" s="87">
        <f t="shared" si="2"/>
        <v>8.588461769689355E-06</v>
      </c>
    </row>
    <row r="162" spans="1:4" ht="12.75">
      <c r="A162" s="5" t="s">
        <v>1329</v>
      </c>
      <c r="B162" s="5" t="s">
        <v>1330</v>
      </c>
      <c r="C162" s="102">
        <v>9</v>
      </c>
      <c r="D162" s="87">
        <f t="shared" si="2"/>
        <v>3.6807693298668666E-06</v>
      </c>
    </row>
    <row r="163" spans="1:4" ht="12.75">
      <c r="A163" s="5" t="s">
        <v>1331</v>
      </c>
      <c r="B163" s="5" t="s">
        <v>1332</v>
      </c>
      <c r="C163" s="102">
        <v>6</v>
      </c>
      <c r="D163" s="87">
        <f t="shared" si="2"/>
        <v>2.4538462199112446E-06</v>
      </c>
    </row>
    <row r="164" spans="1:4" ht="12.75">
      <c r="A164" s="5" t="s">
        <v>1333</v>
      </c>
      <c r="B164" s="5" t="s">
        <v>1334</v>
      </c>
      <c r="C164" s="102">
        <v>15</v>
      </c>
      <c r="D164" s="87">
        <f t="shared" si="2"/>
        <v>6.134615549778111E-06</v>
      </c>
    </row>
    <row r="165" spans="1:4" ht="12.75">
      <c r="A165" s="5" t="s">
        <v>1335</v>
      </c>
      <c r="B165" s="5" t="s">
        <v>1336</v>
      </c>
      <c r="C165" s="102">
        <v>3</v>
      </c>
      <c r="D165" s="87">
        <f t="shared" si="2"/>
        <v>1.2269231099556223E-06</v>
      </c>
    </row>
    <row r="166" spans="1:4" ht="12.75">
      <c r="A166" s="5" t="s">
        <v>1337</v>
      </c>
      <c r="B166" s="5" t="s">
        <v>1338</v>
      </c>
      <c r="C166" s="102">
        <v>0</v>
      </c>
      <c r="D166" s="87">
        <f t="shared" si="2"/>
        <v>0</v>
      </c>
    </row>
    <row r="167" spans="1:4" ht="12.75">
      <c r="A167" s="5" t="s">
        <v>1339</v>
      </c>
      <c r="B167" s="5" t="s">
        <v>1340</v>
      </c>
      <c r="C167" s="102">
        <v>39</v>
      </c>
      <c r="D167" s="87">
        <f t="shared" si="2"/>
        <v>1.595000042942309E-05</v>
      </c>
    </row>
    <row r="168" spans="1:4" ht="12.75">
      <c r="A168" s="5" t="s">
        <v>1341</v>
      </c>
      <c r="B168" s="5" t="s">
        <v>1342</v>
      </c>
      <c r="C168" s="102">
        <v>3</v>
      </c>
      <c r="D168" s="87">
        <f t="shared" si="2"/>
        <v>1.2269231099556223E-06</v>
      </c>
    </row>
    <row r="169" spans="1:4" ht="12.75">
      <c r="A169" s="5" t="s">
        <v>1343</v>
      </c>
      <c r="B169" s="5" t="s">
        <v>1344</v>
      </c>
      <c r="C169" s="102">
        <v>6</v>
      </c>
      <c r="D169" s="87">
        <f t="shared" si="2"/>
        <v>2.4538462199112446E-06</v>
      </c>
    </row>
    <row r="170" spans="1:4" ht="12.75">
      <c r="A170" s="5" t="s">
        <v>1345</v>
      </c>
      <c r="B170" s="5" t="s">
        <v>1346</v>
      </c>
      <c r="C170" s="102">
        <v>6</v>
      </c>
      <c r="D170" s="87">
        <f t="shared" si="2"/>
        <v>2.4538462199112446E-06</v>
      </c>
    </row>
    <row r="171" spans="1:4" ht="12.75">
      <c r="A171" s="5" t="s">
        <v>1347</v>
      </c>
      <c r="B171" s="5" t="s">
        <v>1348</v>
      </c>
      <c r="C171" s="102">
        <v>15</v>
      </c>
      <c r="D171" s="87">
        <f t="shared" si="2"/>
        <v>6.134615549778111E-06</v>
      </c>
    </row>
    <row r="172" spans="1:4" ht="12.75">
      <c r="A172" s="5" t="s">
        <v>1349</v>
      </c>
      <c r="B172" s="5" t="s">
        <v>1350</v>
      </c>
      <c r="C172" s="102">
        <v>9</v>
      </c>
      <c r="D172" s="87">
        <f t="shared" si="2"/>
        <v>3.6807693298668666E-06</v>
      </c>
    </row>
    <row r="173" spans="1:4" ht="12.75">
      <c r="A173" s="5" t="s">
        <v>1351</v>
      </c>
      <c r="B173" s="5" t="s">
        <v>1352</v>
      </c>
      <c r="C173" s="102">
        <v>3</v>
      </c>
      <c r="D173" s="87">
        <f t="shared" si="2"/>
        <v>1.2269231099556223E-06</v>
      </c>
    </row>
    <row r="174" spans="1:4" ht="12.75">
      <c r="A174" s="5" t="s">
        <v>1353</v>
      </c>
      <c r="B174" s="5" t="s">
        <v>1354</v>
      </c>
      <c r="C174" s="102">
        <v>3</v>
      </c>
      <c r="D174" s="87">
        <f t="shared" si="2"/>
        <v>1.2269231099556223E-06</v>
      </c>
    </row>
    <row r="175" spans="1:4" ht="12.75">
      <c r="A175" s="5" t="s">
        <v>1355</v>
      </c>
      <c r="B175" s="5" t="s">
        <v>1356</v>
      </c>
      <c r="C175" s="102">
        <v>273</v>
      </c>
      <c r="D175" s="87">
        <f t="shared" si="2"/>
        <v>0.00011165000300596163</v>
      </c>
    </row>
    <row r="176" spans="1:4" ht="12.75">
      <c r="A176" s="5"/>
      <c r="B176" s="5" t="s">
        <v>40</v>
      </c>
      <c r="C176" s="102">
        <v>2445141</v>
      </c>
      <c r="D176" s="87">
        <f t="shared" si="2"/>
        <v>1</v>
      </c>
    </row>
    <row r="177" spans="1:4" ht="12.75">
      <c r="A177" s="5" t="s">
        <v>1357</v>
      </c>
      <c r="B177" s="5" t="s">
        <v>42</v>
      </c>
      <c r="C177" s="102">
        <v>0</v>
      </c>
      <c r="D177" s="118"/>
    </row>
    <row r="178" spans="1:4" ht="12.75">
      <c r="A178" s="5" t="s">
        <v>1358</v>
      </c>
      <c r="B178" s="5" t="s">
        <v>44</v>
      </c>
      <c r="C178" s="102">
        <v>0</v>
      </c>
      <c r="D178" s="118"/>
    </row>
    <row r="179" spans="1:4" ht="12.75">
      <c r="A179" s="5"/>
      <c r="C179" s="115"/>
      <c r="D179" s="119"/>
    </row>
    <row r="180" spans="1:4" ht="12.75">
      <c r="A180" s="5"/>
      <c r="B180" s="26" t="s">
        <v>45</v>
      </c>
      <c r="C180" s="103">
        <v>2445141</v>
      </c>
      <c r="D180" s="120"/>
    </row>
    <row r="181" spans="1:3" ht="12.75">
      <c r="A181" s="9"/>
      <c r="B181" s="18"/>
      <c r="C181" s="23"/>
    </row>
    <row r="182" spans="1:2" ht="12.75">
      <c r="A182" s="62" t="s">
        <v>6999</v>
      </c>
      <c r="B182" s="19"/>
    </row>
    <row r="183" spans="1:3" ht="12.75">
      <c r="A183" s="136" t="s">
        <v>6919</v>
      </c>
      <c r="B183" s="136"/>
      <c r="C183" s="136"/>
    </row>
    <row r="184" spans="1:3" ht="12.75">
      <c r="A184" s="62" t="s">
        <v>6917</v>
      </c>
      <c r="B184" s="19"/>
      <c r="C184"/>
    </row>
    <row r="185" spans="1:2" ht="12.75">
      <c r="A185" s="28" t="s">
        <v>46</v>
      </c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  <row r="580" ht="12.75">
      <c r="B580" s="19"/>
    </row>
    <row r="581" ht="12.75">
      <c r="B581" s="19"/>
    </row>
    <row r="582" ht="12.75">
      <c r="B582" s="19"/>
    </row>
    <row r="583" ht="12.75">
      <c r="B583" s="19"/>
    </row>
    <row r="584" ht="12.75">
      <c r="B584" s="19"/>
    </row>
    <row r="585" ht="12.75">
      <c r="B585" s="19"/>
    </row>
    <row r="586" ht="12.75">
      <c r="B586" s="19"/>
    </row>
    <row r="587" ht="12.75">
      <c r="B587" s="19"/>
    </row>
    <row r="588" ht="12.75">
      <c r="B588" s="19"/>
    </row>
    <row r="589" ht="12.75">
      <c r="B589" s="19"/>
    </row>
    <row r="590" ht="12.75">
      <c r="B590" s="19"/>
    </row>
    <row r="591" ht="12.75">
      <c r="B591" s="19"/>
    </row>
    <row r="592" ht="12.75">
      <c r="B592" s="19"/>
    </row>
    <row r="593" ht="12.75">
      <c r="B593" s="19"/>
    </row>
    <row r="594" ht="12.75">
      <c r="B594" s="19"/>
    </row>
    <row r="595" ht="12.75">
      <c r="B595" s="19"/>
    </row>
    <row r="596" ht="12.75">
      <c r="B596" s="19"/>
    </row>
    <row r="597" ht="12.75">
      <c r="B597" s="19"/>
    </row>
    <row r="598" ht="12.75">
      <c r="B598" s="19"/>
    </row>
    <row r="599" ht="12.75">
      <c r="B599" s="19"/>
    </row>
    <row r="600" ht="12.75">
      <c r="B600" s="19"/>
    </row>
    <row r="601" ht="12.75">
      <c r="B601" s="19"/>
    </row>
    <row r="602" ht="12.75">
      <c r="B602" s="19"/>
    </row>
    <row r="603" ht="12.75">
      <c r="B603" s="19"/>
    </row>
    <row r="604" ht="12.75">
      <c r="B604" s="19"/>
    </row>
    <row r="605" ht="12.75">
      <c r="B605" s="19"/>
    </row>
    <row r="606" ht="12.75">
      <c r="B606" s="19"/>
    </row>
    <row r="607" ht="12.75">
      <c r="B607" s="19"/>
    </row>
    <row r="608" ht="12.75">
      <c r="B608" s="19"/>
    </row>
    <row r="609" ht="12.75">
      <c r="B609" s="19"/>
    </row>
    <row r="610" ht="12.75">
      <c r="B610" s="19"/>
    </row>
    <row r="611" ht="12.75">
      <c r="B611" s="19"/>
    </row>
    <row r="612" ht="12.75">
      <c r="B612" s="19"/>
    </row>
    <row r="613" ht="12.75">
      <c r="B613" s="19"/>
    </row>
    <row r="614" ht="12.75">
      <c r="B614" s="19"/>
    </row>
    <row r="615" ht="12.75">
      <c r="B615" s="19"/>
    </row>
    <row r="616" ht="12.75">
      <c r="B616" s="19"/>
    </row>
    <row r="617" ht="12.75">
      <c r="B617" s="19"/>
    </row>
    <row r="618" ht="12.75">
      <c r="B618" s="19"/>
    </row>
    <row r="619" ht="12.75">
      <c r="B619" s="19"/>
    </row>
    <row r="620" ht="12.75">
      <c r="B620" s="19"/>
    </row>
    <row r="621" ht="12.75">
      <c r="B621" s="19"/>
    </row>
    <row r="622" ht="12.75">
      <c r="B622" s="19"/>
    </row>
    <row r="623" ht="12.75">
      <c r="B623" s="19"/>
    </row>
    <row r="624" ht="12.75">
      <c r="B624" s="19"/>
    </row>
    <row r="625" ht="12.75">
      <c r="B625" s="19"/>
    </row>
    <row r="626" ht="12.75">
      <c r="B626" s="19"/>
    </row>
    <row r="627" ht="12.75">
      <c r="B627" s="19"/>
    </row>
    <row r="628" ht="12.75">
      <c r="B628" s="19"/>
    </row>
    <row r="629" ht="12.75">
      <c r="B629" s="19"/>
    </row>
    <row r="630" ht="12.75">
      <c r="B630" s="19"/>
    </row>
    <row r="631" ht="12.75">
      <c r="B631" s="19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  <row r="723" ht="12.75">
      <c r="B723" s="19"/>
    </row>
    <row r="724" ht="12.75">
      <c r="B724" s="19"/>
    </row>
    <row r="725" ht="12.75">
      <c r="B725" s="19"/>
    </row>
    <row r="726" ht="12.75">
      <c r="B726" s="19"/>
    </row>
    <row r="727" ht="12.75">
      <c r="B727" s="19"/>
    </row>
    <row r="728" ht="12.75">
      <c r="B728" s="19"/>
    </row>
    <row r="729" ht="12.75">
      <c r="B729" s="19"/>
    </row>
    <row r="730" ht="12.75">
      <c r="B730" s="19"/>
    </row>
    <row r="731" ht="12.75">
      <c r="B731" s="19"/>
    </row>
    <row r="732" ht="12.75">
      <c r="B732" s="19"/>
    </row>
    <row r="733" ht="12.75">
      <c r="B733" s="19"/>
    </row>
    <row r="734" ht="12.75">
      <c r="B734" s="19"/>
    </row>
    <row r="735" ht="12.75">
      <c r="B735" s="19"/>
    </row>
    <row r="736" ht="12.75">
      <c r="B736" s="19"/>
    </row>
    <row r="737" ht="12.75">
      <c r="B737" s="19"/>
    </row>
    <row r="738" ht="12.75">
      <c r="B738" s="19"/>
    </row>
    <row r="739" ht="12.75">
      <c r="B739" s="19"/>
    </row>
    <row r="740" ht="12.75">
      <c r="B740" s="19"/>
    </row>
    <row r="741" ht="12.75">
      <c r="B741" s="19"/>
    </row>
    <row r="742" ht="12.75">
      <c r="B742" s="19"/>
    </row>
    <row r="743" ht="12.75">
      <c r="B743" s="19"/>
    </row>
    <row r="744" ht="12.75">
      <c r="B744" s="19"/>
    </row>
    <row r="745" ht="12.75">
      <c r="B745" s="19"/>
    </row>
    <row r="746" ht="12.75">
      <c r="B746" s="19"/>
    </row>
    <row r="747" ht="12.75">
      <c r="B747" s="19"/>
    </row>
    <row r="748" ht="12.75">
      <c r="B748" s="19"/>
    </row>
    <row r="749" ht="12.75">
      <c r="B749" s="19"/>
    </row>
    <row r="750" ht="12.75">
      <c r="B750" s="19"/>
    </row>
    <row r="751" ht="12.75">
      <c r="B751" s="19"/>
    </row>
    <row r="752" ht="12.75">
      <c r="B752" s="19"/>
    </row>
    <row r="753" ht="12.75">
      <c r="B753" s="19"/>
    </row>
    <row r="754" ht="12.75">
      <c r="B754" s="19"/>
    </row>
    <row r="755" ht="12.75">
      <c r="B755" s="19"/>
    </row>
    <row r="756" ht="12.75">
      <c r="B756" s="19"/>
    </row>
    <row r="757" ht="12.75">
      <c r="B757" s="19"/>
    </row>
    <row r="758" ht="12.75">
      <c r="B758" s="19"/>
    </row>
    <row r="759" ht="12.75">
      <c r="B759" s="19"/>
    </row>
    <row r="760" ht="12.75">
      <c r="B760" s="19"/>
    </row>
    <row r="761" ht="12.75">
      <c r="B761" s="19"/>
    </row>
    <row r="762" ht="12.75">
      <c r="B762" s="19"/>
    </row>
    <row r="763" ht="12.75">
      <c r="B763" s="19"/>
    </row>
    <row r="764" ht="12.75">
      <c r="B764" s="19"/>
    </row>
    <row r="765" ht="12.75">
      <c r="B765" s="19"/>
    </row>
    <row r="766" ht="12.75">
      <c r="B766" s="19"/>
    </row>
    <row r="767" ht="12.75">
      <c r="B767" s="19"/>
    </row>
    <row r="768" ht="12.75">
      <c r="B768" s="19"/>
    </row>
    <row r="769" ht="12.75">
      <c r="B769" s="19"/>
    </row>
    <row r="770" ht="12.75">
      <c r="B770" s="19"/>
    </row>
    <row r="771" ht="12.75">
      <c r="B771" s="19"/>
    </row>
    <row r="772" ht="12.75">
      <c r="B772" s="19"/>
    </row>
    <row r="773" ht="12.75">
      <c r="B773" s="19"/>
    </row>
    <row r="774" ht="12.75">
      <c r="B774" s="19"/>
    </row>
    <row r="775" ht="12.75">
      <c r="B775" s="19"/>
    </row>
    <row r="776" ht="12.75">
      <c r="B776" s="19"/>
    </row>
    <row r="777" ht="12.75">
      <c r="B777" s="19"/>
    </row>
    <row r="778" ht="12.75">
      <c r="B778" s="19"/>
    </row>
    <row r="779" ht="12.75">
      <c r="B779" s="19"/>
    </row>
    <row r="780" ht="12.75">
      <c r="B780" s="19"/>
    </row>
    <row r="781" ht="12.75">
      <c r="B781" s="19"/>
    </row>
    <row r="782" ht="12.75">
      <c r="B782" s="19"/>
    </row>
    <row r="783" ht="12.75">
      <c r="B783" s="19"/>
    </row>
    <row r="784" ht="12.75">
      <c r="B784" s="19"/>
    </row>
    <row r="785" ht="12.75">
      <c r="B785" s="19"/>
    </row>
    <row r="786" ht="12.75">
      <c r="B786" s="19"/>
    </row>
    <row r="787" ht="12.75">
      <c r="B787" s="19"/>
    </row>
    <row r="788" ht="12.75">
      <c r="B788" s="19"/>
    </row>
    <row r="789" ht="12.75">
      <c r="B789" s="19"/>
    </row>
    <row r="790" ht="12.75">
      <c r="B790" s="19"/>
    </row>
    <row r="791" ht="12.75">
      <c r="B791" s="19"/>
    </row>
    <row r="792" ht="12.75">
      <c r="B792" s="19"/>
    </row>
    <row r="793" ht="12.75">
      <c r="B793" s="19"/>
    </row>
    <row r="794" ht="12.75">
      <c r="B794" s="19"/>
    </row>
    <row r="795" ht="12.75">
      <c r="B795" s="19"/>
    </row>
    <row r="796" ht="12.75">
      <c r="B796" s="19"/>
    </row>
    <row r="797" ht="12.75">
      <c r="B797" s="19"/>
    </row>
    <row r="798" ht="12.75">
      <c r="B798" s="19"/>
    </row>
    <row r="799" ht="12.75">
      <c r="B799" s="19"/>
    </row>
    <row r="800" ht="12.75">
      <c r="B800" s="19"/>
    </row>
    <row r="801" ht="12.75">
      <c r="B801" s="19"/>
    </row>
    <row r="802" ht="12.75">
      <c r="B802" s="19"/>
    </row>
    <row r="803" ht="12.75">
      <c r="B803" s="19"/>
    </row>
    <row r="804" ht="12.75">
      <c r="B804" s="19"/>
    </row>
    <row r="805" ht="12.75">
      <c r="B805" s="19"/>
    </row>
    <row r="806" ht="12.75">
      <c r="B806" s="19"/>
    </row>
    <row r="807" ht="12.75">
      <c r="B807" s="19"/>
    </row>
    <row r="808" ht="12.75">
      <c r="B808" s="19"/>
    </row>
    <row r="809" ht="12.75">
      <c r="B809" s="19"/>
    </row>
    <row r="810" ht="12.75">
      <c r="B810" s="19"/>
    </row>
    <row r="811" ht="12.75">
      <c r="B811" s="19"/>
    </row>
    <row r="812" ht="12.75">
      <c r="B812" s="19"/>
    </row>
    <row r="813" ht="12.75">
      <c r="B813" s="19"/>
    </row>
    <row r="814" ht="12.75">
      <c r="B814" s="19"/>
    </row>
    <row r="815" ht="12.75">
      <c r="B815" s="19"/>
    </row>
    <row r="816" ht="12.75">
      <c r="B816" s="19"/>
    </row>
    <row r="817" ht="12.75">
      <c r="B817" s="19"/>
    </row>
    <row r="818" ht="12.75">
      <c r="B818" s="19"/>
    </row>
    <row r="819" ht="12.75">
      <c r="B819" s="19"/>
    </row>
    <row r="820" ht="12.75">
      <c r="B820" s="19"/>
    </row>
    <row r="821" ht="12.75">
      <c r="B821" s="19"/>
    </row>
    <row r="822" ht="12.75">
      <c r="B822" s="19"/>
    </row>
    <row r="823" ht="12.75">
      <c r="B823" s="19"/>
    </row>
    <row r="824" ht="12.75">
      <c r="B824" s="19"/>
    </row>
    <row r="825" ht="12.75">
      <c r="B825" s="19"/>
    </row>
    <row r="826" ht="12.75">
      <c r="B826" s="19"/>
    </row>
    <row r="827" ht="12.75">
      <c r="B827" s="19"/>
    </row>
    <row r="828" ht="12.75">
      <c r="B828" s="19"/>
    </row>
    <row r="829" ht="12.75">
      <c r="B829" s="19"/>
    </row>
    <row r="830" ht="12.75">
      <c r="B830" s="19"/>
    </row>
    <row r="831" ht="12.75">
      <c r="B831" s="19"/>
    </row>
    <row r="832" ht="12.75">
      <c r="B832" s="19"/>
    </row>
    <row r="833" ht="12.75">
      <c r="B833" s="19"/>
    </row>
    <row r="834" ht="12.75">
      <c r="B834" s="19"/>
    </row>
    <row r="835" ht="12.75">
      <c r="B835" s="19"/>
    </row>
    <row r="836" ht="12.75">
      <c r="B836" s="19"/>
    </row>
    <row r="837" ht="12.75">
      <c r="B837" s="19"/>
    </row>
    <row r="838" ht="12.75">
      <c r="B838" s="19"/>
    </row>
    <row r="839" ht="12.75">
      <c r="B839" s="19"/>
    </row>
    <row r="840" ht="12.75">
      <c r="B840" s="19"/>
    </row>
    <row r="841" ht="12.75">
      <c r="B841" s="19"/>
    </row>
    <row r="842" ht="12.75">
      <c r="B842" s="19"/>
    </row>
    <row r="843" ht="12.75">
      <c r="B843" s="19"/>
    </row>
    <row r="844" ht="12.75">
      <c r="B844" s="19"/>
    </row>
    <row r="845" ht="12.75">
      <c r="B845" s="19"/>
    </row>
    <row r="846" ht="12.75">
      <c r="B846" s="19"/>
    </row>
    <row r="847" ht="12.75">
      <c r="B847" s="19"/>
    </row>
    <row r="848" ht="12.75">
      <c r="B848" s="19"/>
    </row>
    <row r="849" ht="12.75">
      <c r="B849" s="19"/>
    </row>
    <row r="850" ht="12.75">
      <c r="B850" s="19"/>
    </row>
    <row r="851" ht="12.75">
      <c r="B851" s="19"/>
    </row>
    <row r="852" ht="12.75">
      <c r="B852" s="19"/>
    </row>
    <row r="853" ht="12.75">
      <c r="B853" s="19"/>
    </row>
    <row r="854" ht="12.75">
      <c r="B854" s="19"/>
    </row>
    <row r="855" ht="12.75">
      <c r="B855" s="19"/>
    </row>
    <row r="856" ht="12.75">
      <c r="B856" s="19"/>
    </row>
    <row r="857" ht="12.75">
      <c r="B857" s="19"/>
    </row>
    <row r="858" ht="12.75">
      <c r="B858" s="19"/>
    </row>
    <row r="859" ht="12.75">
      <c r="B859" s="19"/>
    </row>
    <row r="860" ht="12.75">
      <c r="B860" s="19"/>
    </row>
    <row r="861" ht="12.75">
      <c r="B861" s="19"/>
    </row>
    <row r="862" ht="12.75">
      <c r="B862" s="19"/>
    </row>
    <row r="863" ht="12.75">
      <c r="B863" s="19"/>
    </row>
    <row r="864" ht="12.75">
      <c r="B864" s="19"/>
    </row>
    <row r="865" ht="12.75">
      <c r="B865" s="19"/>
    </row>
    <row r="866" ht="12.75">
      <c r="B866" s="19"/>
    </row>
    <row r="867" ht="12.75">
      <c r="B867" s="19"/>
    </row>
    <row r="868" ht="12.75">
      <c r="B868" s="19"/>
    </row>
    <row r="869" ht="12.75">
      <c r="B869" s="19"/>
    </row>
    <row r="870" ht="12.75">
      <c r="B870" s="19"/>
    </row>
    <row r="871" ht="12.75">
      <c r="B871" s="19"/>
    </row>
    <row r="872" ht="12.75">
      <c r="B872" s="19"/>
    </row>
    <row r="873" ht="12.75">
      <c r="B873" s="19"/>
    </row>
    <row r="874" ht="12.75">
      <c r="B874" s="19"/>
    </row>
    <row r="875" ht="12.75">
      <c r="B875" s="19"/>
    </row>
    <row r="876" ht="12.75">
      <c r="B876" s="19"/>
    </row>
    <row r="877" ht="12.75">
      <c r="B877" s="19"/>
    </row>
    <row r="878" ht="12.75">
      <c r="B878" s="19"/>
    </row>
    <row r="879" ht="12.75">
      <c r="B879" s="19"/>
    </row>
    <row r="880" ht="12.75">
      <c r="B880" s="19"/>
    </row>
    <row r="881" ht="12.75">
      <c r="B881" s="19"/>
    </row>
    <row r="882" ht="12.75">
      <c r="B882" s="19"/>
    </row>
    <row r="883" ht="12.75">
      <c r="B883" s="19"/>
    </row>
    <row r="884" ht="12.75">
      <c r="B884" s="19"/>
    </row>
    <row r="885" ht="12.75">
      <c r="B885" s="19"/>
    </row>
    <row r="886" ht="12.75">
      <c r="B886" s="19"/>
    </row>
    <row r="887" ht="12.75">
      <c r="B887" s="19"/>
    </row>
    <row r="888" ht="12.75">
      <c r="B888" s="19"/>
    </row>
    <row r="889" ht="12.75">
      <c r="B889" s="19"/>
    </row>
    <row r="890" ht="12.75">
      <c r="B890" s="19"/>
    </row>
    <row r="891" ht="12.75">
      <c r="B891" s="19"/>
    </row>
    <row r="892" ht="12.75">
      <c r="B892" s="19"/>
    </row>
    <row r="893" ht="12.75">
      <c r="B893" s="19"/>
    </row>
    <row r="894" ht="12.75">
      <c r="B894" s="19"/>
    </row>
    <row r="895" ht="12.75">
      <c r="B895" s="19"/>
    </row>
    <row r="896" ht="12.75">
      <c r="B896" s="19"/>
    </row>
    <row r="897" ht="12.75">
      <c r="B897" s="19"/>
    </row>
    <row r="898" ht="12.75">
      <c r="B898" s="19"/>
    </row>
    <row r="899" ht="12.75">
      <c r="B899" s="19"/>
    </row>
    <row r="900" ht="12.75">
      <c r="B900" s="19"/>
    </row>
    <row r="901" ht="12.75">
      <c r="B901" s="19"/>
    </row>
    <row r="902" ht="12.75">
      <c r="B902" s="19"/>
    </row>
    <row r="903" ht="12.75">
      <c r="B903" s="19"/>
    </row>
    <row r="904" ht="12.75">
      <c r="B904" s="19"/>
    </row>
    <row r="905" ht="12.75">
      <c r="B905" s="19"/>
    </row>
    <row r="906" ht="12.75">
      <c r="B906" s="19"/>
    </row>
    <row r="907" ht="12.75">
      <c r="B907" s="19"/>
    </row>
    <row r="908" ht="12.75">
      <c r="B908" s="19"/>
    </row>
    <row r="909" ht="12.75">
      <c r="B909" s="19"/>
    </row>
    <row r="910" ht="12.75">
      <c r="B910" s="19"/>
    </row>
    <row r="911" ht="12.75">
      <c r="B911" s="19"/>
    </row>
    <row r="912" ht="12.75">
      <c r="B912" s="19"/>
    </row>
    <row r="913" ht="12.75">
      <c r="B913" s="19"/>
    </row>
    <row r="914" ht="12.75">
      <c r="B914" s="19"/>
    </row>
    <row r="915" ht="12.75">
      <c r="B915" s="19"/>
    </row>
    <row r="916" ht="12.75">
      <c r="B916" s="19"/>
    </row>
    <row r="917" ht="12.75">
      <c r="B917" s="19"/>
    </row>
    <row r="918" ht="12.75">
      <c r="B918" s="19"/>
    </row>
    <row r="919" ht="12.75">
      <c r="B919" s="19"/>
    </row>
    <row r="920" ht="12.75">
      <c r="B920" s="19"/>
    </row>
    <row r="921" ht="12.75">
      <c r="B921" s="19"/>
    </row>
    <row r="922" ht="12.75">
      <c r="B922" s="19"/>
    </row>
    <row r="923" ht="12.75">
      <c r="B923" s="19"/>
    </row>
    <row r="924" ht="12.75">
      <c r="B924" s="19"/>
    </row>
    <row r="925" ht="12.75">
      <c r="B925" s="19"/>
    </row>
    <row r="926" ht="12.75">
      <c r="B926" s="19"/>
    </row>
    <row r="927" ht="12.75">
      <c r="B927" s="19"/>
    </row>
    <row r="928" ht="12.75">
      <c r="B928" s="19"/>
    </row>
    <row r="929" ht="12.75">
      <c r="B929" s="19"/>
    </row>
    <row r="930" ht="12.75">
      <c r="B930" s="19"/>
    </row>
    <row r="931" ht="12.75">
      <c r="B931" s="19"/>
    </row>
    <row r="932" ht="12.75">
      <c r="B932" s="19"/>
    </row>
    <row r="933" ht="12.75">
      <c r="B933" s="19"/>
    </row>
    <row r="934" ht="12.75">
      <c r="B934" s="19"/>
    </row>
    <row r="935" ht="12.75">
      <c r="B935" s="19"/>
    </row>
    <row r="936" ht="12.75">
      <c r="B936" s="19"/>
    </row>
    <row r="937" ht="12.75">
      <c r="B937" s="19"/>
    </row>
    <row r="938" ht="12.75">
      <c r="B938" s="19"/>
    </row>
    <row r="939" ht="12.75">
      <c r="B939" s="19"/>
    </row>
    <row r="940" ht="12.75">
      <c r="B940" s="19"/>
    </row>
    <row r="941" ht="12.75">
      <c r="B941" s="19"/>
    </row>
    <row r="942" ht="12.75">
      <c r="B942" s="19"/>
    </row>
    <row r="943" ht="12.75">
      <c r="B943" s="19"/>
    </row>
    <row r="944" ht="12.75">
      <c r="B944" s="19"/>
    </row>
    <row r="945" ht="12.75">
      <c r="B945" s="19"/>
    </row>
    <row r="946" ht="12.75">
      <c r="B946" s="19"/>
    </row>
    <row r="947" ht="12.75">
      <c r="B947" s="19"/>
    </row>
    <row r="948" ht="12.75">
      <c r="B948" s="19"/>
    </row>
    <row r="949" ht="12.75">
      <c r="B949" s="19"/>
    </row>
    <row r="950" ht="12.75">
      <c r="B950" s="19"/>
    </row>
    <row r="951" ht="12.75">
      <c r="B951" s="19"/>
    </row>
    <row r="952" ht="12.75">
      <c r="B952" s="19"/>
    </row>
    <row r="953" ht="12.75">
      <c r="B953" s="19"/>
    </row>
    <row r="954" ht="12.75">
      <c r="B954" s="19"/>
    </row>
    <row r="955" ht="12.75">
      <c r="B955" s="19"/>
    </row>
    <row r="956" ht="12.75">
      <c r="B956" s="19"/>
    </row>
    <row r="957" ht="12.75">
      <c r="B957" s="19"/>
    </row>
    <row r="958" ht="12.75">
      <c r="B958" s="19"/>
    </row>
    <row r="959" ht="12.75">
      <c r="B959" s="19"/>
    </row>
    <row r="960" ht="12.75">
      <c r="B960" s="19"/>
    </row>
    <row r="961" ht="12.75">
      <c r="B961" s="19"/>
    </row>
    <row r="962" ht="12.75">
      <c r="B962" s="19"/>
    </row>
    <row r="963" ht="12.75">
      <c r="B963" s="19"/>
    </row>
    <row r="964" ht="12.75">
      <c r="B964" s="19"/>
    </row>
    <row r="965" ht="12.75">
      <c r="B965" s="19"/>
    </row>
    <row r="966" ht="12.75">
      <c r="B966" s="19"/>
    </row>
    <row r="967" ht="12.75">
      <c r="B967" s="19"/>
    </row>
    <row r="968" ht="12.75">
      <c r="B968" s="19"/>
    </row>
    <row r="969" ht="12.75">
      <c r="B969" s="19"/>
    </row>
    <row r="970" ht="12.75">
      <c r="B970" s="19"/>
    </row>
    <row r="971" ht="12.75">
      <c r="B971" s="19"/>
    </row>
    <row r="972" ht="12.75">
      <c r="B972" s="19"/>
    </row>
    <row r="973" ht="12.75">
      <c r="B973" s="19"/>
    </row>
    <row r="974" ht="12.75">
      <c r="B974" s="19"/>
    </row>
    <row r="975" ht="12.75">
      <c r="B975" s="19"/>
    </row>
    <row r="976" ht="12.75">
      <c r="B976" s="19"/>
    </row>
    <row r="977" ht="12.75">
      <c r="B977" s="19"/>
    </row>
    <row r="978" ht="12.75">
      <c r="B978" s="19"/>
    </row>
    <row r="979" ht="12.75">
      <c r="B979" s="19"/>
    </row>
    <row r="980" ht="12.75">
      <c r="B980" s="19"/>
    </row>
    <row r="981" ht="12.75">
      <c r="B981" s="19"/>
    </row>
    <row r="982" ht="12.75">
      <c r="B982" s="19"/>
    </row>
    <row r="983" ht="12.75">
      <c r="B983" s="19"/>
    </row>
    <row r="984" ht="12.75">
      <c r="B984" s="19"/>
    </row>
    <row r="985" ht="12.75">
      <c r="B985" s="19"/>
    </row>
    <row r="986" ht="12.75">
      <c r="B986" s="19"/>
    </row>
    <row r="987" ht="12.75">
      <c r="B987" s="19"/>
    </row>
    <row r="988" ht="12.75">
      <c r="B988" s="19"/>
    </row>
    <row r="989" ht="12.75">
      <c r="B989" s="19"/>
    </row>
    <row r="990" ht="12.75">
      <c r="B990" s="19"/>
    </row>
    <row r="991" ht="12.75">
      <c r="B991" s="19"/>
    </row>
    <row r="992" ht="12.75">
      <c r="B992" s="19"/>
    </row>
    <row r="993" ht="12.75">
      <c r="B993" s="19"/>
    </row>
    <row r="994" ht="12.75">
      <c r="B994" s="19"/>
    </row>
    <row r="995" ht="12.75">
      <c r="B995" s="19"/>
    </row>
    <row r="996" ht="12.75">
      <c r="B996" s="19"/>
    </row>
    <row r="997" ht="12.75">
      <c r="B997" s="19"/>
    </row>
    <row r="998" ht="12.75">
      <c r="B998" s="19"/>
    </row>
    <row r="999" ht="12.75">
      <c r="B999" s="19"/>
    </row>
    <row r="1000" ht="12.75">
      <c r="B1000" s="19"/>
    </row>
    <row r="1001" ht="12.75">
      <c r="B1001" s="19"/>
    </row>
    <row r="1002" ht="12.75">
      <c r="B1002" s="19"/>
    </row>
    <row r="1003" ht="12.75">
      <c r="B1003" s="19"/>
    </row>
    <row r="1004" ht="12.75">
      <c r="B1004" s="19"/>
    </row>
    <row r="1005" ht="12.75">
      <c r="B1005" s="19"/>
    </row>
    <row r="1006" ht="12.75">
      <c r="B1006" s="19"/>
    </row>
    <row r="1007" ht="12.75">
      <c r="B1007" s="19"/>
    </row>
    <row r="1008" ht="12.75">
      <c r="B1008" s="19"/>
    </row>
    <row r="1009" ht="12.75">
      <c r="B1009" s="19"/>
    </row>
    <row r="1010" ht="12.75">
      <c r="B1010" s="19"/>
    </row>
    <row r="1011" ht="12.75">
      <c r="B1011" s="19"/>
    </row>
    <row r="1012" ht="12.75">
      <c r="B1012" s="19"/>
    </row>
    <row r="1013" ht="12.75">
      <c r="B1013" s="19"/>
    </row>
    <row r="1014" ht="12.75">
      <c r="B1014" s="19"/>
    </row>
    <row r="1015" ht="12.75">
      <c r="B1015" s="19"/>
    </row>
    <row r="1016" ht="12.75">
      <c r="B1016" s="19"/>
    </row>
    <row r="1017" ht="12.75">
      <c r="B1017" s="19"/>
    </row>
    <row r="1018" ht="12.75">
      <c r="B1018" s="19"/>
    </row>
    <row r="1019" ht="12.75">
      <c r="B1019" s="19"/>
    </row>
    <row r="1020" ht="12.75">
      <c r="B1020" s="19"/>
    </row>
    <row r="1021" ht="12.75">
      <c r="B1021" s="19"/>
    </row>
    <row r="1022" ht="12.75">
      <c r="B1022" s="19"/>
    </row>
    <row r="1023" ht="12.75">
      <c r="B1023" s="19"/>
    </row>
    <row r="1024" ht="12.75">
      <c r="B1024" s="19"/>
    </row>
    <row r="1025" ht="12.75">
      <c r="B1025" s="19"/>
    </row>
    <row r="1026" ht="12.75">
      <c r="B1026" s="19"/>
    </row>
    <row r="1027" ht="12.75">
      <c r="B1027" s="19"/>
    </row>
    <row r="1028" ht="12.75">
      <c r="B1028" s="19"/>
    </row>
    <row r="1029" ht="12.75">
      <c r="B1029" s="19"/>
    </row>
    <row r="1030" ht="12.75">
      <c r="B1030" s="19"/>
    </row>
  </sheetData>
  <mergeCells count="1">
    <mergeCell ref="A183:C183"/>
  </mergeCells>
  <hyperlinks>
    <hyperlink ref="A183" r:id="rId1" display="http://datainfoplus.stats.govt.nz/Item/nz.govt.stats/4fcf1d7b-e8e5-4f03-ac00-c942d95adcf5"/>
  </hyperlinks>
  <printOptions/>
  <pageMargins left="0.3937007874015748" right="0.3937007874015748" top="0.6299212598425197" bottom="0.6299212598425197" header="0.1968503937007874" footer="0.3937007874015748"/>
  <pageSetup horizontalDpi="300" verticalDpi="300" orientation="portrait" paperSize="9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_dlc_DocId xmlns="931debb3-2ef8-4f70-9e1c-e7f35321f1b8">ENXFE5XUT2PX-1406382270-12888</_dlc_DocId>
    <TaxCatchAll xmlns="931debb3-2ef8-4f70-9e1c-e7f35321f1b8">
      <Value>5</Value>
    </TaxCatchAll>
    <_dlc_DocIdUrl xmlns="931debb3-2ef8-4f70-9e1c-e7f35321f1b8">
      <Url>https://stats.cohesion.net.nz/Sites/CR/CRPRS/PUB/_layouts/15/DocIdRedir.aspx?ID=ENXFE5XUT2PX-1406382270-12888</Url>
      <Description>ENXFE5XUT2PX-1406382270-12888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IconOverlay xmlns="http://schemas.microsoft.com/sharepoint/v4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31CC31-B6A9-494D-9019-C8691D498BE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931debb3-2ef8-4f70-9e1c-e7f35321f1b8"/>
    <ds:schemaRef ds:uri="8125fb2f-0af6-4929-85bb-669986b93a81"/>
    <ds:schemaRef ds:uri="http://purl.org/dc/terms/"/>
    <ds:schemaRef ds:uri="01be4277-2979-4a68-876d-b92b25fceec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9A70-96DF-4E1A-B94E-9C6D0FA9BA0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0BFC9A-95F6-4BB5-8B61-DA3809E45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62B233-0C5C-41F0-B459-5C1A5ED303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dfou</dc:creator>
  <cp:keywords/>
  <dc:description/>
  <cp:lastModifiedBy>Andrea</cp:lastModifiedBy>
  <cp:lastPrinted>2019-09-18T22:43:34Z</cp:lastPrinted>
  <dcterms:created xsi:type="dcterms:W3CDTF">2019-08-16T15:29:18Z</dcterms:created>
  <dcterms:modified xsi:type="dcterms:W3CDTF">2019-09-25T02:50:18Z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sNZFinancialYear">
    <vt:lpwstr/>
  </property>
  <property fmtid="{D5CDD505-2E9C-101B-9397-08002B2CF9AE}" pid="3" name="TaxKeyword">
    <vt:lpwstr/>
  </property>
  <property fmtid="{D5CDD505-2E9C-101B-9397-08002B2CF9AE}" pid="4" name="m91ba62b87924bbda3cfe3a0b94a500e">
    <vt:lpwstr/>
  </property>
  <property fmtid="{D5CDD505-2E9C-101B-9397-08002B2CF9AE}" pid="5" name="StatsNZOutputName">
    <vt:lpwstr/>
  </property>
  <property fmtid="{D5CDD505-2E9C-101B-9397-08002B2CF9AE}" pid="6" name="StatsNZSecurityClassification">
    <vt:lpwstr>5;#Internal Use In-confidence|69b44791-be31-46eb-9b92-d68f31097173</vt:lpwstr>
  </property>
  <property fmtid="{D5CDD505-2E9C-101B-9397-08002B2CF9AE}" pid="7" name="C3FinancialYear">
    <vt:lpwstr/>
  </property>
  <property fmtid="{D5CDD505-2E9C-101B-9397-08002B2CF9AE}" pid="8" name="f9fa092123474519b7094e3fcbe891ca">
    <vt:lpwstr/>
  </property>
  <property fmtid="{D5CDD505-2E9C-101B-9397-08002B2CF9AE}" pid="9" name="ContentTypeId">
    <vt:lpwstr>0x0101005496552013C0BA46BE88192D5C6EB20B009CDED344C2374474AE96CC935068FE7100A52BC38D06475646BBDF5A6198C258FA</vt:lpwstr>
  </property>
  <property fmtid="{D5CDD505-2E9C-101B-9397-08002B2CF9AE}" pid="10" name="StatsNZPublishingStatus">
    <vt:lpwstr/>
  </property>
  <property fmtid="{D5CDD505-2E9C-101B-9397-08002B2CF9AE}" pid="11" name="StatsNZCalendarYear">
    <vt:lpwstr/>
  </property>
  <property fmtid="{D5CDD505-2E9C-101B-9397-08002B2CF9AE}" pid="12" name="kcb5833c80584ebb8e03c9f31419702a">
    <vt:lpwstr/>
  </property>
  <property fmtid="{D5CDD505-2E9C-101B-9397-08002B2CF9AE}" pid="13" name="C3Topic">
    <vt:lpwstr/>
  </property>
  <property fmtid="{D5CDD505-2E9C-101B-9397-08002B2CF9AE}" pid="14" name="_dlc_DocIdItemGuid">
    <vt:lpwstr>88054281-44b5-4834-8652-705aa0cb5626</vt:lpwstr>
  </property>
</Properties>
</file>