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25"/>
  <workbookPr filterPrivacy="1" defaultThemeVersion="124226"/>
  <xr:revisionPtr revIDLastSave="0" documentId="13_ncr:1_{A73C69FB-F7E2-D347-88ED-CDF57B00ED3E}" xr6:coauthVersionLast="47" xr6:coauthVersionMax="47" xr10:uidLastSave="{00000000-0000-0000-0000-000000000000}"/>
  <bookViews>
    <workbookView xWindow="300" yWindow="620" windowWidth="28800" windowHeight="17400" tabRatio="791" activeTab="6" xr2:uid="{00000000-000D-0000-FFFF-FFFF00000000}"/>
  </bookViews>
  <sheets>
    <sheet name="Summary" sheetId="14" r:id="rId1"/>
    <sheet name="Series Descriptions" sheetId="13" r:id="rId2"/>
    <sheet name="Sources" sheetId="18" r:id="rId3"/>
    <sheet name="Spending" sheetId="15" r:id="rId4"/>
    <sheet name="Revenue, Surplus measures" sheetId="9" r:id="rId5"/>
    <sheet name="Debt, Net Worth" sheetId="7" r:id="rId6"/>
    <sheet name="NZS Fund series" sheetId="11" r:id="rId7"/>
    <sheet name="Population" sheetId="12" r:id="rId8"/>
  </sheets>
  <definedNames>
    <definedName name="_010SpotSales">#REF!</definedName>
    <definedName name="_011OffMktSales">#REF!</definedName>
    <definedName name="_012EnergySalesComalco">#REF!</definedName>
    <definedName name="_013Direct_Supply">#REF!</definedName>
    <definedName name="_015_Energy_Sales_ECNZ_Hedges">#REF!</definedName>
    <definedName name="_017_EnergyTransmissionRev_TP">#REF!</definedName>
    <definedName name="_019Discounts">#REF!</definedName>
    <definedName name="_01GEnergy_Sales_ECNZ_Buy_Hedges">#REF!</definedName>
    <definedName name="_01H_EnergySales_Other_Hedges">#REF!</definedName>
    <definedName name="_01I_EnergySales_InternalHedge">#REF!</definedName>
    <definedName name="_01R_EnergySales_ExistingRetail">#REF!</definedName>
    <definedName name="_01T_EnergySales_TransaltaLease">#REF!</definedName>
    <definedName name="_020_EnergyFuturesTrading">#REF!</definedName>
    <definedName name="_051_Lease_RentalIncome">#REF!</definedName>
    <definedName name="_052_DividendsIncome">#REF!</definedName>
    <definedName name="_053_GainonForeignCurrency">#REF!</definedName>
    <definedName name="_054_GainonSaleofFixedAssets">#REF!</definedName>
    <definedName name="_055_MiscellaneousIncome">#REF!</definedName>
    <definedName name="_070_Steam_HotWaterRevenues">#REF!</definedName>
    <definedName name="_112_NZEMCosts_ServiceProvider">#REF!</definedName>
    <definedName name="_113_MACSCosts">#REF!</definedName>
    <definedName name="_115_Connection_OtherCharges">#REF!</definedName>
    <definedName name="_118EnergyCostComalco">#REF!</definedName>
    <definedName name="_119Energy_Cost_Direct_Supply">#REF!</definedName>
    <definedName name="_11A_MeterReading_TOU">#REF!</definedName>
    <definedName name="_11B_MeterLeasing">#REF!</definedName>
    <definedName name="_11C_MeterManagement">#REF!</definedName>
    <definedName name="_11D_RocMeterReading">#REF!</definedName>
    <definedName name="_11MComalcoTransmissionRevenue">#REF!</definedName>
    <definedName name="_11N_TiwaiPointTransCharge">#REF!</definedName>
    <definedName name="_11P_LineRevenue">#REF!</definedName>
    <definedName name="_11QLineCharges">#REF!</definedName>
    <definedName name="_120_MARIACosts">#REF!</definedName>
    <definedName name="_121AC_ConnectionCharges">#REF!</definedName>
    <definedName name="_122HVDC_Charges">#REF!</definedName>
    <definedName name="_123_InvoiceProcessing">#REF!</definedName>
    <definedName name="_124_RemittanceProcessing">#REF!</definedName>
    <definedName name="_125_DataAdministration">#REF!</definedName>
    <definedName name="_126_ROCAdministrativeStaff">#REF!</definedName>
    <definedName name="_127_ROCCallCentreStaff">#REF!</definedName>
    <definedName name="_190_GridExitPoints">#REF!</definedName>
    <definedName name="_191_FieldServicescosts">#REF!</definedName>
    <definedName name="_192_PulseCosts">#REF!</definedName>
    <definedName name="_1HOLOS_ORIENT_P_L_ACT_DL">#REF!</definedName>
    <definedName name="_211_Salary_Pay">#REF!</definedName>
    <definedName name="_212_Bonus">#REF!</definedName>
    <definedName name="_213_TempEmployeesWages">#REF!</definedName>
    <definedName name="_214_CapitalisedSalary">#REF!</definedName>
    <definedName name="_221_AccidentInsurance">#REF!</definedName>
    <definedName name="_223_FringeBenefitTax">#REF!</definedName>
    <definedName name="_224_MembershipFees_Staff">#REF!</definedName>
    <definedName name="_225_Severance">#REF!</definedName>
    <definedName name="_231_RecruitmentCosts">#REF!</definedName>
    <definedName name="_241_Training_Conferencecosts">#REF!</definedName>
    <definedName name="_242_Training_TRAVEL_ACCOMMcosts">#REF!</definedName>
    <definedName name="_251_HumanResourcePrograms">#REF!</definedName>
    <definedName name="_252_SpecialRewardsProgramme">#REF!</definedName>
    <definedName name="_2HOLOS_P_L_ACT_DL">#REF!</definedName>
    <definedName name="_311_Plant_equipcosts">#REF!</definedName>
    <definedName name="_312_VehicleLeases">#REF!</definedName>
    <definedName name="_313_VehiclerunningcostsFUEL">#REF!</definedName>
    <definedName name="_314_VehiclecostsMTCE_OTHER">#REF!</definedName>
    <definedName name="_331_Land_BuildingsCostsRENT">#REF!</definedName>
    <definedName name="_332_Land_BuildingsCostsMTCE">#REF!</definedName>
    <definedName name="_333_Land_BuildingsOperatingCosts">#REF!</definedName>
    <definedName name="_334_Rates">#REF!</definedName>
    <definedName name="_350_Contractor_Consultant_Travel">#REF!</definedName>
    <definedName name="_351_Contractor_ConsultantGeneral">#REF!</definedName>
    <definedName name="_352_FinanceOutsourcing">#REF!</definedName>
    <definedName name="_353_TreasuryAdvisory">#REF!</definedName>
    <definedName name="_354_TreasuryTransactions">#REF!</definedName>
    <definedName name="_355_TaxAdvisory">#REF!</definedName>
    <definedName name="_356_LegalAdvice">#REF!</definedName>
    <definedName name="_357_BusinessAdvisoryServices">#REF!</definedName>
    <definedName name="_358_InformationServiceProviders">#REF!</definedName>
    <definedName name="_359_RiskManagement">#REF!</definedName>
    <definedName name="_360_InternalAudit">#REF!</definedName>
    <definedName name="_361_ExternalAudit">#REF!</definedName>
    <definedName name="_362_ITOutsourcing">#REF!</definedName>
    <definedName name="_363_CommsOutsourcing">#REF!</definedName>
    <definedName name="_364_CommsRemedial">#REF!</definedName>
    <definedName name="_365_GCSSupport">#REF!</definedName>
    <definedName name="_366_TranspowerCircuits_TPIX">#REF!</definedName>
    <definedName name="_367_Comms_OtherServiceProviders">#REF!</definedName>
    <definedName name="_368_ITOutsourcing_Reactive">#REF!</definedName>
    <definedName name="_369Cons.ReimbursableExps_DWTCH">#REF!</definedName>
    <definedName name="_36B_Contingency_CEO">#REF!</definedName>
    <definedName name="_371_InventoryAdjustments_all">#REF!</definedName>
    <definedName name="_380_Regulatory_Compliance">#REF!</definedName>
    <definedName name="_391___Materials">#REF!</definedName>
    <definedName name="_391_Materials">#REF!</definedName>
    <definedName name="_411_ITCosts_General">#REF!</definedName>
    <definedName name="_413_CellPhoneCosts">#REF!</definedName>
    <definedName name="_414_PhoneandFax">#REF!</definedName>
    <definedName name="_415_DataComms">#REF!</definedName>
    <definedName name="_416_DataComms_other">#REF!</definedName>
    <definedName name="_418_DataCommsSpecialised_CLOSED">#REF!</definedName>
    <definedName name="_41A_SoftwareLicences_Maint.">#REF!</definedName>
    <definedName name="_41J_HardwareMaintenance">#REF!</definedName>
    <definedName name="_41N_TrunkedMobileRadioCosts">#REF!</definedName>
    <definedName name="_41O_MinofComm_LicenceCosts">#REF!</definedName>
    <definedName name="_41P_SatellitePhoneAccount">#REF!</definedName>
    <definedName name="_421_Sponsorships">#REF!</definedName>
    <definedName name="_422_MarketResearchCustomerSatisfaction">#REF!</definedName>
    <definedName name="_423_MarketResearchBrandRecognition">#REF!</definedName>
    <definedName name="_42A_WebSite">#REF!</definedName>
    <definedName name="_42B_Branding_BrandDevelopment">#REF!</definedName>
    <definedName name="_42C_CompetitorIntelligence">#REF!</definedName>
    <definedName name="_42D_Events">#REF!</definedName>
    <definedName name="_42E_ProductDemonstrations">#REF!</definedName>
    <definedName name="_42F_CampaignCollateral">#REF!</definedName>
    <definedName name="_42G_DirectSales">#REF!</definedName>
    <definedName name="_42H_Telemarketing">#REF!</definedName>
    <definedName name="_42J_MarketResearch">#REF!</definedName>
    <definedName name="_42K_PublicRelations">#REF!</definedName>
    <definedName name="_42L_DirectMail">#REF!</definedName>
    <definedName name="_42M_Publications">#REF!</definedName>
    <definedName name="_42N_DatabaseMarketing">#REF!</definedName>
    <definedName name="_42P_OfferTesting">#REF!</definedName>
    <definedName name="_42Q_CreativeDevelopment_Concepts">#REF!</definedName>
    <definedName name="_42R_Advertising_Media">#REF!</definedName>
    <definedName name="_42T_OfferIncentives_Premiums">#REF!</definedName>
    <definedName name="_42U_Commissions">#REF!</definedName>
    <definedName name="_42V_Retention">#REF!</definedName>
    <definedName name="_42W_PricingAnalysis">#REF!</definedName>
    <definedName name="_42X_BillMarketing_Messaging">#REF!</definedName>
    <definedName name="_42Y_CampaignPrinting">#REF!</definedName>
    <definedName name="_42Z_CampaignPostage">#REF!</definedName>
    <definedName name="_431___Office_Expenses_STATIONERY">#REF!</definedName>
    <definedName name="_432___Office_Expenses___PRINTING">#REF!</definedName>
    <definedName name="_433___Office_Expenses___PHOTOCOPYING">#REF!</definedName>
    <definedName name="_434___Office_Expenses___CONSUMABLES">#REF!</definedName>
    <definedName name="_435___Postage___Couriers">#REF!</definedName>
    <definedName name="_437___Business_Expenses___STAFF">#REF!</definedName>
    <definedName name="_438___Bus_Exp___External_Entertainmt">#REF!</definedName>
    <definedName name="_43A___Bus_Exp___Kitchen_Supplies">#REF!</definedName>
    <definedName name="_43B___Bus_Exp_Entertainment_Supplies">#REF!</definedName>
    <definedName name="_43C___Bus_Exp___Facilities_Hire">#REF!</definedName>
    <definedName name="_441___Internal_Communications">#REF!</definedName>
    <definedName name="_450___Overseas_Travel___Accom">#REF!</definedName>
    <definedName name="_451___Airfares">#REF!</definedName>
    <definedName name="_452___Travel_Accom">#REF!</definedName>
    <definedName name="_453_Reimb_Travel_Acom_DMM___CLOSED">#REF!</definedName>
    <definedName name="_464___Directors__Fees">#REF!</definedName>
    <definedName name="_465___Directors__Expenses">#REF!</definedName>
    <definedName name="_471___Insurance">#REF!</definedName>
    <definedName name="_472___Compensation_and_Damages">#REF!</definedName>
    <definedName name="_475___Resource_Consents">#REF!</definedName>
    <definedName name="_481___Grants_and_Subsidies">#REF!</definedName>
    <definedName name="_482___Membership_Fees____Company">#REF!</definedName>
    <definedName name="_483___Stat_and_Regulatory_Charges">#REF!</definedName>
    <definedName name="_511___Bank_Fees">#REF!</definedName>
    <definedName name="_512___Loan_Interest_Expense">#REF!</definedName>
    <definedName name="_513___Bond_Revaluation_Amort.">#REF!</definedName>
    <definedName name="_516_InterestReceived">#REF!</definedName>
    <definedName name="_517___Interest_Capitalised">#REF!</definedName>
    <definedName name="_519___Overdraft_Facility_Fee">#REF!</definedName>
    <definedName name="_520___Goodwill_Amortisation">#REF!</definedName>
    <definedName name="_611___Fixed_Asset_Adjustments">#REF!</definedName>
    <definedName name="_612___Bad_Debt_Adjustments">#REF!</definedName>
    <definedName name="_613_Doubtful_Debt_Adjustments">#REF!</definedName>
    <definedName name="_622___Depreciation">#REF!</definedName>
    <definedName name="_631___Loss_on_Sale_of_Stock">#REF!</definedName>
    <definedName name="_632___Loss_on_Sale_of_Fixed_Assets">#REF!</definedName>
    <definedName name="_633___Loss_on_Sale_of_Investments">#REF!</definedName>
    <definedName name="_Regression_Int" hidden="1">1</definedName>
    <definedName name="_SFV1">#REF!</definedName>
    <definedName name="_SFV2">#REF!</definedName>
    <definedName name="\p" localSheetId="6">#REF!</definedName>
    <definedName name="\p" localSheetId="4">#REF!</definedName>
    <definedName name="\p" localSheetId="3">#REF!</definedName>
    <definedName name="\p">#REF!</definedName>
    <definedName name="a" localSheetId="6">Module1.NvsPriorMacro</definedName>
    <definedName name="a" localSheetId="4">Module1.NvsPriorMacro</definedName>
    <definedName name="a" localSheetId="2">Module1.NvsPriorMacro</definedName>
    <definedName name="a" localSheetId="3">Module1.NvsPriorMacro</definedName>
    <definedName name="a">Module1.NvsPriorMacro</definedName>
    <definedName name="aa" localSheetId="6">Module1.NvsPriorMacro</definedName>
    <definedName name="aa" localSheetId="4">Module1.NvsPriorMacro</definedName>
    <definedName name="aa" localSheetId="2">Module1.NvsPriorMacro</definedName>
    <definedName name="aa" localSheetId="3">Module1.NvsPriorMacro</definedName>
    <definedName name="aa">Module1.NvsPriorMacro</definedName>
    <definedName name="AccDepn1">#REF!</definedName>
    <definedName name="AccDepn2">#REF!</definedName>
    <definedName name="AccDepn3">#REF!</definedName>
    <definedName name="AccDepn4">#REF!</definedName>
    <definedName name="AccDepn5">#REF!</definedName>
    <definedName name="ACCOM" localSheetId="6">#REF!</definedName>
    <definedName name="ACCOM" localSheetId="4">#REF!</definedName>
    <definedName name="ACCOM" localSheetId="3">#REF!</definedName>
    <definedName name="ACCOM">#REF!</definedName>
    <definedName name="actdata">#REF!</definedName>
    <definedName name="ADJUSTED_CASH_FLOW">#REF!</definedName>
    <definedName name="ASD">#REF!</definedName>
    <definedName name="Assetct">#REF!</definedName>
    <definedName name="Assetsin1">#REF!</definedName>
    <definedName name="Assetsin10">#REF!</definedName>
    <definedName name="Assetsin11">#REF!</definedName>
    <definedName name="Assetsin12">#REF!</definedName>
    <definedName name="Assetsin13">#REF!</definedName>
    <definedName name="Assetsin14">#REF!</definedName>
    <definedName name="Assetsin15">#REF!</definedName>
    <definedName name="Assetsin2">#REF!</definedName>
    <definedName name="Assetsin3">#REF!</definedName>
    <definedName name="Assetsin4">#REF!</definedName>
    <definedName name="Assetsin5">#REF!</definedName>
    <definedName name="Assetsin6">#REF!</definedName>
    <definedName name="Assetsin7">#REF!</definedName>
    <definedName name="Assetsin8">#REF!</definedName>
    <definedName name="Assetsin9">#REF!</definedName>
    <definedName name="ASSOC_TITLE">#REF!</definedName>
    <definedName name="ASSOCIATE" localSheetId="6">#REF!</definedName>
    <definedName name="ASSOCIATE" localSheetId="4">#REF!</definedName>
    <definedName name="ASSOCIATE" localSheetId="3">#REF!</definedName>
    <definedName name="ASSOCIATE">#REF!</definedName>
    <definedName name="ASSOCIATES">#REF!</definedName>
    <definedName name="AveEBITDA">#REF!</definedName>
    <definedName name="AveIntexp">#REF!</definedName>
    <definedName name="BAL_SHEET">#REF!</definedName>
    <definedName name="BALSHEET" localSheetId="6">#REF!</definedName>
    <definedName name="BALSHEET" localSheetId="4">#REF!</definedName>
    <definedName name="BALSHEET" localSheetId="3">#REF!</definedName>
    <definedName name="BALSHEET">#REF!</definedName>
    <definedName name="BBCoefficient">#REF!</definedName>
    <definedName name="BBIntercept">#REF!</definedName>
    <definedName name="BillAAAspread">#REF!</definedName>
    <definedName name="BillAAspread">#REF!</definedName>
    <definedName name="BillAspread">#REF!</definedName>
    <definedName name="BillBBBspread">#REF!</definedName>
    <definedName name="BillBBspread">#REF!</definedName>
    <definedName name="BillBspread">#REF!</definedName>
    <definedName name="BillCCCspread">#REF!</definedName>
    <definedName name="billrate">#REF!</definedName>
    <definedName name="billvol">#REF!</definedName>
    <definedName name="BondAAAspread">#REF!</definedName>
    <definedName name="BondAAspread">#REF!</definedName>
    <definedName name="BondAspread">#REF!</definedName>
    <definedName name="BondBBBspread">#REF!</definedName>
    <definedName name="BondBBspread">#REF!</definedName>
    <definedName name="BondBspread">#REF!</definedName>
    <definedName name="BondCCCspread">#REF!</definedName>
    <definedName name="BondDrwn">#REF!</definedName>
    <definedName name="BondRate">#REF!</definedName>
    <definedName name="borrowings">#REF!</definedName>
    <definedName name="broke">#REF!</definedName>
    <definedName name="bud_2001">#REF!</definedName>
    <definedName name="bud_2002">#REF!</definedName>
    <definedName name="bud_crmth">#REF!</definedName>
    <definedName name="buddata">#REF!</definedName>
    <definedName name="Business_Overheads">#REF!</definedName>
    <definedName name="Business_Support_Services">#REF!</definedName>
    <definedName name="BUSINESS_UNIT" localSheetId="6">#REF!</definedName>
    <definedName name="BUSINESS_UNIT" localSheetId="4">#REF!</definedName>
    <definedName name="BUSINESS_UNIT" localSheetId="3">#REF!</definedName>
    <definedName name="BUSINESS_UNIT">#REF!</definedName>
    <definedName name="BUV" localSheetId="6">#REF!</definedName>
    <definedName name="BUV" localSheetId="4">#REF!</definedName>
    <definedName name="BUV" localSheetId="3">#REF!</definedName>
    <definedName name="BUV">#REF!</definedName>
    <definedName name="CapAmt">#REF!</definedName>
    <definedName name="Capital_Projects__Net_of_GST">#REF!</definedName>
    <definedName name="Capital_Repayments">#REF!</definedName>
    <definedName name="CapMTM">#REF!</definedName>
    <definedName name="CapRate">#REF!</definedName>
    <definedName name="cas">#REF!</definedName>
    <definedName name="CASH_FLOW_EFFECT">#REF!</definedName>
    <definedName name="CASHBANK" localSheetId="6">#REF!</definedName>
    <definedName name="CASHBANK" localSheetId="4">#REF!</definedName>
    <definedName name="CASHBANK" localSheetId="3">#REF!</definedName>
    <definedName name="CASHBANK">#REF!</definedName>
    <definedName name="CashDrwn">#REF!</definedName>
    <definedName name="CASHFLOW">#REF!</definedName>
    <definedName name="CashRate">#REF!</definedName>
    <definedName name="Cashtaxct">#REF!</definedName>
    <definedName name="Cashtaxin1">#REF!</definedName>
    <definedName name="Cashtaxin10">#REF!</definedName>
    <definedName name="Cashtaxin11">#REF!</definedName>
    <definedName name="Cashtaxin12">#REF!</definedName>
    <definedName name="Cashtaxin13">#REF!</definedName>
    <definedName name="Cashtaxin14">#REF!</definedName>
    <definedName name="Cashtaxin15">#REF!</definedName>
    <definedName name="Cashtaxin2">#REF!</definedName>
    <definedName name="Cashtaxin3">#REF!</definedName>
    <definedName name="Cashtaxin4">#REF!</definedName>
    <definedName name="Cashtaxin5">#REF!</definedName>
    <definedName name="Cashtaxin6">#REF!</definedName>
    <definedName name="Cashtaxin7">#REF!</definedName>
    <definedName name="Cashtaxin8">#REF!</definedName>
    <definedName name="Cashtaxin9">#REF!</definedName>
    <definedName name="Cheque_Run__One_off_Payments">#REF!</definedName>
    <definedName name="COGS" localSheetId="6">#REF!</definedName>
    <definedName name="COGS" localSheetId="4">#REF!</definedName>
    <definedName name="COGS" localSheetId="3">#REF!</definedName>
    <definedName name="COGS">#REF!</definedName>
    <definedName name="CollarAmt">#REF!</definedName>
    <definedName name="CollarMTM">#REF!</definedName>
    <definedName name="CollarRate">#REF!</definedName>
    <definedName name="Comalco">#REF!</definedName>
    <definedName name="Communications">#REF!</definedName>
    <definedName name="COMP_OFFICE" localSheetId="6">#REF!</definedName>
    <definedName name="COMP_OFFICE" localSheetId="4">#REF!</definedName>
    <definedName name="COMP_OFFICE" localSheetId="3">#REF!</definedName>
    <definedName name="COMP_OFFICE">#REF!</definedName>
    <definedName name="ComPaperDrwn">#REF!</definedName>
    <definedName name="ComPaperRate">#REF!</definedName>
    <definedName name="CONSOLIDATION_NZ_POST_LTD___NZPPL___SUBSIDIARIES_30_APRIL_1995">#REF!</definedName>
    <definedName name="Copyrange1">#REF!</definedName>
    <definedName name="Copyrange10">#REF!</definedName>
    <definedName name="Copyrange11">#REF!</definedName>
    <definedName name="Copyrange12">#REF!</definedName>
    <definedName name="Copyrange13">#REF!</definedName>
    <definedName name="Copyrange14">#REF!</definedName>
    <definedName name="Copyrange15">#REF!</definedName>
    <definedName name="Copyrange16">#REF!</definedName>
    <definedName name="Copyrange17">#REF!</definedName>
    <definedName name="Copyrange18">#REF!</definedName>
    <definedName name="Copyrange19">#REF!</definedName>
    <definedName name="Copyrange2">#REF!</definedName>
    <definedName name="Copyrange20">#REF!</definedName>
    <definedName name="Copyrange21">#REF!</definedName>
    <definedName name="Copyrange22">#REF!</definedName>
    <definedName name="Copyrange23">#REF!</definedName>
    <definedName name="Copyrange24">#REF!</definedName>
    <definedName name="Copyrange25">#REF!</definedName>
    <definedName name="Copyrange26">#REF!</definedName>
    <definedName name="Copyrange27">#REF!</definedName>
    <definedName name="Copyrange28">#REF!</definedName>
    <definedName name="Copyrange29">#REF!</definedName>
    <definedName name="Copyrange3">#REF!</definedName>
    <definedName name="Copyrange30">#REF!</definedName>
    <definedName name="Copyrange31">#REF!</definedName>
    <definedName name="Copyrange32">#REF!</definedName>
    <definedName name="Copyrange33">#REF!</definedName>
    <definedName name="Copyrange34">#REF!</definedName>
    <definedName name="Copyrange35">#REF!</definedName>
    <definedName name="Copyrange36">#REF!</definedName>
    <definedName name="Copyrange37">#REF!</definedName>
    <definedName name="Copyrange38">#REF!</definedName>
    <definedName name="Copyrange39">#REF!</definedName>
    <definedName name="Copyrange4">#REF!</definedName>
    <definedName name="Copyrange40">#REF!</definedName>
    <definedName name="Copyrange41">#REF!</definedName>
    <definedName name="Copyrange42">#REF!</definedName>
    <definedName name="Copyrange43">#REF!</definedName>
    <definedName name="Copyrange44">#REF!</definedName>
    <definedName name="Copyrange45">#REF!</definedName>
    <definedName name="Copyrange46">#REF!</definedName>
    <definedName name="Copyrange47">#REF!</definedName>
    <definedName name="Copyrange48">#REF!</definedName>
    <definedName name="Copyrange49">#REF!</definedName>
    <definedName name="Copyrange5">#REF!</definedName>
    <definedName name="Copyrange50">#REF!</definedName>
    <definedName name="Copyrange51">#REF!</definedName>
    <definedName name="Copyrange52">#REF!</definedName>
    <definedName name="Copyrange53">#REF!</definedName>
    <definedName name="Copyrange54">#REF!</definedName>
    <definedName name="Copyrange55">#REF!</definedName>
    <definedName name="Copyrange56">#REF!</definedName>
    <definedName name="Copyrange57">#REF!</definedName>
    <definedName name="Copyrange58">#REF!</definedName>
    <definedName name="Copyrange59">#REF!</definedName>
    <definedName name="Copyrange6">#REF!</definedName>
    <definedName name="Copyrange60">#REF!</definedName>
    <definedName name="Copyrange61">#REF!</definedName>
    <definedName name="Copyrange62">#REF!</definedName>
    <definedName name="Copyrange63">#REF!</definedName>
    <definedName name="Copyrange64">#REF!</definedName>
    <definedName name="Copyrange65">#REF!</definedName>
    <definedName name="Copyrange66">#REF!</definedName>
    <definedName name="Copyrange67">#REF!</definedName>
    <definedName name="Copyrange68">#REF!</definedName>
    <definedName name="Copyrange7">#REF!</definedName>
    <definedName name="Copyrange8">#REF!</definedName>
    <definedName name="Copyrange9">#REF!</definedName>
    <definedName name="cos_last1" localSheetId="2">OFFSET(#REF!,#REF!,0,#REF!,1)</definedName>
    <definedName name="cos_last1">OFFSET(#REF!,#REF!,0,#REF!,1)</definedName>
    <definedName name="cos_last2" localSheetId="2">OFFSET(#REF!,#REF!,0,#REF!,1)</definedName>
    <definedName name="cos_last2">OFFSET(#REF!,#REF!,0,#REF!,1)</definedName>
    <definedName name="cos_now" localSheetId="2">OFFSET(#REF!,#REF!,0,#REF!,1)</definedName>
    <definedName name="cos_now">OFFSET(#REF!,#REF!,0,#REF!,1)</definedName>
    <definedName name="cp_fund_1">#REF!</definedName>
    <definedName name="CP_PROFIT_2">#REF!</definedName>
    <definedName name="Cpytaxct">#REF!</definedName>
    <definedName name="Cpytaxin1">#REF!</definedName>
    <definedName name="Cpytaxin10">#REF!</definedName>
    <definedName name="Cpytaxin11">#REF!</definedName>
    <definedName name="Cpytaxin12">#REF!</definedName>
    <definedName name="Cpytaxin13">#REF!</definedName>
    <definedName name="Cpytaxin14">#REF!</definedName>
    <definedName name="Cpytaxin15">#REF!</definedName>
    <definedName name="Cpytaxin2">#REF!</definedName>
    <definedName name="Cpytaxin3">#REF!</definedName>
    <definedName name="Cpytaxin4">#REF!</definedName>
    <definedName name="Cpytaxin5">#REF!</definedName>
    <definedName name="Cpytaxin6">#REF!</definedName>
    <definedName name="Cpytaxin7">#REF!</definedName>
    <definedName name="Cpytaxin8">#REF!</definedName>
    <definedName name="Cpytaxin9">#REF!</definedName>
    <definedName name="crs_bud">#REF!</definedName>
    <definedName name="Current_Tax_Expense">#REF!</definedName>
    <definedName name="CURRLIAB" localSheetId="6">#REF!</definedName>
    <definedName name="CURRLIAB" localSheetId="4">#REF!</definedName>
    <definedName name="CURRLIAB" localSheetId="3">#REF!</definedName>
    <definedName name="CURRLIAB">#REF!</definedName>
    <definedName name="DASH">#REF!</definedName>
    <definedName name="dd">#REF!</definedName>
    <definedName name="dddd">#REF!</definedName>
    <definedName name="Debt_Financing">#REF!</definedName>
    <definedName name="DEBT_PREPAY" localSheetId="6">#REF!</definedName>
    <definedName name="DEBT_PREPAY" localSheetId="4">#REF!</definedName>
    <definedName name="DEBT_PREPAY" localSheetId="3">#REF!</definedName>
    <definedName name="DEBT_PREPAY">#REF!</definedName>
    <definedName name="DebtAssets">#REF!</definedName>
    <definedName name="Depa">#REF!</definedName>
    <definedName name="Depnct">#REF!</definedName>
    <definedName name="Depnin1">#REF!</definedName>
    <definedName name="Depnin10">#REF!</definedName>
    <definedName name="Depnin11">#REF!</definedName>
    <definedName name="Depnin12">#REF!</definedName>
    <definedName name="Depnin13">#REF!</definedName>
    <definedName name="Depnin14">#REF!</definedName>
    <definedName name="Depnin15">#REF!</definedName>
    <definedName name="Depnin2">#REF!</definedName>
    <definedName name="Depnin3">#REF!</definedName>
    <definedName name="Depnin4">#REF!</definedName>
    <definedName name="Depnin5">#REF!</definedName>
    <definedName name="Depnin6">#REF!</definedName>
    <definedName name="Depnin7">#REF!</definedName>
    <definedName name="Depnin8">#REF!</definedName>
    <definedName name="Depnin9">#REF!</definedName>
    <definedName name="DEPRECIATION" localSheetId="6">#REF!</definedName>
    <definedName name="DEPRECIATION" localSheetId="4">#REF!</definedName>
    <definedName name="DEPRECIATION" localSheetId="3">#REF!</definedName>
    <definedName name="DEPRECIATION">#REF!</definedName>
    <definedName name="Depreciation___AM_Costs">#REF!</definedName>
    <definedName name="Depreciation_and_AM_Costs">#REF!</definedName>
    <definedName name="Depreciation_and_Non_Cash_Expenses">#REF!</definedName>
    <definedName name="DIFFERENCE">#REF!</definedName>
    <definedName name="DIRECT_ENERGY_EXPENSES">#REF!</definedName>
    <definedName name="DistressCost">#REF!</definedName>
    <definedName name="DistressThreshold">#REF!</definedName>
    <definedName name="Dividends">#REF!</definedName>
    <definedName name="drs_bud">#REF!</definedName>
    <definedName name="EbitCoefficient">#REF!</definedName>
    <definedName name="EBITDA">#REF!</definedName>
    <definedName name="EBITDAct">#REF!</definedName>
    <definedName name="EBITDAin1">#REF!</definedName>
    <definedName name="EBITDAin10">#REF!</definedName>
    <definedName name="EBITDAin11">#REF!</definedName>
    <definedName name="EBITDAin12">#REF!</definedName>
    <definedName name="EBITDAin13">#REF!</definedName>
    <definedName name="EBITDAin14">#REF!</definedName>
    <definedName name="EBITDAin15">#REF!</definedName>
    <definedName name="EBITDAin2">#REF!</definedName>
    <definedName name="EBITDAin3">#REF!</definedName>
    <definedName name="EBITDAin4">#REF!</definedName>
    <definedName name="EBITDAin5">#REF!</definedName>
    <definedName name="EBITDAin6">#REF!</definedName>
    <definedName name="EBITDAin7">#REF!</definedName>
    <definedName name="EBITDAin8">#REF!</definedName>
    <definedName name="EBITDAin9">#REF!</definedName>
    <definedName name="EBITDARCoverage">#REF!</definedName>
    <definedName name="EbitIntercept">#REF!</definedName>
    <definedName name="EbitStart">#REF!</definedName>
    <definedName name="EbitVolatility">#REF!</definedName>
    <definedName name="ECNZDrwn">#REF!</definedName>
    <definedName name="ECNZRate">#REF!</definedName>
    <definedName name="EDP" localSheetId="6">#REF!</definedName>
    <definedName name="EDP" localSheetId="4">#REF!</definedName>
    <definedName name="EDP" localSheetId="3">#REF!</definedName>
    <definedName name="EDP">#REF!</definedName>
    <definedName name="Emco">#REF!</definedName>
    <definedName name="Energy_Related_Costs">#REF!</definedName>
    <definedName name="EQUAL_TO_EAIT">#REF!</definedName>
    <definedName name="Ex_ESCROW_Account">#REF!</definedName>
    <definedName name="Ex_Investments">#REF!</definedName>
    <definedName name="Exbondrate">#REF!</definedName>
    <definedName name="Exfltdebt">#REF!</definedName>
    <definedName name="Exfltspread">#REF!</definedName>
    <definedName name="ExpectedEPS">#REF!</definedName>
    <definedName name="ExpectedEPSVolatility">#REF!</definedName>
    <definedName name="EXPENSES">#REF!</definedName>
    <definedName name="F2000yr">#REF!</definedName>
    <definedName name="Finance_Costs">#REF!</definedName>
    <definedName name="FINANCIAL" localSheetId="6">#REF!</definedName>
    <definedName name="FINANCIAL" localSheetId="4">#REF!</definedName>
    <definedName name="FINANCIAL" localSheetId="3">#REF!</definedName>
    <definedName name="FINANCIAL">#REF!</definedName>
    <definedName name="Finish">#REF!</definedName>
    <definedName name="Floatin1">#REF!</definedName>
    <definedName name="Floatin10">#REF!</definedName>
    <definedName name="Floatin11">#REF!</definedName>
    <definedName name="Floatin12">#REF!</definedName>
    <definedName name="Floatin13">#REF!</definedName>
    <definedName name="Floatin14">#REF!</definedName>
    <definedName name="Floatin15">#REF!</definedName>
    <definedName name="Floatin2">#REF!</definedName>
    <definedName name="Floatin3">#REF!</definedName>
    <definedName name="Floatin4">#REF!</definedName>
    <definedName name="Floatin5">#REF!</definedName>
    <definedName name="Floatin6">#REF!</definedName>
    <definedName name="Floatin7">#REF!</definedName>
    <definedName name="Floatin8">#REF!</definedName>
    <definedName name="Floatin9">#REF!</definedName>
    <definedName name="FRNDrwn">#REF!</definedName>
    <definedName name="FRNRate">#REF!</definedName>
    <definedName name="Funding">#REF!</definedName>
    <definedName name="Fxdin1_1">#REF!</definedName>
    <definedName name="Fxdin1_10">#REF!</definedName>
    <definedName name="Fxdin1_11">#REF!</definedName>
    <definedName name="Fxdin1_12">#REF!</definedName>
    <definedName name="Fxdin1_2">#REF!</definedName>
    <definedName name="Fxdin1_3">#REF!</definedName>
    <definedName name="Fxdin1_4">#REF!</definedName>
    <definedName name="Fxdin1_5">#REF!</definedName>
    <definedName name="Fxdin1_6">#REF!</definedName>
    <definedName name="Fxdin1_7">#REF!</definedName>
    <definedName name="Fxdin1_8">#REF!</definedName>
    <definedName name="Fxdin1_9">#REF!</definedName>
    <definedName name="Fxdin10_1">#REF!</definedName>
    <definedName name="Fxdin10_10">#REF!</definedName>
    <definedName name="Fxdin10_11">#REF!</definedName>
    <definedName name="Fxdin10_12">#REF!</definedName>
    <definedName name="Fxdin10_2">#REF!</definedName>
    <definedName name="Fxdin10_3">#REF!</definedName>
    <definedName name="Fxdin10_4">#REF!</definedName>
    <definedName name="Fxdin10_5">#REF!</definedName>
    <definedName name="Fxdin10_6">#REF!</definedName>
    <definedName name="Fxdin10_7">#REF!</definedName>
    <definedName name="Fxdin10_8">#REF!</definedName>
    <definedName name="Fxdin10_9">#REF!</definedName>
    <definedName name="Fxdin11_1">#REF!</definedName>
    <definedName name="Fxdin11_10">#REF!</definedName>
    <definedName name="Fxdin11_11">#REF!</definedName>
    <definedName name="Fxdin11_12">#REF!</definedName>
    <definedName name="Fxdin11_2">#REF!</definedName>
    <definedName name="Fxdin11_3">#REF!</definedName>
    <definedName name="Fxdin11_4">#REF!</definedName>
    <definedName name="Fxdin11_5">#REF!</definedName>
    <definedName name="Fxdin11_6">#REF!</definedName>
    <definedName name="Fxdin11_7">#REF!</definedName>
    <definedName name="Fxdin11_8">#REF!</definedName>
    <definedName name="Fxdin11_9">#REF!</definedName>
    <definedName name="Fxdin12_1">#REF!</definedName>
    <definedName name="Fxdin12_10">#REF!</definedName>
    <definedName name="Fxdin12_11">#REF!</definedName>
    <definedName name="Fxdin12_12">#REF!</definedName>
    <definedName name="Fxdin12_2">#REF!</definedName>
    <definedName name="Fxdin12_3">#REF!</definedName>
    <definedName name="Fxdin12_4">#REF!</definedName>
    <definedName name="Fxdin12_5">#REF!</definedName>
    <definedName name="Fxdin12_6">#REF!</definedName>
    <definedName name="Fxdin12_7">#REF!</definedName>
    <definedName name="Fxdin12_8">#REF!</definedName>
    <definedName name="Fxdin12_9">#REF!</definedName>
    <definedName name="Fxdin13_1">#REF!</definedName>
    <definedName name="Fxdin13_10">#REF!</definedName>
    <definedName name="Fxdin13_11">#REF!</definedName>
    <definedName name="Fxdin13_12">#REF!</definedName>
    <definedName name="Fxdin13_2">#REF!</definedName>
    <definedName name="Fxdin13_3">#REF!</definedName>
    <definedName name="Fxdin13_4">#REF!</definedName>
    <definedName name="Fxdin13_5">#REF!</definedName>
    <definedName name="Fxdin13_6">#REF!</definedName>
    <definedName name="Fxdin13_7">#REF!</definedName>
    <definedName name="Fxdin13_8">#REF!</definedName>
    <definedName name="Fxdin13_9">#REF!</definedName>
    <definedName name="Fxdin14_1">#REF!</definedName>
    <definedName name="Fxdin14_10">#REF!</definedName>
    <definedName name="Fxdin14_11">#REF!</definedName>
    <definedName name="Fxdin14_12">#REF!</definedName>
    <definedName name="Fxdin14_2">#REF!</definedName>
    <definedName name="Fxdin14_3">#REF!</definedName>
    <definedName name="Fxdin14_4">#REF!</definedName>
    <definedName name="Fxdin14_5">#REF!</definedName>
    <definedName name="Fxdin14_6">#REF!</definedName>
    <definedName name="Fxdin14_7">#REF!</definedName>
    <definedName name="Fxdin14_8">#REF!</definedName>
    <definedName name="Fxdin14_9">#REF!</definedName>
    <definedName name="Fxdin15_1">#REF!</definedName>
    <definedName name="Fxdin15_10">#REF!</definedName>
    <definedName name="Fxdin15_11">#REF!</definedName>
    <definedName name="Fxdin15_12">#REF!</definedName>
    <definedName name="Fxdin15_2">#REF!</definedName>
    <definedName name="Fxdin15_3">#REF!</definedName>
    <definedName name="Fxdin15_4">#REF!</definedName>
    <definedName name="Fxdin15_5">#REF!</definedName>
    <definedName name="Fxdin15_6">#REF!</definedName>
    <definedName name="Fxdin15_7">#REF!</definedName>
    <definedName name="Fxdin15_8">#REF!</definedName>
    <definedName name="Fxdin15_9">#REF!</definedName>
    <definedName name="Fxdin2_1">#REF!</definedName>
    <definedName name="Fxdin2_10">#REF!</definedName>
    <definedName name="Fxdin2_11">#REF!</definedName>
    <definedName name="Fxdin2_12">#REF!</definedName>
    <definedName name="Fxdin2_2">#REF!</definedName>
    <definedName name="Fxdin2_3">#REF!</definedName>
    <definedName name="Fxdin2_4">#REF!</definedName>
    <definedName name="Fxdin2_5">#REF!</definedName>
    <definedName name="Fxdin2_6">#REF!</definedName>
    <definedName name="Fxdin2_7">#REF!</definedName>
    <definedName name="Fxdin2_8">#REF!</definedName>
    <definedName name="Fxdin2_9">#REF!</definedName>
    <definedName name="Fxdin3_1">#REF!</definedName>
    <definedName name="Fxdin3_10">#REF!</definedName>
    <definedName name="Fxdin3_11">#REF!</definedName>
    <definedName name="Fxdin3_12">#REF!</definedName>
    <definedName name="Fxdin3_2">#REF!</definedName>
    <definedName name="Fxdin3_3">#REF!</definedName>
    <definedName name="Fxdin3_4">#REF!</definedName>
    <definedName name="Fxdin3_5">#REF!</definedName>
    <definedName name="Fxdin3_6">#REF!</definedName>
    <definedName name="Fxdin3_7">#REF!</definedName>
    <definedName name="Fxdin3_8">#REF!</definedName>
    <definedName name="Fxdin3_9">#REF!</definedName>
    <definedName name="Fxdin4_1">#REF!</definedName>
    <definedName name="Fxdin4_10">#REF!</definedName>
    <definedName name="Fxdin4_11">#REF!</definedName>
    <definedName name="Fxdin4_12">#REF!</definedName>
    <definedName name="Fxdin4_2">#REF!</definedName>
    <definedName name="Fxdin4_3">#REF!</definedName>
    <definedName name="Fxdin4_4">#REF!</definedName>
    <definedName name="Fxdin4_5">#REF!</definedName>
    <definedName name="Fxdin4_6">#REF!</definedName>
    <definedName name="Fxdin4_7">#REF!</definedName>
    <definedName name="Fxdin4_8">#REF!</definedName>
    <definedName name="Fxdin4_9">#REF!</definedName>
    <definedName name="Fxdin5_1">#REF!</definedName>
    <definedName name="Fxdin5_10">#REF!</definedName>
    <definedName name="Fxdin5_11">#REF!</definedName>
    <definedName name="Fxdin5_12">#REF!</definedName>
    <definedName name="Fxdin5_2">#REF!</definedName>
    <definedName name="Fxdin5_3">#REF!</definedName>
    <definedName name="Fxdin5_4">#REF!</definedName>
    <definedName name="Fxdin5_5">#REF!</definedName>
    <definedName name="Fxdin5_6">#REF!</definedName>
    <definedName name="Fxdin5_7">#REF!</definedName>
    <definedName name="Fxdin5_8">#REF!</definedName>
    <definedName name="Fxdin5_9">#REF!</definedName>
    <definedName name="Fxdin6_1">#REF!</definedName>
    <definedName name="Fxdin6_10">#REF!</definedName>
    <definedName name="Fxdin6_11">#REF!</definedName>
    <definedName name="Fxdin6_12">#REF!</definedName>
    <definedName name="Fxdin6_2">#REF!</definedName>
    <definedName name="Fxdin6_3">#REF!</definedName>
    <definedName name="Fxdin6_4">#REF!</definedName>
    <definedName name="Fxdin6_5">#REF!</definedName>
    <definedName name="Fxdin6_6">#REF!</definedName>
    <definedName name="Fxdin6_7">#REF!</definedName>
    <definedName name="Fxdin6_8">#REF!</definedName>
    <definedName name="Fxdin6_9">#REF!</definedName>
    <definedName name="Fxdin7_1">#REF!</definedName>
    <definedName name="Fxdin7_10">#REF!</definedName>
    <definedName name="Fxdin7_11">#REF!</definedName>
    <definedName name="Fxdin7_12">#REF!</definedName>
    <definedName name="Fxdin7_2">#REF!</definedName>
    <definedName name="Fxdin7_3">#REF!</definedName>
    <definedName name="Fxdin7_4">#REF!</definedName>
    <definedName name="Fxdin7_5">#REF!</definedName>
    <definedName name="Fxdin7_6">#REF!</definedName>
    <definedName name="Fxdin7_7">#REF!</definedName>
    <definedName name="Fxdin7_8">#REF!</definedName>
    <definedName name="Fxdin7_9">#REF!</definedName>
    <definedName name="Fxdin8_1">#REF!</definedName>
    <definedName name="Fxdin8_10">#REF!</definedName>
    <definedName name="Fxdin8_11">#REF!</definedName>
    <definedName name="Fxdin8_12">#REF!</definedName>
    <definedName name="Fxdin8_2">#REF!</definedName>
    <definedName name="Fxdin8_3">#REF!</definedName>
    <definedName name="Fxdin8_4">#REF!</definedName>
    <definedName name="Fxdin8_5">#REF!</definedName>
    <definedName name="Fxdin8_6">#REF!</definedName>
    <definedName name="Fxdin8_7">#REF!</definedName>
    <definedName name="Fxdin8_8">#REF!</definedName>
    <definedName name="Fxdin8_9">#REF!</definedName>
    <definedName name="Fxdin9_1">#REF!</definedName>
    <definedName name="Fxdin9_10">#REF!</definedName>
    <definedName name="Fxdin9_11">#REF!</definedName>
    <definedName name="Fxdin9_12">#REF!</definedName>
    <definedName name="Fxdin9_2">#REF!</definedName>
    <definedName name="Fxdin9_3">#REF!</definedName>
    <definedName name="Fxdin9_4">#REF!</definedName>
    <definedName name="Fxdin9_5">#REF!</definedName>
    <definedName name="Fxdin9_6">#REF!</definedName>
    <definedName name="Fxdin9_7">#REF!</definedName>
    <definedName name="Fxdin9_8">#REF!</definedName>
    <definedName name="Fxdin9_9">#REF!</definedName>
    <definedName name="FYR">#REF!</definedName>
    <definedName name="GOODWILL" localSheetId="6">#REF!</definedName>
    <definedName name="GOODWILL" localSheetId="4">#REF!</definedName>
    <definedName name="GOODWILL" localSheetId="3">#REF!</definedName>
    <definedName name="GOODWILL">#REF!</definedName>
    <definedName name="Goodwillct">#REF!</definedName>
    <definedName name="Goodwillin1">#REF!</definedName>
    <definedName name="Goodwillin10">#REF!</definedName>
    <definedName name="Goodwillin11">#REF!</definedName>
    <definedName name="Goodwillin12">#REF!</definedName>
    <definedName name="Goodwillin13">#REF!</definedName>
    <definedName name="Goodwillin14">#REF!</definedName>
    <definedName name="Goodwillin15">#REF!</definedName>
    <definedName name="Goodwillin2">#REF!</definedName>
    <definedName name="Goodwillin3">#REF!</definedName>
    <definedName name="Goodwillin4">#REF!</definedName>
    <definedName name="Goodwillin5">#REF!</definedName>
    <definedName name="Goodwillin6">#REF!</definedName>
    <definedName name="Goodwillin7">#REF!</definedName>
    <definedName name="Goodwillin8">#REF!</definedName>
    <definedName name="Goodwillin9">#REF!</definedName>
    <definedName name="Grid_Exit_Points">#REF!</definedName>
    <definedName name="GROSS_CONTRIBUTION">#REF!</definedName>
    <definedName name="GrowthRate">#REF!</definedName>
    <definedName name="GST">#REF!</definedName>
    <definedName name="hedge_table">#REF!</definedName>
    <definedName name="hedge_table_save">#REF!</definedName>
    <definedName name="hedge_table_save_ytd">#REF!</definedName>
    <definedName name="hedge_table_ytd">#REF!</definedName>
    <definedName name="Hedges">#REF!</definedName>
    <definedName name="HOLOS_DL_BS_ACT">#REF!</definedName>
    <definedName name="HOLOS_DL_BS_GGRSM">#REF!</definedName>
    <definedName name="HOLOS_DL_BS_LAST_YR">#REF!</definedName>
    <definedName name="HOLOS_DL_BUD_ANL">#REF!</definedName>
    <definedName name="HOLOS_DL_BUD_YTD">#REF!</definedName>
    <definedName name="HOLOS_DL_LAST_YR">#REF!</definedName>
    <definedName name="HOLOS_DL_PL_ACT">#REF!</definedName>
    <definedName name="HOLOS_DL_PL_GGRSM">#REF!</definedName>
    <definedName name="HOLOS_DL_REV_ACT">#REF!</definedName>
    <definedName name="HOLOS_DL_REV_BUD">#REF!</definedName>
    <definedName name="HOLOS_ORIENT_DL_BS_ACT">#REF!</definedName>
    <definedName name="HOLOS_ORIENT_DL_BS_GGRSM">#REF!</definedName>
    <definedName name="HOLOS_ORIENT_DL_BS_LAST_YR">#REF!</definedName>
    <definedName name="HOLOS_ORIENT_DL_BUD_ANL">#REF!</definedName>
    <definedName name="HOLOS_ORIENT_DL_BUD_YTD">#REF!</definedName>
    <definedName name="HOLOS_ORIENT_DL_LAST_YR">#REF!</definedName>
    <definedName name="HOLOS_ORIENT_DL_PL_ACT">#REF!</definedName>
    <definedName name="HOLOS_ORIENT_DL_PL_GGRSM">#REF!</definedName>
    <definedName name="HOLOS_ORIENT_DL_REV_ACT">#REF!</definedName>
    <definedName name="HOLOS_ORIENT_DL_REV_BUD">#REF!</definedName>
    <definedName name="i" localSheetId="6">Module1.NvsPriorMacro</definedName>
    <definedName name="i" localSheetId="4">Module1.NvsPriorMacro</definedName>
    <definedName name="i" localSheetId="2">Module1.NvsPriorMacro</definedName>
    <definedName name="i" localSheetId="3">Module1.NvsPriorMacro</definedName>
    <definedName name="i">Module1.NvsPriorMacro</definedName>
    <definedName name="Income_Tax">#REF!</definedName>
    <definedName name="Information_Technology">#REF!</definedName>
    <definedName name="INPUT">#REF!</definedName>
    <definedName name="INPUT_TITLE">#REF!</definedName>
    <definedName name="Int">#REF!</definedName>
    <definedName name="INTEREST" localSheetId="6">#REF!</definedName>
    <definedName name="INTEREST" localSheetId="4">#REF!</definedName>
    <definedName name="INTEREST" localSheetId="3">#REF!</definedName>
    <definedName name="INTEREST">#REF!</definedName>
    <definedName name="Interest___Insurances">#REF!</definedName>
    <definedName name="Interest_and_Insurances">#REF!</definedName>
    <definedName name="Internal_Hedges">#REF!</definedName>
    <definedName name="INVESTMENTS_IN_SUBSIDIARIES">#REF!</definedName>
    <definedName name="Iteration">#REF!</definedName>
    <definedName name="jnls" localSheetId="6">Module1.NvsPriorMacro</definedName>
    <definedName name="jnls" localSheetId="4">Module1.NvsPriorMacro</definedName>
    <definedName name="jnls" localSheetId="2">Module1.NvsPriorMacro</definedName>
    <definedName name="jnls" localSheetId="3">Module1.NvsPriorMacro</definedName>
    <definedName name="jnls">Module1.NvsPriorMacro</definedName>
    <definedName name="jnls2" localSheetId="6">Module1.NvsPriorMacro</definedName>
    <definedName name="jnls2" localSheetId="4">Module1.NvsPriorMacro</definedName>
    <definedName name="jnls2" localSheetId="2">Module1.NvsPriorMacro</definedName>
    <definedName name="jnls2" localSheetId="3">Module1.NvsPriorMacro</definedName>
    <definedName name="jnls2">Module1.NvsPriorMacro</definedName>
    <definedName name="Known_Capital_Project_Payments">#REF!</definedName>
    <definedName name="LESS_DIFFERENCES_TO_RECONCILE">#REF!</definedName>
    <definedName name="life_to_date_1999" localSheetId="6">#REF!</definedName>
    <definedName name="life_to_date_1999" localSheetId="4">#REF!</definedName>
    <definedName name="life_to_date_1999" localSheetId="3">#REF!</definedName>
    <definedName name="life_to_date_1999">#REF!</definedName>
    <definedName name="Line_Charges___Retail">#REF!</definedName>
    <definedName name="LYN" localSheetId="6">#REF!</definedName>
    <definedName name="LYN" localSheetId="4">#REF!</definedName>
    <definedName name="LYN" localSheetId="3">#REF!</definedName>
    <definedName name="LYN">#REF!</definedName>
    <definedName name="MARKETING" localSheetId="6">#REF!</definedName>
    <definedName name="MARKETING" localSheetId="4">#REF!</definedName>
    <definedName name="MARKETING" localSheetId="3">#REF!</definedName>
    <definedName name="MARKETING">#REF!</definedName>
    <definedName name="mealp_bud">#REF!</definedName>
    <definedName name="mealp_bud_save_ytd">#REF!</definedName>
    <definedName name="mealp_bud_ytd">#REF!</definedName>
    <definedName name="mealp_bud_ytd1">#REF!</definedName>
    <definedName name="meapl_bud_save">#REF!</definedName>
    <definedName name="meapl_bud_save_ytd">#REF!</definedName>
    <definedName name="meapl_bud1">#REF!</definedName>
    <definedName name="meridian" localSheetId="6">Module1.NvsPriorMacro</definedName>
    <definedName name="meridian" localSheetId="4">Module1.NvsPriorMacro</definedName>
    <definedName name="meridian" localSheetId="2">Module1.NvsPriorMacro</definedName>
    <definedName name="meridian" localSheetId="3">Module1.NvsPriorMacro</definedName>
    <definedName name="meridian">Module1.NvsPriorMacro</definedName>
    <definedName name="nat" localSheetId="7">Population!#REF!</definedName>
    <definedName name="NET_CASH_FLOW">#REF!</definedName>
    <definedName name="NET_OPERATING_AFTER_TAX">#REF!</definedName>
    <definedName name="NET_OPERATING_BEFORE_TAX">#REF!</definedName>
    <definedName name="NETWORK" localSheetId="6">#REF!</definedName>
    <definedName name="NETWORK" localSheetId="4">#REF!</definedName>
    <definedName name="NETWORK" localSheetId="3">#REF!</definedName>
    <definedName name="NETWORK">#REF!</definedName>
    <definedName name="new" localSheetId="6">Module1.NvsPriorMacro</definedName>
    <definedName name="new" localSheetId="4">Module1.NvsPriorMacro</definedName>
    <definedName name="new" localSheetId="2">Module1.NvsPriorMacro</definedName>
    <definedName name="new" localSheetId="3">Module1.NvsPriorMacro</definedName>
    <definedName name="new">Module1.NvsPriorMacro</definedName>
    <definedName name="NvsASD">"V1999-07-31"</definedName>
    <definedName name="NvsAutoDrillOk">"VN"</definedName>
    <definedName name="NvsElapsedTime">0.0000799768531578593</definedName>
    <definedName name="NvsEndTime">37831.507665162</definedName>
    <definedName name="NvsInstance" localSheetId="6">Module1.NvsPriorMacro</definedName>
    <definedName name="NvsInstance" localSheetId="4">Module1.NvsPriorMacro</definedName>
    <definedName name="NvsInstance" localSheetId="2">Module1.NvsPriorMacro</definedName>
    <definedName name="NvsInstance" localSheetId="3">Module1.NvsPriorMacro</definedName>
    <definedName name="NvsInstance">Module1.NvsPriorMacro</definedName>
    <definedName name="NvsInstSpec">"%"</definedName>
    <definedName name="NvsLayoutType">"M3"</definedName>
    <definedName name="NvsNplSpec">"%,X,RZF.ACCOUNT.,CZF.."</definedName>
    <definedName name="NvsPanelEffdt">"V1999-07-27"</definedName>
    <definedName name="NvsPanelSetid">"VSHARE"</definedName>
    <definedName name="NvsReqBU">"VMEL01"</definedName>
    <definedName name="NvsReqBUOnly">"VY"</definedName>
    <definedName name="NvsTransLed">"VN"</definedName>
    <definedName name="NvsTreeASD">"V1999-07-31"</definedName>
    <definedName name="NvsValTbl.SCENARIO">"BD_SCENARIO_TBL"</definedName>
    <definedName name="old" localSheetId="6">Module1.NvsPriorMacro</definedName>
    <definedName name="old" localSheetId="4">Module1.NvsPriorMacro</definedName>
    <definedName name="old" localSheetId="2">Module1.NvsPriorMacro</definedName>
    <definedName name="old" localSheetId="3">Module1.NvsPriorMacro</definedName>
    <definedName name="old">Module1.NvsPriorMacro</definedName>
    <definedName name="on_bud_save">#REF!</definedName>
    <definedName name="on_bud_save_ytd">#REF!</definedName>
    <definedName name="on_en_bc">#REF!</definedName>
    <definedName name="on_en_bc_ytd">#REF!</definedName>
    <definedName name="on_save_bud">#REF!</definedName>
    <definedName name="on_save_bud_ytd">#REF!</definedName>
    <definedName name="Other">#REF!</definedName>
    <definedName name="Other_Debtors">#REF!</definedName>
    <definedName name="Other_Income">#REF!</definedName>
    <definedName name="OTHERCA" localSheetId="6">#REF!</definedName>
    <definedName name="OTHERCA" localSheetId="4">#REF!</definedName>
    <definedName name="OTHERCA" localSheetId="3">#REF!</definedName>
    <definedName name="OTHERCA">#REF!</definedName>
    <definedName name="OTHERINV" localSheetId="6">#REF!</definedName>
    <definedName name="OTHERINV" localSheetId="4">#REF!</definedName>
    <definedName name="OTHERINV" localSheetId="3">#REF!</definedName>
    <definedName name="OTHERINV">#REF!</definedName>
    <definedName name="OTHERREV" localSheetId="6">#REF!</definedName>
    <definedName name="OTHERREV" localSheetId="4">#REF!</definedName>
    <definedName name="OTHERREV" localSheetId="3">#REF!</definedName>
    <definedName name="OTHERREV">#REF!</definedName>
    <definedName name="Outsourced_Services">#REF!</definedName>
    <definedName name="Parent_Company">#REF!</definedName>
    <definedName name="Pasterange1">#REF!</definedName>
    <definedName name="Pasterange10">#REF!</definedName>
    <definedName name="Pasterange11">#REF!</definedName>
    <definedName name="Pasterange12">#REF!</definedName>
    <definedName name="Pasterange13">#REF!</definedName>
    <definedName name="Pasterange14">#REF!</definedName>
    <definedName name="Pasterange15">#REF!</definedName>
    <definedName name="Pasterange16">#REF!</definedName>
    <definedName name="Pasterange17">#REF!</definedName>
    <definedName name="Pasterange18">#REF!</definedName>
    <definedName name="Pasterange19">#REF!</definedName>
    <definedName name="Pasterange2">#REF!</definedName>
    <definedName name="Pasterange20">#REF!</definedName>
    <definedName name="Pasterange21">#REF!</definedName>
    <definedName name="Pasterange22">#REF!</definedName>
    <definedName name="Pasterange23">#REF!</definedName>
    <definedName name="Pasterange24">#REF!</definedName>
    <definedName name="Pasterange25">#REF!</definedName>
    <definedName name="Pasterange26">#REF!</definedName>
    <definedName name="Pasterange27">#REF!</definedName>
    <definedName name="Pasterange28">#REF!</definedName>
    <definedName name="Pasterange29">#REF!</definedName>
    <definedName name="Pasterange3">#REF!</definedName>
    <definedName name="Pasterange30">#REF!</definedName>
    <definedName name="Pasterange31">#REF!</definedName>
    <definedName name="Pasterange32">#REF!</definedName>
    <definedName name="Pasterange33">#REF!</definedName>
    <definedName name="Pasterange34">#REF!</definedName>
    <definedName name="Pasterange35">#REF!</definedName>
    <definedName name="Pasterange36">#REF!</definedName>
    <definedName name="Pasterange37">#REF!</definedName>
    <definedName name="Pasterange38">#REF!</definedName>
    <definedName name="Pasterange39" localSheetId="6">#REF!</definedName>
    <definedName name="Pasterange39" localSheetId="4">#REF!</definedName>
    <definedName name="Pasterange39" localSheetId="3">#REF!</definedName>
    <definedName name="Pasterange39">#REF!</definedName>
    <definedName name="Pasterange4">#REF!</definedName>
    <definedName name="Pasterange40">#REF!</definedName>
    <definedName name="Pasterange41" localSheetId="6">#REF!</definedName>
    <definedName name="Pasterange41" localSheetId="4">#REF!</definedName>
    <definedName name="Pasterange41" localSheetId="3">#REF!</definedName>
    <definedName name="Pasterange41">#REF!</definedName>
    <definedName name="Pasterange42">#REF!</definedName>
    <definedName name="Pasterange43">#REF!</definedName>
    <definedName name="Pasterange44">#REF!</definedName>
    <definedName name="Pasterange45">#REF!</definedName>
    <definedName name="Pasterange46">#REF!</definedName>
    <definedName name="Pasterange47">#REF!</definedName>
    <definedName name="Pasterange48">#REF!</definedName>
    <definedName name="Pasterange49">#REF!</definedName>
    <definedName name="Pasterange5">#REF!</definedName>
    <definedName name="Pasterange50">#REF!</definedName>
    <definedName name="Pasterange51">#REF!</definedName>
    <definedName name="Pasterange52">#REF!</definedName>
    <definedName name="Pasterange53">#REF!</definedName>
    <definedName name="Pasterange54">#REF!</definedName>
    <definedName name="Pasterange55">#REF!</definedName>
    <definedName name="Pasterange56">#REF!</definedName>
    <definedName name="Pasterange57">#REF!</definedName>
    <definedName name="Pasterange58">#REF!</definedName>
    <definedName name="Pasterange59">#REF!</definedName>
    <definedName name="Pasterange6">#REF!</definedName>
    <definedName name="Pasterange60">#REF!</definedName>
    <definedName name="Pasterange61">#REF!</definedName>
    <definedName name="Pasterange62">#REF!</definedName>
    <definedName name="Pasterange63">#REF!</definedName>
    <definedName name="Pasterange64">#REF!</definedName>
    <definedName name="Pasterange65">#REF!</definedName>
    <definedName name="Pasterange66">#REF!</definedName>
    <definedName name="Pasterange67" localSheetId="6">#REF!</definedName>
    <definedName name="Pasterange67" localSheetId="4">#REF!</definedName>
    <definedName name="Pasterange67" localSheetId="3">#REF!</definedName>
    <definedName name="Pasterange67">#REF!</definedName>
    <definedName name="Pasterange68" localSheetId="6">#REF!</definedName>
    <definedName name="Pasterange68" localSheetId="4">#REF!</definedName>
    <definedName name="Pasterange68" localSheetId="3">#REF!</definedName>
    <definedName name="Pasterange68">#REF!</definedName>
    <definedName name="Pasterange7">#REF!</definedName>
    <definedName name="Pasterange8">#REF!</definedName>
    <definedName name="Pasterange9">#REF!</definedName>
    <definedName name="Paths">#REF!</definedName>
    <definedName name="penalty">#REF!</definedName>
    <definedName name="perform_date">#REF!</definedName>
    <definedName name="PERMANENT_DIFFERENCES">#REF!</definedName>
    <definedName name="PERSONNEL" localSheetId="6">#REF!</definedName>
    <definedName name="PERSONNEL" localSheetId="4">#REF!</definedName>
    <definedName name="PERSONNEL" localSheetId="3">#REF!</definedName>
    <definedName name="PERSONNEL">#REF!</definedName>
    <definedName name="PHIL_AGENCY" localSheetId="6">#REF!</definedName>
    <definedName name="PHIL_AGENCY" localSheetId="4">#REF!</definedName>
    <definedName name="PHIL_AGENCY" localSheetId="3">#REF!</definedName>
    <definedName name="PHIL_AGENCY">#REF!</definedName>
    <definedName name="pl_bud_2002">#REF!</definedName>
    <definedName name="pl_bud_save">#REF!</definedName>
    <definedName name="pl_bud_save_ytd">#REF!</definedName>
    <definedName name="pl_bud_ytd_2002">#REF!</definedName>
    <definedName name="PLANT" localSheetId="6">#REF!</definedName>
    <definedName name="PLANT" localSheetId="4">#REF!</definedName>
    <definedName name="PLANT" localSheetId="3">#REF!</definedName>
    <definedName name="PLANT">#REF!</definedName>
    <definedName name="Plant___Vehicle___Proprty">#REF!</definedName>
    <definedName name="Plant__Vehicles_and_Property">#REF!</definedName>
    <definedName name="pmd_bud">#REF!</definedName>
    <definedName name="pmd_bud_save">#REF!</definedName>
    <definedName name="pmd_bud_save_ytd">#REF!</definedName>
    <definedName name="pmd_bud_ytd">#REF!</definedName>
    <definedName name="pointer">#REF!</definedName>
    <definedName name="POSTAGE" localSheetId="6">#REF!</definedName>
    <definedName name="POSTAGE" localSheetId="4">#REF!</definedName>
    <definedName name="POSTAGE" localSheetId="3">#REF!</definedName>
    <definedName name="POSTAGE">#REF!</definedName>
    <definedName name="PretaxCoverage">#REF!</definedName>
    <definedName name="Principal_Repayments">#REF!</definedName>
    <definedName name="_xlnm.Print_Area" localSheetId="1">'Series Descriptions'!$A$1:$F$161</definedName>
    <definedName name="_xlnm.Print_Area" localSheetId="3">Spending!$A$1:$Q$128</definedName>
    <definedName name="_xlnm.Print_Area">#REF!</definedName>
    <definedName name="Print_Area_MI">#REF!</definedName>
    <definedName name="_xlnm.Print_Titles">#REF!</definedName>
    <definedName name="Print_Titles_MI">#REF!</definedName>
    <definedName name="Promotional">#REF!</definedName>
    <definedName name="Pulse_Costs">#REF!</definedName>
    <definedName name="q">#REF!</definedName>
    <definedName name="ratingA">#REF!</definedName>
    <definedName name="ratingAA">#REF!</definedName>
    <definedName name="ratingAAA">#REF!</definedName>
    <definedName name="ratingBBB">#REF!</definedName>
    <definedName name="ratingJUNK">#REF!</definedName>
    <definedName name="rec_last1" localSheetId="2">OFFSET(#REF!,#REF!,0,#REF!,1)</definedName>
    <definedName name="rec_last1">OFFSET(#REF!,#REF!,0,#REF!,1)</definedName>
    <definedName name="rec_last2" localSheetId="2">OFFSET(#REF!,#REF!,0,#REF!,1)</definedName>
    <definedName name="rec_last2">OFFSET(#REF!,#REF!,0,#REF!,1)</definedName>
    <definedName name="rec_now" localSheetId="2">OFFSET(#REF!,#REF!,0,#REF!,1)</definedName>
    <definedName name="rec_now">OFFSET(#REF!,#REF!,0,#REF!,1)</definedName>
    <definedName name="rep" localSheetId="6">Module1.NvsPriorMacro</definedName>
    <definedName name="rep" localSheetId="4">Module1.NvsPriorMacro</definedName>
    <definedName name="rep" localSheetId="2">Module1.NvsPriorMacro</definedName>
    <definedName name="rep" localSheetId="3">Module1.NvsPriorMacro</definedName>
    <definedName name="rep">Module1.NvsPriorMacro</definedName>
    <definedName name="REPORT_ID" localSheetId="6">#REF!</definedName>
    <definedName name="REPORT_ID" localSheetId="4">#REF!</definedName>
    <definedName name="REPORT_ID" localSheetId="3">#REF!</definedName>
    <definedName name="REPORT_ID">#REF!</definedName>
    <definedName name="Retail_Hedges">#REF!</definedName>
    <definedName name="Retail_Sweeps">#REF!</definedName>
    <definedName name="REV_EXP" localSheetId="6">#REF!</definedName>
    <definedName name="REV_EXP" localSheetId="4">#REF!</definedName>
    <definedName name="REV_EXP" localSheetId="3">#REF!</definedName>
    <definedName name="REV_EXP">#REF!</definedName>
    <definedName name="rev_last1" localSheetId="2">OFFSET(#REF!,#REF!,0,#REF!,1)</definedName>
    <definedName name="rev_last1">OFFSET(#REF!,#REF!,0,#REF!,1)</definedName>
    <definedName name="rev_last2" localSheetId="2">OFFSET(#REF!,#REF!,0,#REF!,1)</definedName>
    <definedName name="rev_last2">OFFSET(#REF!,#REF!,0,#REF!,1)</definedName>
    <definedName name="rev_now" localSheetId="2">OFFSET(#REF!,#REF!,0,#REF!,1)</definedName>
    <definedName name="rev_now">OFFSET(#REF!,#REF!,0,#REF!,1)</definedName>
    <definedName name="REVENUE">#REF!</definedName>
    <definedName name="ROC_Costs">#REF!</definedName>
    <definedName name="run_date" localSheetId="6">#REF!</definedName>
    <definedName name="run_date" localSheetId="4">#REF!</definedName>
    <definedName name="run_date" localSheetId="3">#REF!</definedName>
    <definedName name="run_date">#REF!</definedName>
    <definedName name="Sale_of_Electricity">#REF!</definedName>
    <definedName name="SALES" localSheetId="6">#REF!</definedName>
    <definedName name="SALES" localSheetId="4">#REF!</definedName>
    <definedName name="SALES" localSheetId="3">#REF!</definedName>
    <definedName name="SALES">#REF!</definedName>
    <definedName name="Scale">1000</definedName>
    <definedName name="SCD" localSheetId="6">#REF!</definedName>
    <definedName name="SCD" localSheetId="4">#REF!</definedName>
    <definedName name="SCD" localSheetId="3">#REF!</definedName>
    <definedName name="SCD">#REF!</definedName>
    <definedName name="Sched1.50.0">#REF!</definedName>
    <definedName name="Sched1.50.1">#REF!</definedName>
    <definedName name="Sched1.51.0">#REF!</definedName>
    <definedName name="Sched1.51.1">#REF!</definedName>
    <definedName name="Sched1.51.2">#REF!</definedName>
    <definedName name="Sched1.51.3">#REF!</definedName>
    <definedName name="Sched1.51.4">#REF!</definedName>
    <definedName name="Sched1.51.5">#REF!</definedName>
    <definedName name="Sched1.52.0">#REF!</definedName>
    <definedName name="Sched1.53.0">#REF!</definedName>
    <definedName name="Sched1.54.0">#REF!</definedName>
    <definedName name="Sched1.56.0">#REF!</definedName>
    <definedName name="Sched1.57.0">#REF!</definedName>
    <definedName name="SCHEDULE">#REF!</definedName>
    <definedName name="SCOPE" localSheetId="6">#REF!</definedName>
    <definedName name="SCOPE" localSheetId="4">#REF!</definedName>
    <definedName name="SCOPE" localSheetId="3">#REF!</definedName>
    <definedName name="SCOPE">#REF!</definedName>
    <definedName name="SCURR">#REF!</definedName>
    <definedName name="SERVICES" localSheetId="6">#REF!</definedName>
    <definedName name="SERVICES" localSheetId="4">#REF!</definedName>
    <definedName name="SERVICES" localSheetId="3">#REF!</definedName>
    <definedName name="SERVICES">#REF!</definedName>
    <definedName name="SEVERENCES" localSheetId="6">#REF!</definedName>
    <definedName name="SEVERENCES" localSheetId="4">#REF!</definedName>
    <definedName name="SEVERENCES" localSheetId="3">#REF!</definedName>
    <definedName name="SEVERENCES">#REF!</definedName>
    <definedName name="SFD">#REF!</definedName>
    <definedName name="SFV" localSheetId="6">#REF!</definedName>
    <definedName name="SFV" localSheetId="4">#REF!</definedName>
    <definedName name="SFV" localSheetId="3">#REF!</definedName>
    <definedName name="SFV">#REF!</definedName>
    <definedName name="SHAREFUNDS" localSheetId="6">#REF!</definedName>
    <definedName name="SHAREFUNDS" localSheetId="4">#REF!</definedName>
    <definedName name="SHAREFUNDS" localSheetId="3">#REF!</definedName>
    <definedName name="SHAREFUNDS">#REF!</definedName>
    <definedName name="SHORTER" localSheetId="6">#REF!</definedName>
    <definedName name="SHORTER" localSheetId="4">#REF!</definedName>
    <definedName name="SHORTER" localSheetId="3">#REF!</definedName>
    <definedName name="SHORTER">#REF!</definedName>
    <definedName name="Shout">#REF!</definedName>
    <definedName name="SPRIOR">#REF!</definedName>
    <definedName name="SRES">#REF!</definedName>
    <definedName name="Staff_Costs">#REF!</definedName>
    <definedName name="Start">#REF!</definedName>
    <definedName name="STATISTICS">#REF!</definedName>
    <definedName name="Sub_Input">#REF!</definedName>
    <definedName name="Sub_Input_Title">#REF!</definedName>
    <definedName name="SwapAmt">#REF!</definedName>
    <definedName name="SwapMTM">#REF!</definedName>
    <definedName name="SwapRate">#REF!</definedName>
    <definedName name="SYTD">#REF!</definedName>
    <definedName name="TAX">#REF!</definedName>
    <definedName name="Tax_Calc">#REF!</definedName>
    <definedName name="Tax_Calc2" localSheetId="6">#REF!</definedName>
    <definedName name="Tax_Calc2" localSheetId="4">#REF!</definedName>
    <definedName name="Tax_Calc2" localSheetId="3">#REF!</definedName>
    <definedName name="Tax_Calc2">#REF!</definedName>
    <definedName name="Taxation">#REF!</definedName>
    <definedName name="Taxation_Expense">#REF!</definedName>
    <definedName name="TaxCredits">#REF!</definedName>
    <definedName name="TaxDepn1">#REF!</definedName>
    <definedName name="TaxDepn2">#REF!</definedName>
    <definedName name="TaxDepn3">#REF!</definedName>
    <definedName name="TaxDepn4">#REF!</definedName>
    <definedName name="TaxDepn5">#REF!</definedName>
    <definedName name="taxp">#REF!</definedName>
    <definedName name="TERMLIAB" localSheetId="6">#REF!</definedName>
    <definedName name="TERMLIAB" localSheetId="4">#REF!</definedName>
    <definedName name="TERMLIAB" localSheetId="3">#REF!</definedName>
    <definedName name="TERMLIAB">#REF!</definedName>
    <definedName name="ThresholdA">#REF!</definedName>
    <definedName name="ThresholdAA">#REF!</definedName>
    <definedName name="ThresholdAAA">#REF!</definedName>
    <definedName name="ThresholdB">#REF!</definedName>
    <definedName name="ThresholdBB">#REF!</definedName>
    <definedName name="ThresholdBBB">#REF!</definedName>
    <definedName name="ThresholdCCC">#REF!</definedName>
    <definedName name="TIMING_DIFFERENCES">#REF!</definedName>
    <definedName name="TOTAL_ALL_EXPENSES">#REF!</definedName>
    <definedName name="TOTAL_EXPENSES">#REF!</definedName>
    <definedName name="TOTAL_PERMANENT_DIFFERENCES">#REF!</definedName>
    <definedName name="TOTAL_REVENUE">#REF!</definedName>
    <definedName name="TOTAL_ROC_COSTS">#REF!</definedName>
    <definedName name="TOTAL_TIMING_DIFFERENCES">#REF!</definedName>
    <definedName name="trans_table_save">#REF!</definedName>
    <definedName name="trans_table_save_ytd">#REF!</definedName>
    <definedName name="Transalta">#REF!</definedName>
    <definedName name="transmission_table">#REF!</definedName>
    <definedName name="transmission_table_ytd">#REF!</definedName>
    <definedName name="Transpower___HVDC">#REF!</definedName>
    <definedName name="Transpower___Tiwai">#REF!</definedName>
    <definedName name="Transpower_HVDC___GST_on_Unpiad_invoices">#REF!</definedName>
    <definedName name="Transpower_HVDC___P_L_Recogniton">#REF!</definedName>
    <definedName name="Transpower_HVDC___Scheduled_Payments">#REF!</definedName>
    <definedName name="Tstats">#REF!</definedName>
    <definedName name="US10yrTry">#REF!</definedName>
    <definedName name="USTB">#REF!</definedName>
    <definedName name="USTBVol">#REF!</definedName>
    <definedName name="USTSpreadVol">#REF!</definedName>
    <definedName name="Wages___PAYE">#REF!</definedName>
    <definedName name="WeightedAvg">#REF!</definedName>
    <definedName name="x" localSheetId="6">#REF!</definedName>
    <definedName name="x" localSheetId="4">#REF!</definedName>
    <definedName name="x" localSheetId="3">#REF!</definedName>
    <definedName name="x">#REF!</definedName>
    <definedName name="x_axis" localSheetId="2">OFFSET(#REF!,#REF!,0,#REF!,1)</definedName>
    <definedName name="x_axis">OFFSET(#REF!,#REF!,0,#REF!,1)</definedName>
    <definedName name="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H117" i="11" l="1"/>
  <c r="H116" i="11"/>
  <c r="H115" i="11"/>
  <c r="H114" i="11"/>
  <c r="H113" i="11"/>
  <c r="H112" i="11"/>
  <c r="H111" i="11"/>
  <c r="H110" i="11"/>
  <c r="H109" i="11"/>
  <c r="H108" i="11"/>
  <c r="H107" i="11"/>
  <c r="H106" i="11"/>
  <c r="H105" i="11"/>
  <c r="H104" i="11"/>
  <c r="H103" i="11"/>
  <c r="H102" i="11"/>
  <c r="H101" i="11"/>
  <c r="H100" i="11"/>
  <c r="H99" i="11"/>
  <c r="H98" i="11"/>
  <c r="H97" i="11"/>
  <c r="H96" i="11"/>
  <c r="H95" i="11"/>
  <c r="H94" i="11"/>
  <c r="G117" i="11"/>
  <c r="G116" i="11"/>
  <c r="G115" i="11"/>
  <c r="G114" i="11"/>
  <c r="G113" i="11"/>
  <c r="G112" i="11"/>
  <c r="G111" i="11"/>
  <c r="G110" i="11"/>
  <c r="G109" i="11"/>
  <c r="G108" i="11"/>
  <c r="G107" i="11"/>
  <c r="G106" i="11"/>
  <c r="G105" i="11"/>
  <c r="G104" i="11"/>
  <c r="G103" i="11"/>
  <c r="G102" i="11"/>
  <c r="G101" i="11"/>
  <c r="G100" i="11"/>
  <c r="G99" i="11"/>
  <c r="G98" i="11"/>
  <c r="G97" i="11"/>
  <c r="G96" i="11"/>
  <c r="G95" i="11"/>
  <c r="G94" i="11"/>
  <c r="F117" i="11"/>
  <c r="F116" i="11"/>
  <c r="F115" i="11"/>
  <c r="F114" i="11"/>
  <c r="F113" i="11"/>
  <c r="F112" i="11"/>
  <c r="F111" i="11"/>
  <c r="F110" i="11"/>
  <c r="F109" i="11"/>
  <c r="F108" i="11"/>
  <c r="F107" i="11"/>
  <c r="F106" i="11"/>
  <c r="F105" i="11"/>
  <c r="F104" i="11"/>
  <c r="F103" i="11"/>
  <c r="F102" i="11"/>
  <c r="F101" i="11"/>
  <c r="F100" i="11"/>
  <c r="F99" i="11"/>
  <c r="F98" i="11"/>
  <c r="F97" i="11"/>
  <c r="F96" i="11"/>
  <c r="F95" i="11"/>
  <c r="F94" i="11"/>
  <c r="E117" i="11"/>
  <c r="E116" i="11"/>
  <c r="E115" i="11"/>
  <c r="E114" i="11"/>
  <c r="E113" i="11"/>
  <c r="E112" i="11"/>
  <c r="E111" i="11"/>
  <c r="E110" i="11"/>
  <c r="E109" i="11"/>
  <c r="E108" i="11"/>
  <c r="E107" i="11"/>
  <c r="E106" i="11"/>
  <c r="E105" i="11"/>
  <c r="E104" i="11"/>
  <c r="E103" i="11"/>
  <c r="E102" i="11"/>
  <c r="E101" i="11"/>
  <c r="E100" i="11"/>
  <c r="E99" i="11"/>
  <c r="E98" i="11"/>
  <c r="E97" i="11"/>
  <c r="E96" i="11"/>
  <c r="E95" i="11"/>
  <c r="E94" i="11"/>
  <c r="D117" i="11"/>
  <c r="D116" i="11"/>
  <c r="D115" i="11"/>
  <c r="D114" i="11"/>
  <c r="D113" i="11"/>
  <c r="D112" i="11"/>
  <c r="D111" i="11"/>
  <c r="D110" i="11"/>
  <c r="D109" i="11"/>
  <c r="D108" i="11"/>
  <c r="D107" i="11"/>
  <c r="D106" i="11"/>
  <c r="D105" i="11"/>
  <c r="D104" i="11"/>
  <c r="D103" i="11"/>
  <c r="D102" i="11"/>
  <c r="D101" i="11"/>
  <c r="D100" i="11"/>
  <c r="D99" i="11"/>
  <c r="D98" i="11"/>
  <c r="D97" i="11"/>
  <c r="D96" i="11"/>
  <c r="D95" i="11"/>
  <c r="D94" i="11"/>
  <c r="C97" i="11"/>
  <c r="C98" i="11"/>
  <c r="C99" i="11"/>
  <c r="C100" i="11"/>
  <c r="C101" i="11"/>
  <c r="C102" i="11"/>
  <c r="C103" i="11"/>
  <c r="C104" i="11"/>
  <c r="C105" i="11"/>
  <c r="C106" i="11"/>
  <c r="C107" i="11"/>
  <c r="C108" i="11"/>
  <c r="C109" i="11"/>
  <c r="C110" i="11"/>
  <c r="C111" i="11"/>
  <c r="C112" i="11"/>
  <c r="C113" i="11"/>
  <c r="C114" i="11"/>
  <c r="C115" i="11"/>
  <c r="C116" i="11"/>
  <c r="C117" i="11"/>
  <c r="C95" i="11"/>
  <c r="C96" i="11"/>
  <c r="C94" i="11"/>
  <c r="L96" i="7"/>
  <c r="L95" i="7"/>
  <c r="L94" i="7"/>
  <c r="L93" i="7"/>
  <c r="L92" i="7"/>
  <c r="L91" i="7"/>
  <c r="L90" i="7"/>
  <c r="L89" i="7"/>
  <c r="L88" i="7"/>
  <c r="L87" i="7"/>
  <c r="L86" i="7"/>
  <c r="L85" i="7"/>
  <c r="L84" i="7"/>
  <c r="L117" i="7"/>
  <c r="L116" i="7"/>
  <c r="L115" i="7"/>
  <c r="L114" i="7"/>
  <c r="L113" i="7"/>
  <c r="L112" i="7"/>
  <c r="L111" i="7"/>
  <c r="L110" i="7"/>
  <c r="L109" i="7"/>
  <c r="L108" i="7"/>
  <c r="L107" i="7"/>
  <c r="L106" i="7"/>
  <c r="L105" i="7"/>
  <c r="L104" i="7"/>
  <c r="L103" i="7"/>
  <c r="L102" i="7"/>
  <c r="L101" i="7"/>
  <c r="L100" i="7"/>
  <c r="L99" i="7"/>
  <c r="L98" i="7"/>
  <c r="L97" i="7"/>
  <c r="K117" i="7"/>
  <c r="K116" i="7"/>
  <c r="K115" i="7"/>
  <c r="K114" i="7"/>
  <c r="K113" i="7"/>
  <c r="K112" i="7"/>
  <c r="K111" i="7"/>
  <c r="K110" i="7"/>
  <c r="K109" i="7"/>
  <c r="K108" i="7"/>
  <c r="K107" i="7"/>
  <c r="K106" i="7"/>
  <c r="K105" i="7"/>
  <c r="K104" i="7"/>
  <c r="K103" i="7"/>
  <c r="K102" i="7"/>
  <c r="K101" i="7"/>
  <c r="K100" i="7"/>
  <c r="K99" i="7"/>
  <c r="K98" i="7"/>
  <c r="K97" i="7"/>
  <c r="H117" i="7"/>
  <c r="H116" i="7"/>
  <c r="H115" i="7"/>
  <c r="H114" i="7"/>
  <c r="H113" i="7"/>
  <c r="H112" i="7"/>
  <c r="H111" i="7"/>
  <c r="H110" i="7"/>
  <c r="H109" i="7"/>
  <c r="H108" i="7"/>
  <c r="H107" i="7"/>
  <c r="H106" i="7"/>
  <c r="H105" i="7"/>
  <c r="H104" i="7"/>
  <c r="H103" i="7"/>
  <c r="H102" i="7"/>
  <c r="H101" i="7"/>
  <c r="H100" i="7"/>
  <c r="H99" i="7"/>
  <c r="H98" i="7"/>
  <c r="H97" i="7"/>
  <c r="H96" i="7"/>
  <c r="H95" i="7"/>
  <c r="H94" i="7"/>
  <c r="G117" i="7"/>
  <c r="G116" i="7"/>
  <c r="G115" i="7"/>
  <c r="G114" i="7"/>
  <c r="G113" i="7"/>
  <c r="G112" i="7"/>
  <c r="G111" i="7"/>
  <c r="G110" i="7"/>
  <c r="G109" i="7"/>
  <c r="G108" i="7"/>
  <c r="G107" i="7"/>
  <c r="G106" i="7"/>
  <c r="G105" i="7"/>
  <c r="G104" i="7"/>
  <c r="G103" i="7"/>
  <c r="G102" i="7"/>
  <c r="G101" i="7"/>
  <c r="G100" i="7"/>
  <c r="G99" i="7"/>
  <c r="G98" i="7"/>
  <c r="G97" i="7"/>
  <c r="G96" i="7"/>
  <c r="G95" i="7"/>
  <c r="G94" i="7"/>
  <c r="G93" i="7"/>
  <c r="G92" i="7"/>
  <c r="G91" i="7"/>
  <c r="G90" i="7"/>
  <c r="G89" i="7"/>
  <c r="G88" i="7"/>
  <c r="G87" i="7"/>
  <c r="G86" i="7"/>
  <c r="E105" i="7"/>
  <c r="E106" i="7"/>
  <c r="E107" i="7"/>
  <c r="E108" i="7"/>
  <c r="E109" i="7"/>
  <c r="E110" i="7"/>
  <c r="E111" i="7"/>
  <c r="E112" i="7"/>
  <c r="E113" i="7"/>
  <c r="E114" i="7"/>
  <c r="E115" i="7"/>
  <c r="E116" i="7"/>
  <c r="E117" i="7"/>
  <c r="J114" i="7"/>
  <c r="J113" i="7"/>
  <c r="J112" i="7"/>
  <c r="J111" i="7"/>
  <c r="J110" i="7"/>
  <c r="J109" i="7"/>
  <c r="J108" i="7"/>
  <c r="J107" i="7"/>
  <c r="J106" i="7"/>
  <c r="J105" i="7"/>
  <c r="J104" i="7"/>
  <c r="J103" i="7"/>
  <c r="J102" i="7"/>
  <c r="J101" i="7"/>
  <c r="J100" i="7"/>
  <c r="J99" i="7"/>
  <c r="J98" i="7"/>
  <c r="J97" i="7"/>
  <c r="J96" i="7"/>
  <c r="J95" i="7"/>
  <c r="J94" i="7"/>
  <c r="J93" i="7"/>
  <c r="J92" i="7"/>
  <c r="J91" i="7"/>
  <c r="J90" i="7"/>
  <c r="J89" i="7"/>
  <c r="J88" i="7"/>
  <c r="J87" i="7"/>
  <c r="J86" i="7"/>
  <c r="J85" i="7"/>
  <c r="J84" i="7"/>
  <c r="E104" i="7"/>
  <c r="E103" i="7"/>
  <c r="E102" i="7"/>
  <c r="E101" i="7"/>
  <c r="E100" i="7"/>
  <c r="E99" i="7"/>
  <c r="E98" i="7"/>
  <c r="E97" i="7"/>
  <c r="E96" i="7"/>
  <c r="E95" i="7"/>
  <c r="E94" i="7"/>
  <c r="E93" i="7"/>
  <c r="E92" i="7"/>
  <c r="E91" i="7"/>
  <c r="E90" i="7"/>
  <c r="E89" i="7"/>
  <c r="E88" i="7"/>
  <c r="E87" i="7"/>
  <c r="E86" i="7"/>
  <c r="E85" i="7"/>
  <c r="E84" i="7"/>
  <c r="D114" i="7"/>
  <c r="D113" i="7"/>
  <c r="D112" i="7"/>
  <c r="D111" i="7"/>
  <c r="D110" i="7"/>
  <c r="D109" i="7"/>
  <c r="D108" i="7"/>
  <c r="D107" i="7"/>
  <c r="D106" i="7"/>
  <c r="D105" i="7"/>
  <c r="D104" i="7"/>
  <c r="D103" i="7"/>
  <c r="D102" i="7"/>
  <c r="D101" i="7"/>
  <c r="D100" i="7"/>
  <c r="D99" i="7"/>
  <c r="D98" i="7"/>
  <c r="D97" i="7"/>
  <c r="D96" i="7"/>
  <c r="D95" i="7"/>
  <c r="D94" i="7"/>
  <c r="D93" i="7"/>
  <c r="D92" i="7"/>
  <c r="D91" i="7"/>
  <c r="D90" i="7"/>
  <c r="D89" i="7"/>
  <c r="D88" i="7"/>
  <c r="D87" i="7"/>
  <c r="D86" i="7"/>
  <c r="D85" i="7"/>
  <c r="D84" i="7"/>
  <c r="C87" i="7"/>
  <c r="C88" i="7"/>
  <c r="C89" i="7"/>
  <c r="C90" i="7"/>
  <c r="C91" i="7"/>
  <c r="C92" i="7"/>
  <c r="C93" i="7"/>
  <c r="C94" i="7"/>
  <c r="C95" i="7"/>
  <c r="C96" i="7"/>
  <c r="C97" i="7"/>
  <c r="C98" i="7"/>
  <c r="C99" i="7"/>
  <c r="C100" i="7"/>
  <c r="C101" i="7"/>
  <c r="C102" i="7"/>
  <c r="C103" i="7"/>
  <c r="C104" i="7"/>
  <c r="C105" i="7"/>
  <c r="C106" i="7"/>
  <c r="C107" i="7"/>
  <c r="C108" i="7"/>
  <c r="C109" i="7"/>
  <c r="C110" i="7"/>
  <c r="C111" i="7"/>
  <c r="C112" i="7"/>
  <c r="C113" i="7"/>
  <c r="C114" i="7"/>
  <c r="C115" i="7"/>
  <c r="C116" i="7"/>
  <c r="C117" i="7"/>
  <c r="C86" i="7"/>
  <c r="L91" i="9"/>
  <c r="L90" i="9"/>
  <c r="N123" i="9"/>
  <c r="N122" i="9"/>
  <c r="N121" i="9"/>
  <c r="N120" i="9"/>
  <c r="N119" i="9"/>
  <c r="N118" i="9"/>
  <c r="N117" i="9"/>
  <c r="N116" i="9"/>
  <c r="N115" i="9"/>
  <c r="N114" i="9"/>
  <c r="N113" i="9"/>
  <c r="N112" i="9"/>
  <c r="N111" i="9"/>
  <c r="N110" i="9"/>
  <c r="N109" i="9"/>
  <c r="N108" i="9"/>
  <c r="N107" i="9"/>
  <c r="N106" i="9"/>
  <c r="N105" i="9"/>
  <c r="N104" i="9"/>
  <c r="N103" i="9"/>
  <c r="N102" i="9"/>
  <c r="N101" i="9"/>
  <c r="N100" i="9"/>
  <c r="N99" i="9"/>
  <c r="N98" i="9"/>
  <c r="N97" i="9"/>
  <c r="N96" i="9"/>
  <c r="N95" i="9"/>
  <c r="M123" i="9"/>
  <c r="M122" i="9"/>
  <c r="M121" i="9"/>
  <c r="M120" i="9"/>
  <c r="M119" i="9"/>
  <c r="M118" i="9"/>
  <c r="M117" i="9"/>
  <c r="M116" i="9"/>
  <c r="M115" i="9"/>
  <c r="M114" i="9"/>
  <c r="M113" i="9"/>
  <c r="M112" i="9"/>
  <c r="M111" i="9"/>
  <c r="M110" i="9"/>
  <c r="M109" i="9"/>
  <c r="M108" i="9"/>
  <c r="M107" i="9"/>
  <c r="M106" i="9"/>
  <c r="M105" i="9"/>
  <c r="M104" i="9"/>
  <c r="M103" i="9"/>
  <c r="M102" i="9"/>
  <c r="M101" i="9"/>
  <c r="M100" i="9"/>
  <c r="M99" i="9"/>
  <c r="M98" i="9"/>
  <c r="M97" i="9"/>
  <c r="M96" i="9"/>
  <c r="M95" i="9"/>
  <c r="M94" i="9"/>
  <c r="M93" i="9"/>
  <c r="M92" i="9"/>
  <c r="J123" i="9"/>
  <c r="J122" i="9"/>
  <c r="J121" i="9"/>
  <c r="J120" i="9"/>
  <c r="J119" i="9"/>
  <c r="J118" i="9"/>
  <c r="J117" i="9"/>
  <c r="J116" i="9"/>
  <c r="J115" i="9"/>
  <c r="J114" i="9"/>
  <c r="J113" i="9"/>
  <c r="J112" i="9"/>
  <c r="J111" i="9"/>
  <c r="J110" i="9"/>
  <c r="J109" i="9"/>
  <c r="J108" i="9"/>
  <c r="J107" i="9"/>
  <c r="J106" i="9"/>
  <c r="J105" i="9"/>
  <c r="J104" i="9"/>
  <c r="J103" i="9"/>
  <c r="J102" i="9"/>
  <c r="J101" i="9"/>
  <c r="J100" i="9"/>
  <c r="J99" i="9"/>
  <c r="J98" i="9"/>
  <c r="J97" i="9"/>
  <c r="J96" i="9"/>
  <c r="J95" i="9"/>
  <c r="J94" i="9"/>
  <c r="J93" i="9"/>
  <c r="J92" i="9"/>
  <c r="I91" i="9"/>
  <c r="I90" i="9"/>
  <c r="I123" i="9"/>
  <c r="I122" i="9"/>
  <c r="I121" i="9"/>
  <c r="I120" i="9"/>
  <c r="I119" i="9"/>
  <c r="I118" i="9"/>
  <c r="I117" i="9"/>
  <c r="I116" i="9"/>
  <c r="I115" i="9"/>
  <c r="I114" i="9"/>
  <c r="I113" i="9"/>
  <c r="I112" i="9"/>
  <c r="I111" i="9"/>
  <c r="I110" i="9"/>
  <c r="I109" i="9"/>
  <c r="I108" i="9"/>
  <c r="I107" i="9"/>
  <c r="I106" i="9"/>
  <c r="I105" i="9"/>
  <c r="I104" i="9"/>
  <c r="I103" i="9"/>
  <c r="I102" i="9"/>
  <c r="I101" i="9"/>
  <c r="I100" i="9"/>
  <c r="I99" i="9"/>
  <c r="I98" i="9"/>
  <c r="I97" i="9"/>
  <c r="I96" i="9"/>
  <c r="I95" i="9"/>
  <c r="I94" i="9"/>
  <c r="I93" i="9"/>
  <c r="I92" i="9"/>
  <c r="G92" i="9"/>
  <c r="G93" i="9"/>
  <c r="G94" i="9"/>
  <c r="G95" i="9"/>
  <c r="G96" i="9"/>
  <c r="G97" i="9"/>
  <c r="G98" i="9"/>
  <c r="G99" i="9"/>
  <c r="G100" i="9"/>
  <c r="G101" i="9"/>
  <c r="G102" i="9"/>
  <c r="G103" i="9"/>
  <c r="G104" i="9"/>
  <c r="G105" i="9"/>
  <c r="G106" i="9"/>
  <c r="G107" i="9"/>
  <c r="G108" i="9"/>
  <c r="G109" i="9"/>
  <c r="G110" i="9"/>
  <c r="G111" i="9"/>
  <c r="G112" i="9"/>
  <c r="G113" i="9"/>
  <c r="G114" i="9"/>
  <c r="G115" i="9"/>
  <c r="G116" i="9"/>
  <c r="G117" i="9"/>
  <c r="G118" i="9"/>
  <c r="G119" i="9"/>
  <c r="G120" i="9"/>
  <c r="G121" i="9"/>
  <c r="G122" i="9"/>
  <c r="G123" i="9"/>
  <c r="F123" i="9"/>
  <c r="F122" i="9"/>
  <c r="F121" i="9"/>
  <c r="F120" i="9"/>
  <c r="F119" i="9"/>
  <c r="F118" i="9"/>
  <c r="F117" i="9"/>
  <c r="F116" i="9"/>
  <c r="F115" i="9"/>
  <c r="F114" i="9"/>
  <c r="F113" i="9"/>
  <c r="F112" i="9"/>
  <c r="F111" i="9"/>
  <c r="F110" i="9"/>
  <c r="F109" i="9"/>
  <c r="F108" i="9"/>
  <c r="F107" i="9"/>
  <c r="F106" i="9"/>
  <c r="F105" i="9"/>
  <c r="F104" i="9"/>
  <c r="F103" i="9"/>
  <c r="F102" i="9"/>
  <c r="F101" i="9"/>
  <c r="F100" i="9"/>
  <c r="F99" i="9"/>
  <c r="F98" i="9"/>
  <c r="F97" i="9"/>
  <c r="F96" i="9"/>
  <c r="F95" i="9"/>
  <c r="F94" i="9"/>
  <c r="F93" i="9"/>
  <c r="F92" i="9"/>
  <c r="D103" i="9"/>
  <c r="D104" i="9"/>
  <c r="D105" i="9"/>
  <c r="D106" i="9"/>
  <c r="D107" i="9"/>
  <c r="D108" i="9"/>
  <c r="D109" i="9"/>
  <c r="D110" i="9"/>
  <c r="D111" i="9"/>
  <c r="D112" i="9"/>
  <c r="D113" i="9"/>
  <c r="D114" i="9"/>
  <c r="D115" i="9"/>
  <c r="D116" i="9"/>
  <c r="D117" i="9"/>
  <c r="D118" i="9"/>
  <c r="D119" i="9"/>
  <c r="D120" i="9"/>
  <c r="D121" i="9"/>
  <c r="D122" i="9"/>
  <c r="D123" i="9"/>
  <c r="E107" i="9"/>
  <c r="E108" i="9"/>
  <c r="E109" i="9"/>
  <c r="E110" i="9"/>
  <c r="E111" i="9"/>
  <c r="E112" i="9"/>
  <c r="E113" i="9"/>
  <c r="E114" i="9"/>
  <c r="E115" i="9"/>
  <c r="E116" i="9"/>
  <c r="E117" i="9"/>
  <c r="E118" i="9"/>
  <c r="E119" i="9"/>
  <c r="E120" i="9"/>
  <c r="E121" i="9"/>
  <c r="E122" i="9"/>
  <c r="E123" i="9"/>
  <c r="E106" i="9"/>
  <c r="D93" i="9"/>
  <c r="D94" i="9"/>
  <c r="D95" i="9"/>
  <c r="D96" i="9"/>
  <c r="D97" i="9"/>
  <c r="D98" i="9"/>
  <c r="D99" i="9"/>
  <c r="D100" i="9"/>
  <c r="D101" i="9"/>
  <c r="D102" i="9"/>
  <c r="D92" i="9"/>
  <c r="C91" i="9"/>
  <c r="C90" i="9"/>
  <c r="Q94" i="15" l="1"/>
  <c r="Q95" i="15"/>
  <c r="Q93" i="15"/>
  <c r="G92" i="15"/>
  <c r="H92" i="15"/>
  <c r="I92" i="15"/>
  <c r="J92" i="15"/>
  <c r="K92" i="15"/>
  <c r="L92" i="15"/>
  <c r="M92" i="15"/>
  <c r="N92" i="15"/>
  <c r="O92" i="15"/>
  <c r="P92" i="15"/>
  <c r="G93" i="15"/>
  <c r="H93" i="15"/>
  <c r="I93" i="15"/>
  <c r="J93" i="15"/>
  <c r="K93" i="15"/>
  <c r="L93" i="15"/>
  <c r="M93" i="15"/>
  <c r="N93" i="15"/>
  <c r="O93" i="15"/>
  <c r="P93" i="15"/>
  <c r="G94" i="15"/>
  <c r="H94" i="15"/>
  <c r="I94" i="15"/>
  <c r="J94" i="15"/>
  <c r="K94" i="15"/>
  <c r="L94" i="15"/>
  <c r="M94" i="15"/>
  <c r="N94" i="15"/>
  <c r="O94" i="15"/>
  <c r="P94" i="15"/>
  <c r="G95" i="15"/>
  <c r="H95" i="15"/>
  <c r="I95" i="15"/>
  <c r="J95" i="15"/>
  <c r="K95" i="15"/>
  <c r="L95" i="15"/>
  <c r="M95" i="15"/>
  <c r="N95" i="15"/>
  <c r="O95" i="15"/>
  <c r="P95" i="15"/>
  <c r="G96" i="15"/>
  <c r="H96" i="15"/>
  <c r="I96" i="15"/>
  <c r="J96" i="15"/>
  <c r="K96" i="15"/>
  <c r="L96" i="15"/>
  <c r="M96" i="15"/>
  <c r="N96" i="15"/>
  <c r="O96" i="15"/>
  <c r="P96" i="15"/>
  <c r="G97" i="15"/>
  <c r="H97" i="15"/>
  <c r="I97" i="15"/>
  <c r="J97" i="15"/>
  <c r="K97" i="15"/>
  <c r="L97" i="15"/>
  <c r="M97" i="15"/>
  <c r="N97" i="15"/>
  <c r="O97" i="15"/>
  <c r="P97" i="15"/>
  <c r="G98" i="15"/>
  <c r="H98" i="15"/>
  <c r="I98" i="15"/>
  <c r="J98" i="15"/>
  <c r="K98" i="15"/>
  <c r="L98" i="15"/>
  <c r="M98" i="15"/>
  <c r="N98" i="15"/>
  <c r="O98" i="15"/>
  <c r="P98" i="15"/>
  <c r="G99" i="15"/>
  <c r="H99" i="15"/>
  <c r="I99" i="15"/>
  <c r="J99" i="15"/>
  <c r="K99" i="15"/>
  <c r="L99" i="15"/>
  <c r="M99" i="15"/>
  <c r="N99" i="15"/>
  <c r="O99" i="15"/>
  <c r="P99" i="15"/>
  <c r="G100" i="15"/>
  <c r="H100" i="15"/>
  <c r="I100" i="15"/>
  <c r="J100" i="15"/>
  <c r="K100" i="15"/>
  <c r="L100" i="15"/>
  <c r="M100" i="15"/>
  <c r="N100" i="15"/>
  <c r="O100" i="15"/>
  <c r="P100" i="15"/>
  <c r="G101" i="15"/>
  <c r="H101" i="15"/>
  <c r="I101" i="15"/>
  <c r="J101" i="15"/>
  <c r="K101" i="15"/>
  <c r="L101" i="15"/>
  <c r="M101" i="15"/>
  <c r="N101" i="15"/>
  <c r="O101" i="15"/>
  <c r="P101" i="15"/>
  <c r="G102" i="15"/>
  <c r="H102" i="15"/>
  <c r="I102" i="15"/>
  <c r="J102" i="15"/>
  <c r="K102" i="15"/>
  <c r="L102" i="15"/>
  <c r="M102" i="15"/>
  <c r="N102" i="15"/>
  <c r="O102" i="15"/>
  <c r="P102" i="15"/>
  <c r="G103" i="15"/>
  <c r="H103" i="15"/>
  <c r="I103" i="15"/>
  <c r="J103" i="15"/>
  <c r="K103" i="15"/>
  <c r="L103" i="15"/>
  <c r="M103" i="15"/>
  <c r="N103" i="15"/>
  <c r="O103" i="15"/>
  <c r="P103" i="15"/>
  <c r="G104" i="15"/>
  <c r="H104" i="15"/>
  <c r="I104" i="15"/>
  <c r="J104" i="15"/>
  <c r="K104" i="15"/>
  <c r="L104" i="15"/>
  <c r="M104" i="15"/>
  <c r="N104" i="15"/>
  <c r="O104" i="15"/>
  <c r="P104" i="15"/>
  <c r="G105" i="15"/>
  <c r="H105" i="15"/>
  <c r="I105" i="15"/>
  <c r="J105" i="15"/>
  <c r="K105" i="15"/>
  <c r="L105" i="15"/>
  <c r="M105" i="15"/>
  <c r="N105" i="15"/>
  <c r="O105" i="15"/>
  <c r="P105" i="15"/>
  <c r="G106" i="15"/>
  <c r="H106" i="15"/>
  <c r="I106" i="15"/>
  <c r="J106" i="15"/>
  <c r="K106" i="15"/>
  <c r="L106" i="15"/>
  <c r="M106" i="15"/>
  <c r="N106" i="15"/>
  <c r="O106" i="15"/>
  <c r="P106" i="15"/>
  <c r="G107" i="15"/>
  <c r="H107" i="15"/>
  <c r="I107" i="15"/>
  <c r="J107" i="15"/>
  <c r="K107" i="15"/>
  <c r="L107" i="15"/>
  <c r="M107" i="15"/>
  <c r="N107" i="15"/>
  <c r="O107" i="15"/>
  <c r="P107" i="15"/>
  <c r="G108" i="15"/>
  <c r="H108" i="15"/>
  <c r="I108" i="15"/>
  <c r="J108" i="15"/>
  <c r="K108" i="15"/>
  <c r="L108" i="15"/>
  <c r="M108" i="15"/>
  <c r="N108" i="15"/>
  <c r="O108" i="15"/>
  <c r="P108" i="15"/>
  <c r="G109" i="15"/>
  <c r="H109" i="15"/>
  <c r="I109" i="15"/>
  <c r="J109" i="15"/>
  <c r="K109" i="15"/>
  <c r="L109" i="15"/>
  <c r="M109" i="15"/>
  <c r="N109" i="15"/>
  <c r="O109" i="15"/>
  <c r="P109" i="15"/>
  <c r="G110" i="15"/>
  <c r="H110" i="15"/>
  <c r="I110" i="15"/>
  <c r="J110" i="15"/>
  <c r="K110" i="15"/>
  <c r="L110" i="15"/>
  <c r="M110" i="15"/>
  <c r="N110" i="15"/>
  <c r="O110" i="15"/>
  <c r="P110" i="15"/>
  <c r="G111" i="15"/>
  <c r="H111" i="15"/>
  <c r="I111" i="15"/>
  <c r="J111" i="15"/>
  <c r="K111" i="15"/>
  <c r="L111" i="15"/>
  <c r="M111" i="15"/>
  <c r="N111" i="15"/>
  <c r="O111" i="15"/>
  <c r="P111" i="15"/>
  <c r="G112" i="15"/>
  <c r="H112" i="15"/>
  <c r="I112" i="15"/>
  <c r="J112" i="15"/>
  <c r="K112" i="15"/>
  <c r="L112" i="15"/>
  <c r="M112" i="15"/>
  <c r="N112" i="15"/>
  <c r="O112" i="15"/>
  <c r="P112" i="15"/>
  <c r="G113" i="15"/>
  <c r="H113" i="15"/>
  <c r="I113" i="15"/>
  <c r="J113" i="15"/>
  <c r="K113" i="15"/>
  <c r="L113" i="15"/>
  <c r="M113" i="15"/>
  <c r="N113" i="15"/>
  <c r="O113" i="15"/>
  <c r="P113" i="15"/>
  <c r="G114" i="15"/>
  <c r="H114" i="15"/>
  <c r="I114" i="15"/>
  <c r="J114" i="15"/>
  <c r="K114" i="15"/>
  <c r="L114" i="15"/>
  <c r="M114" i="15"/>
  <c r="N114" i="15"/>
  <c r="O114" i="15"/>
  <c r="P114" i="15"/>
  <c r="G115" i="15"/>
  <c r="H115" i="15"/>
  <c r="I115" i="15"/>
  <c r="J115" i="15"/>
  <c r="K115" i="15"/>
  <c r="L115" i="15"/>
  <c r="M115" i="15"/>
  <c r="N115" i="15"/>
  <c r="O115" i="15"/>
  <c r="P115" i="15"/>
  <c r="G116" i="15"/>
  <c r="H116" i="15"/>
  <c r="I116" i="15"/>
  <c r="J116" i="15"/>
  <c r="K116" i="15"/>
  <c r="L116" i="15"/>
  <c r="M116" i="15"/>
  <c r="N116" i="15"/>
  <c r="O116" i="15"/>
  <c r="P116" i="15"/>
  <c r="G117" i="15"/>
  <c r="H117" i="15"/>
  <c r="I117" i="15"/>
  <c r="J117" i="15"/>
  <c r="K117" i="15"/>
  <c r="L117" i="15"/>
  <c r="M117" i="15"/>
  <c r="N117" i="15"/>
  <c r="O117" i="15"/>
  <c r="P117" i="15"/>
  <c r="G118" i="15"/>
  <c r="H118" i="15"/>
  <c r="I118" i="15"/>
  <c r="J118" i="15"/>
  <c r="K118" i="15"/>
  <c r="L118" i="15"/>
  <c r="M118" i="15"/>
  <c r="N118" i="15"/>
  <c r="O118" i="15"/>
  <c r="P118" i="15"/>
  <c r="G119" i="15"/>
  <c r="H119" i="15"/>
  <c r="I119" i="15"/>
  <c r="J119" i="15"/>
  <c r="K119" i="15"/>
  <c r="L119" i="15"/>
  <c r="M119" i="15"/>
  <c r="N119" i="15"/>
  <c r="O119" i="15"/>
  <c r="P119" i="15"/>
  <c r="G120" i="15"/>
  <c r="H120" i="15"/>
  <c r="I120" i="15"/>
  <c r="J120" i="15"/>
  <c r="K120" i="15"/>
  <c r="L120" i="15"/>
  <c r="M120" i="15"/>
  <c r="N120" i="15"/>
  <c r="O120" i="15"/>
  <c r="P120" i="15"/>
  <c r="G121" i="15"/>
  <c r="H121" i="15"/>
  <c r="I121" i="15"/>
  <c r="J121" i="15"/>
  <c r="K121" i="15"/>
  <c r="L121" i="15"/>
  <c r="M121" i="15"/>
  <c r="N121" i="15"/>
  <c r="O121" i="15"/>
  <c r="P121" i="15"/>
  <c r="G122" i="15"/>
  <c r="H122" i="15"/>
  <c r="I122" i="15"/>
  <c r="J122" i="15"/>
  <c r="K122" i="15"/>
  <c r="L122" i="15"/>
  <c r="M122" i="15"/>
  <c r="N122" i="15"/>
  <c r="O122" i="15"/>
  <c r="P122" i="15"/>
  <c r="G123" i="15"/>
  <c r="H123" i="15"/>
  <c r="I123" i="15"/>
  <c r="J123" i="15"/>
  <c r="K123" i="15"/>
  <c r="L123" i="15"/>
  <c r="M123" i="15"/>
  <c r="N123" i="15"/>
  <c r="O123" i="15"/>
  <c r="P123" i="15"/>
  <c r="G124" i="15"/>
  <c r="H124" i="15"/>
  <c r="I124" i="15"/>
  <c r="J124" i="15"/>
  <c r="K124" i="15"/>
  <c r="L124" i="15"/>
  <c r="M124" i="15"/>
  <c r="N124" i="15"/>
  <c r="O124" i="15"/>
  <c r="P124" i="15"/>
  <c r="H91" i="15"/>
  <c r="I91" i="15"/>
  <c r="J91" i="15"/>
  <c r="K91" i="15"/>
  <c r="L91" i="15"/>
  <c r="M91" i="15"/>
  <c r="N91" i="15"/>
  <c r="O91" i="15"/>
  <c r="P91" i="15"/>
  <c r="G91" i="15"/>
  <c r="E97" i="15"/>
  <c r="E98" i="15"/>
  <c r="E99" i="15"/>
  <c r="E100" i="15"/>
  <c r="E101" i="15"/>
  <c r="E102" i="15"/>
  <c r="E103" i="15"/>
  <c r="E104" i="15"/>
  <c r="E105" i="15"/>
  <c r="E106" i="15"/>
  <c r="E107" i="15"/>
  <c r="E108" i="15"/>
  <c r="E109" i="15"/>
  <c r="E110" i="15"/>
  <c r="E111" i="15"/>
  <c r="E112" i="15"/>
  <c r="E113" i="15"/>
  <c r="E114" i="15"/>
  <c r="E115" i="15"/>
  <c r="E116" i="15"/>
  <c r="E117" i="15"/>
  <c r="E118" i="15"/>
  <c r="E119" i="15"/>
  <c r="E120" i="15"/>
  <c r="E121" i="15"/>
  <c r="E122" i="15"/>
  <c r="E123" i="15"/>
  <c r="E124" i="15"/>
  <c r="E96" i="15"/>
  <c r="D94" i="15"/>
  <c r="D95" i="15"/>
  <c r="D96" i="15"/>
  <c r="D97" i="15"/>
  <c r="D98" i="15"/>
  <c r="D99" i="15"/>
  <c r="D100" i="15"/>
  <c r="D101" i="15"/>
  <c r="D102" i="15"/>
  <c r="D103" i="15"/>
  <c r="D104" i="15"/>
  <c r="D105" i="15"/>
  <c r="D106" i="15"/>
  <c r="D107" i="15"/>
  <c r="D108" i="15"/>
  <c r="D109" i="15"/>
  <c r="D110" i="15"/>
  <c r="D111" i="15"/>
  <c r="D112" i="15"/>
  <c r="D113" i="15"/>
  <c r="D114" i="15"/>
  <c r="D115" i="15"/>
  <c r="D116" i="15"/>
  <c r="D117" i="15"/>
  <c r="D118" i="15"/>
  <c r="D119" i="15"/>
  <c r="D120" i="15"/>
  <c r="D121" i="15"/>
  <c r="D122" i="15"/>
  <c r="D123" i="15"/>
  <c r="D124" i="15"/>
  <c r="D93" i="15"/>
  <c r="C92" i="15"/>
  <c r="C91" i="15"/>
  <c r="G56" i="15" l="1"/>
  <c r="J53" i="7" l="1"/>
  <c r="O53" i="15" l="1"/>
  <c r="G27" i="15" l="1"/>
  <c r="K27" i="15"/>
  <c r="G28" i="15"/>
  <c r="G29" i="15"/>
  <c r="E159" i="13" l="1"/>
  <c r="E157" i="13"/>
  <c r="E155" i="13"/>
  <c r="E153" i="13"/>
  <c r="E152" i="13"/>
  <c r="E151" i="13"/>
  <c r="E150" i="13"/>
  <c r="E149" i="13"/>
  <c r="E148" i="13"/>
  <c r="E147" i="13"/>
  <c r="E146" i="13"/>
  <c r="E145" i="13"/>
  <c r="E144" i="13"/>
</calcChain>
</file>

<file path=xl/sharedStrings.xml><?xml version="1.0" encoding="utf-8"?>
<sst xmlns="http://schemas.openxmlformats.org/spreadsheetml/2006/main" count="327" uniqueCount="135">
  <si>
    <t>Fiscal Time Series Historical Indicators 1972 - 2025</t>
  </si>
  <si>
    <t>Update for Year End 30 June 2025</t>
  </si>
  <si>
    <t>Published by the Treasury at https://www.treasury.govt.nz/publications/information-release/data-fiscal-time-series-historical-fiscal-indicators</t>
  </si>
  <si>
    <t xml:space="preserve">Click on a group title to access an explanation of the series contained in that group. </t>
  </si>
  <si>
    <t>Series Descriptions</t>
  </si>
  <si>
    <t>Magnitude of difference in 1994 transition from cash to accrual</t>
  </si>
  <si>
    <t>Series</t>
  </si>
  <si>
    <t>Cash, GST inclusive</t>
  </si>
  <si>
    <t>Accrual (old-GAAP), GST exclusive</t>
  </si>
  <si>
    <t>Difference</t>
  </si>
  <si>
    <t>Notes</t>
  </si>
  <si>
    <t>Expenses by Function Classification</t>
  </si>
  <si>
    <t>Social security and welfare, GSF</t>
  </si>
  <si>
    <t>Health</t>
  </si>
  <si>
    <t>Education</t>
  </si>
  <si>
    <t>Core Government Services</t>
  </si>
  <si>
    <t>Law and order</t>
  </si>
  <si>
    <t>Defence</t>
  </si>
  <si>
    <t>Transport and communications</t>
  </si>
  <si>
    <t>Economic and Industrial Services</t>
  </si>
  <si>
    <t>Heritage, culture and recreation; Primary Services, Housing and community development, Other</t>
  </si>
  <si>
    <t>Relatively large difference due differences in functional classifications</t>
  </si>
  <si>
    <t>Finance costs</t>
  </si>
  <si>
    <t>Financial Net Expenditure (cash)/Core Crown Expenses (accrual)</t>
  </si>
  <si>
    <t>Adding FX net losses of $898m to sum of expenses by function gives core Crown Expenses.</t>
  </si>
  <si>
    <t>Cash Receipts (cash)/Core Crown  Revenue (accrual)</t>
  </si>
  <si>
    <t>Adjusted Financial Balance (cash)/Total Crown Operating Balance (accrual)</t>
  </si>
  <si>
    <t>A full line-by-line reconciliation of the Adjusted Financial Balance can be found in Table 1 on page 6 of the "Fiscal Time Series Explanatory Note".</t>
  </si>
  <si>
    <t>Sources</t>
  </si>
  <si>
    <t>Spending</t>
  </si>
  <si>
    <t>$ millions</t>
  </si>
  <si>
    <t>Core Crown Expense Classes</t>
  </si>
  <si>
    <t>Financial Net Expenditure</t>
  </si>
  <si>
    <t>Core Crown Expenses</t>
  </si>
  <si>
    <t>Total Crown Expenses</t>
  </si>
  <si>
    <t>Heritage, culture and recreation; Primary Services, Housing and community development, Environemntal protection, Other</t>
  </si>
  <si>
    <t>Net foreign exchange gains(-)/losses</t>
  </si>
  <si>
    <t>Cash, March Years</t>
  </si>
  <si>
    <t>1987†</t>
  </si>
  <si>
    <t>1988†</t>
  </si>
  <si>
    <t>1989†</t>
  </si>
  <si>
    <t>Cash, June Years</t>
  </si>
  <si>
    <t>1990†</t>
  </si>
  <si>
    <t>1991†</t>
  </si>
  <si>
    <t>1992†</t>
  </si>
  <si>
    <t>1993†</t>
  </si>
  <si>
    <t>old-GAAP</t>
  </si>
  <si>
    <t>1994*</t>
  </si>
  <si>
    <t>1995*</t>
  </si>
  <si>
    <t>1996*</t>
  </si>
  <si>
    <t>IFRS, June Years</t>
  </si>
  <si>
    <t>2001^</t>
  </si>
  <si>
    <t>2002^</t>
  </si>
  <si>
    <t>2003^</t>
  </si>
  <si>
    <t>2004^</t>
  </si>
  <si>
    <t>PBE Standards, June Years</t>
  </si>
  <si>
    <t>2005^</t>
  </si>
  <si>
    <t>2006^</t>
  </si>
  <si>
    <t>2007^</t>
  </si>
  <si>
    <t>2008^</t>
  </si>
  <si>
    <t>2009^</t>
  </si>
  <si>
    <t>2010^</t>
  </si>
  <si>
    <t>2011^</t>
  </si>
  <si>
    <t>2012^</t>
  </si>
  <si>
    <t>2013^</t>
  </si>
  <si>
    <t>2014^</t>
  </si>
  <si>
    <t>2015^</t>
  </si>
  <si>
    <t>2016^</t>
  </si>
  <si>
    <t>2017^</t>
  </si>
  <si>
    <t>2018^</t>
  </si>
  <si>
    <r>
      <t>2019^</t>
    </r>
    <r>
      <rPr>
        <vertAlign val="superscript"/>
        <sz val="10"/>
        <rFont val="Arial"/>
        <family val="2"/>
      </rPr>
      <t>#</t>
    </r>
  </si>
  <si>
    <t>2020</t>
  </si>
  <si>
    <t>* GAAP data for these years has not been backdated on IFRS basis</t>
  </si>
  <si>
    <t>† Data for these years inclusive of GST</t>
  </si>
  <si>
    <t>See</t>
  </si>
  <si>
    <t xml:space="preserve">magnitude of difference in 1994 in transition from cash to accrual </t>
  </si>
  <si>
    <r>
      <rPr>
        <vertAlign val="superscript"/>
        <sz val="10"/>
        <rFont val="Arial"/>
        <family val="2"/>
      </rPr>
      <t>1</t>
    </r>
    <r>
      <rPr>
        <sz val="10"/>
        <rFont val="Arial"/>
        <family val="2"/>
      </rPr>
      <t xml:space="preserve"> Includes Heritage, culture and recreation, primary services, Housing and Community devlopment; and environmental protection</t>
    </r>
  </si>
  <si>
    <t>^ Total Crown expenses have been restated to exclude Income Related Rent Subsidy expense between government reporting entities</t>
  </si>
  <si>
    <r>
      <rPr>
        <vertAlign val="superscript"/>
        <sz val="10"/>
        <rFont val="Arial"/>
        <family val="2"/>
      </rPr>
      <t>#</t>
    </r>
    <r>
      <rPr>
        <sz val="10"/>
        <rFont val="Arial"/>
        <family val="2"/>
      </rPr>
      <t xml:space="preserve"> 2019 results have been restated in the adoption of new PBE standards.  Further information can be found in note 28 of the 2019/20 financial statements of government.</t>
    </r>
  </si>
  <si>
    <t>Core government services</t>
  </si>
  <si>
    <t>Economic and industrial services</t>
  </si>
  <si>
    <t>Surplus/Deficit, Revenue</t>
  </si>
  <si>
    <t>Surplus/Deficit Measures</t>
  </si>
  <si>
    <t>Tax and Revenue</t>
  </si>
  <si>
    <t>Adjusted Financial Balance</t>
  </si>
  <si>
    <t>Total Crown Operating Balance</t>
  </si>
  <si>
    <t>Total Crown OBEGALx</t>
  </si>
  <si>
    <t>Total Crown OBEGAL</t>
  </si>
  <si>
    <t xml:space="preserve">Core Crown Residual Cash </t>
  </si>
  <si>
    <t>Total Crown Tax Receipts</t>
  </si>
  <si>
    <t>Core Crown Tax Revenue</t>
  </si>
  <si>
    <t>Cash Receipts</t>
  </si>
  <si>
    <t>Core Crown  Revenue</t>
  </si>
  <si>
    <t>Total Crown Revenue</t>
  </si>
  <si>
    <t>* GAAP data for Total Crown Operating Balance, core Crown tax Revenue and core Crown Revenue for these years has not been backdated on IFRS basis</t>
  </si>
  <si>
    <t>† Data for receipts and revenue for these years include GST paid on government purchases</t>
  </si>
  <si>
    <t>^ Total Crown revenue has been restated to exclude Income Related Rent Subsidy between government reporting entities</t>
  </si>
  <si>
    <t>Tax Receipts</t>
  </si>
  <si>
    <t>Gross Debt, Net Debt, Net Worth</t>
  </si>
  <si>
    <t>Gross Debt Measures</t>
  </si>
  <si>
    <t>Net Worth</t>
  </si>
  <si>
    <t>Net Debt Measures</t>
  </si>
  <si>
    <t>Total Crown Borrowings</t>
  </si>
  <si>
    <t>Gross Sovereign-issued Debt</t>
  </si>
  <si>
    <t>Gross debt</t>
  </si>
  <si>
    <t>Total Crown Net Worth</t>
  </si>
  <si>
    <t>Net Worth attributable to the Crown</t>
  </si>
  <si>
    <t xml:space="preserve">(Former) Core Crown Net Debt </t>
  </si>
  <si>
    <t xml:space="preserve">Core Crown Net Debt </t>
  </si>
  <si>
    <t xml:space="preserve">Net Debt </t>
  </si>
  <si>
    <t>2023*</t>
  </si>
  <si>
    <t xml:space="preserve">* As part of a review of the fiscal indicators through the Budget 2022, the Gross Sovereign-issued Debt and the (former) Core Crown Net Debt (column J) measures are no longer published indicators. </t>
  </si>
  <si>
    <t>NZS Fund</t>
  </si>
  <si>
    <t>NZS Fund series</t>
  </si>
  <si>
    <t>NZS Fund Revenue</t>
  </si>
  <si>
    <t>Crown contributions to the NZS Fund</t>
  </si>
  <si>
    <t>NZS Fund Current Tax expense</t>
  </si>
  <si>
    <t>NZS Fund Other Expenses and movements*</t>
  </si>
  <si>
    <t>NZS Fund Gains/(losses)</t>
  </si>
  <si>
    <t>NZS Fund Net worth</t>
  </si>
  <si>
    <t>* This includes deferred tax expenses which can be variable year on year.</t>
  </si>
  <si>
    <t>NZS Fund Tax expense</t>
  </si>
  <si>
    <t>NZS Fund Other Expenses and movements</t>
  </si>
  <si>
    <t xml:space="preserve"> March Years</t>
  </si>
  <si>
    <t>June Years</t>
  </si>
  <si>
    <t>Published 9 January 2026</t>
  </si>
  <si>
    <t>Estimated Resident Population (1991+) (Annual-Jun)</t>
  </si>
  <si>
    <t>Mean year ended</t>
  </si>
  <si>
    <t>Population</t>
  </si>
  <si>
    <t>Footnotes:</t>
  </si>
  <si>
    <t>Due to rounding, individual figures may not sum to stated totals.</t>
  </si>
  <si>
    <t>All population estimates at 30 June 2023 and beyond are based on the 2023 Estimated Resident Population (ERP).</t>
  </si>
  <si>
    <t>Population estimates after 30 June 2018 have been revised to incorporate results from the 2023 Census and 2023 Post-enumeration Survey.</t>
  </si>
  <si>
    <t>Estimates flagged as provisional are subject to revision, mainly to incorporate revisions to external (international) migration and birth estimates.</t>
  </si>
  <si>
    <t>$ per capita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</si>
</sst>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00_);_(* \(#,##0.00\);_(* &quot;-&quot;??_);_(@_)"/>
    <numFmt numFmtId="165" formatCode="0.00_)"/>
    <numFmt numFmtId="166" formatCode="#,###,;[Red]\-#,###,;0"/>
    <numFmt numFmtId="167" formatCode="#,##0.000"/>
    <numFmt numFmtId="168" formatCode="0.0%"/>
    <numFmt numFmtId="169" formatCode="d\ mmmm\ yyyy"/>
    <numFmt numFmtId="170" formatCode="d\ mmm\ yyyy"/>
    <numFmt numFmtId="171" formatCode="_-* #,##0_-;\-* #,##0_-;_-* &quot;-&quot;??_-;_-@_-"/>
    <numFmt numFmtId="172" formatCode="_(* #,##0_);_(* \(#,##0\);_(* &quot;-&quot;??_);_(@_)"/>
    <numFmt numFmtId="178" formatCode="0_ ;\-0\ "/>
  </numFmts>
  <fonts count="46">
    <font>
      <sz val="10"/>
      <name val="Arial"/>
    </font>
    <font>
      <sz val="10"/>
      <name val="Arial"/>
      <family val="2"/>
    </font>
    <font>
      <b/>
      <sz val="8"/>
      <name val="Arial"/>
      <family val="2"/>
    </font>
    <font>
      <sz val="8"/>
      <name val="Arial"/>
      <family val="2"/>
    </font>
    <font>
      <sz val="8"/>
      <name val="Arial"/>
      <family val="2"/>
    </font>
    <font>
      <u/>
      <sz val="10"/>
      <color indexed="12"/>
      <name val="Arial"/>
      <family val="2"/>
    </font>
    <font>
      <b/>
      <i/>
      <sz val="16"/>
      <name val="Helv"/>
    </font>
    <font>
      <sz val="10"/>
      <name val="Times New Roman"/>
      <family val="1"/>
    </font>
    <font>
      <sz val="10"/>
      <name val="MS Sans Serif"/>
      <family val="2"/>
    </font>
    <font>
      <b/>
      <sz val="10"/>
      <name val="MS Sans Serif"/>
      <family val="2"/>
    </font>
    <font>
      <i/>
      <sz val="10"/>
      <name val="Arial"/>
      <family val="2"/>
    </font>
    <font>
      <b/>
      <sz val="10"/>
      <color indexed="32"/>
      <name val="Arial"/>
      <family val="2"/>
    </font>
    <font>
      <b/>
      <sz val="9"/>
      <name val="Arial"/>
      <family val="2"/>
    </font>
    <font>
      <sz val="9"/>
      <name val="Arial"/>
      <family val="2"/>
    </font>
    <font>
      <b/>
      <sz val="9"/>
      <name val="Arial"/>
      <family val="2"/>
    </font>
    <font>
      <sz val="10"/>
      <name val="Times New Roman"/>
      <family val="1"/>
    </font>
    <font>
      <b/>
      <sz val="10"/>
      <name val="Arial Narrow"/>
      <family val="2"/>
    </font>
    <font>
      <sz val="10"/>
      <name val="Arial Narrow"/>
      <family val="2"/>
    </font>
    <font>
      <sz val="9"/>
      <name val="Arial Narrow"/>
      <family val="2"/>
    </font>
    <font>
      <b/>
      <sz val="12"/>
      <name val="Arial"/>
      <family val="2"/>
    </font>
    <font>
      <b/>
      <sz val="12"/>
      <name val="Arial Narrow"/>
      <family val="2"/>
    </font>
    <font>
      <b/>
      <sz val="11"/>
      <name val="Arial Narrow"/>
      <family val="2"/>
    </font>
    <font>
      <sz val="10"/>
      <color indexed="23"/>
      <name val="Arial"/>
      <family val="2"/>
    </font>
    <font>
      <sz val="8"/>
      <name val="Arial"/>
      <family val="2"/>
    </font>
    <font>
      <u/>
      <sz val="10"/>
      <name val="Arial"/>
      <family val="2"/>
    </font>
    <font>
      <sz val="10"/>
      <name val="Arial"/>
      <family val="2"/>
    </font>
    <font>
      <b/>
      <sz val="10"/>
      <name val="Arial"/>
      <family val="2"/>
    </font>
    <font>
      <b/>
      <sz val="8"/>
      <name val="Arial"/>
      <family val="2"/>
    </font>
    <font>
      <sz val="10"/>
      <name val="MS Sans Serif"/>
      <family val="2"/>
    </font>
    <font>
      <b/>
      <sz val="10"/>
      <name val="MS Sans Serif"/>
      <family val="2"/>
    </font>
    <font>
      <i/>
      <sz val="10"/>
      <name val="Arial"/>
      <family val="2"/>
    </font>
    <font>
      <b/>
      <sz val="10"/>
      <color indexed="32"/>
      <name val="Arial"/>
      <family val="2"/>
    </font>
    <font>
      <b/>
      <sz val="9"/>
      <name val="Arial"/>
      <family val="2"/>
    </font>
    <font>
      <sz val="9"/>
      <name val="Arial"/>
      <family val="2"/>
    </font>
    <font>
      <sz val="10"/>
      <name val="Times New Roman"/>
      <family val="1"/>
    </font>
    <font>
      <sz val="10"/>
      <name val="Arial"/>
      <family val="2"/>
    </font>
    <font>
      <vertAlign val="superscript"/>
      <sz val="10"/>
      <name val="Arial"/>
      <family val="2"/>
    </font>
    <font>
      <b/>
      <sz val="11"/>
      <color theme="1"/>
      <name val="Arial"/>
      <family val="2"/>
    </font>
    <font>
      <sz val="11"/>
      <color theme="1"/>
      <name val="Arial Narrow"/>
      <family val="2"/>
    </font>
    <font>
      <i/>
      <sz val="11"/>
      <color theme="1"/>
      <name val="Arial Narrow"/>
      <family val="2"/>
    </font>
    <font>
      <sz val="10"/>
      <color rgb="FF000000"/>
      <name val="Arial"/>
      <family val="2"/>
    </font>
    <font>
      <sz val="10"/>
      <name val="Arial "/>
    </font>
    <font>
      <sz val="8"/>
      <name val="Arial"/>
      <family val="2"/>
    </font>
    <font>
      <sz val="10"/>
      <color rgb="FFFF0000"/>
      <name val="Arial"/>
      <family val="2"/>
    </font>
    <font>
      <b/>
      <sz val="16"/>
      <name val="Arial"/>
      <family val="2"/>
    </font>
    <font>
      <sz val="10"/>
      <color indexed="8"/>
      <name val="Arial"/>
      <family val="2"/>
    </font>
  </fonts>
  <fills count="11">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mediumGray">
        <fgColor indexed="22"/>
      </patternFill>
    </fill>
    <fill>
      <patternFill patternType="solid">
        <fgColor indexed="31"/>
        <bgColor indexed="8"/>
      </patternFill>
    </fill>
    <fill>
      <patternFill patternType="solid">
        <fgColor indexed="43"/>
        <bgColor indexed="8"/>
      </patternFill>
    </fill>
    <fill>
      <patternFill patternType="solid">
        <fgColor indexed="63"/>
        <bgColor indexed="64"/>
      </patternFill>
    </fill>
    <fill>
      <patternFill patternType="solid">
        <fgColor indexed="9"/>
        <bgColor indexed="64"/>
      </patternFill>
    </fill>
    <fill>
      <patternFill patternType="solid">
        <fgColor theme="0" tint="-0.249977111117893"/>
        <bgColor indexed="64"/>
      </patternFill>
    </fill>
    <fill>
      <patternFill patternType="solid">
        <fgColor theme="0"/>
        <bgColor indexed="64"/>
      </patternFill>
    </fill>
  </fills>
  <borders count="49">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bottom/>
      <diagonal/>
    </border>
    <border>
      <left/>
      <right style="thin">
        <color indexed="64"/>
      </right>
      <top/>
      <bottom/>
      <diagonal/>
    </border>
    <border>
      <left/>
      <right/>
      <top style="thin">
        <color indexed="64"/>
      </top>
      <bottom/>
      <diagonal/>
    </border>
    <border>
      <left/>
      <right/>
      <top/>
      <bottom style="thin">
        <color indexed="64"/>
      </bottom>
      <diagonal/>
    </border>
    <border>
      <left style="thin">
        <color indexed="64"/>
      </left>
      <right/>
      <top/>
      <bottom/>
      <diagonal/>
    </border>
    <border>
      <left style="thin">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diagonal/>
    </border>
    <border>
      <left style="hair">
        <color indexed="64"/>
      </left>
      <right style="thin">
        <color indexed="64"/>
      </right>
      <top style="hair">
        <color indexed="64"/>
      </top>
      <bottom style="hair">
        <color indexed="64"/>
      </bottom>
      <diagonal/>
    </border>
    <border>
      <left style="thin">
        <color indexed="64"/>
      </left>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hair">
        <color indexed="64"/>
      </left>
      <right style="hair">
        <color indexed="64"/>
      </right>
      <top style="hair">
        <color indexed="64"/>
      </top>
      <bottom style="thin">
        <color indexed="64"/>
      </bottom>
      <diagonal/>
    </border>
    <border>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style="hair">
        <color indexed="64"/>
      </top>
      <bottom style="hair">
        <color indexed="64"/>
      </bottom>
      <diagonal/>
    </border>
    <border>
      <left/>
      <right style="thin">
        <color theme="0" tint="-0.14999847407452621"/>
      </right>
      <top/>
      <bottom style="thin">
        <color indexed="64"/>
      </bottom>
      <diagonal/>
    </border>
    <border>
      <left/>
      <right/>
      <top/>
      <bottom style="thin">
        <color theme="0" tint="-0.14999847407452621"/>
      </bottom>
      <diagonal/>
    </border>
    <border>
      <left style="thin">
        <color theme="0" tint="-0.14999847407452621"/>
      </left>
      <right/>
      <top style="thin">
        <color theme="0" tint="-0.14999847407452621"/>
      </top>
      <bottom style="thin">
        <color indexed="64"/>
      </bottom>
      <diagonal/>
    </border>
    <border>
      <left style="thin">
        <color theme="0" tint="-0.14999847407452621"/>
      </left>
      <right style="thin">
        <color theme="0" tint="-0.14999847407452621"/>
      </right>
      <top style="thin">
        <color theme="0" tint="-0.14999847407452621"/>
      </top>
      <bottom style="thin">
        <color indexed="64"/>
      </bottom>
      <diagonal/>
    </border>
    <border>
      <left/>
      <right style="thin">
        <color theme="0" tint="-0.14999847407452621"/>
      </right>
      <top style="thin">
        <color theme="0" tint="-0.14999847407452621"/>
      </top>
      <bottom style="thin">
        <color indexed="64"/>
      </bottom>
      <diagonal/>
    </border>
    <border>
      <left/>
      <right style="thin">
        <color theme="0" tint="-0.14999847407452621"/>
      </right>
      <top/>
      <bottom style="thin">
        <color theme="0" tint="-0.14999847407452621"/>
      </bottom>
      <diagonal/>
    </border>
    <border>
      <left style="thin">
        <color theme="0" tint="-0.14999847407452621"/>
      </left>
      <right style="thin">
        <color indexed="64"/>
      </right>
      <top/>
      <bottom style="thin">
        <color theme="0" tint="-0.14999847407452621"/>
      </bottom>
      <diagonal/>
    </border>
    <border>
      <left style="thin">
        <color theme="0" tint="-0.14999847407452621"/>
      </left>
      <right style="thin">
        <color indexed="64"/>
      </right>
      <top style="thin">
        <color theme="0" tint="-0.14999847407452621"/>
      </top>
      <bottom style="thin">
        <color indexed="64"/>
      </bottom>
      <diagonal/>
    </border>
    <border>
      <left style="thin">
        <color theme="0" tint="-0.14999847407452621"/>
      </left>
      <right style="thin">
        <color indexed="64"/>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indexed="64"/>
      </right>
      <top style="thin">
        <color theme="0" tint="-0.14999847407452621"/>
      </top>
      <bottom/>
      <diagonal/>
    </border>
    <border>
      <left/>
      <right style="thin">
        <color indexed="64"/>
      </right>
      <top/>
      <bottom style="thin">
        <color theme="0" tint="-0.14999847407452621"/>
      </bottom>
      <diagonal/>
    </border>
    <border>
      <left/>
      <right/>
      <top style="thin">
        <color theme="0" tint="-0.14999847407452621"/>
      </top>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style="thin">
        <color theme="0" tint="-0.14999847407452621"/>
      </top>
      <bottom/>
      <diagonal/>
    </border>
    <border>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style="thin">
        <color theme="0" tint="-0.14999847407452621"/>
      </left>
      <right style="thin">
        <color indexed="64"/>
      </right>
      <top/>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style="thin">
        <color indexed="64"/>
      </bottom>
      <diagonal/>
    </border>
    <border>
      <left/>
      <right style="thin">
        <color indexed="64"/>
      </right>
      <top style="hair">
        <color indexed="64"/>
      </top>
      <bottom style="hair">
        <color indexed="64"/>
      </bottom>
      <diagonal/>
    </border>
  </borders>
  <cellStyleXfs count="77">
    <xf numFmtId="0" fontId="0" fillId="0" borderId="0"/>
    <xf numFmtId="0" fontId="2"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164" fontId="35" fillId="0" borderId="0" applyFont="0" applyFill="0" applyBorder="0" applyAlignment="0" applyProtection="0"/>
    <xf numFmtId="38" fontId="4" fillId="2" borderId="0" applyNumberFormat="0" applyBorder="0" applyAlignment="0" applyProtection="0"/>
    <xf numFmtId="38" fontId="3" fillId="2" borderId="0" applyNumberFormat="0" applyBorder="0" applyAlignment="0" applyProtection="0"/>
    <xf numFmtId="38" fontId="3" fillId="2" borderId="0" applyNumberFormat="0" applyBorder="0" applyAlignment="0" applyProtection="0"/>
    <xf numFmtId="0" fontId="16" fillId="2" borderId="1">
      <alignment horizontal="center" wrapText="1"/>
    </xf>
    <xf numFmtId="0" fontId="5" fillId="0" borderId="0" applyNumberFormat="0" applyFill="0" applyBorder="0" applyAlignment="0" applyProtection="0">
      <alignment vertical="top"/>
      <protection locked="0"/>
    </xf>
    <xf numFmtId="10" fontId="4" fillId="3" borderId="2" applyNumberFormat="0" applyBorder="0" applyAlignment="0" applyProtection="0"/>
    <xf numFmtId="10" fontId="3" fillId="3" borderId="2" applyNumberFormat="0" applyBorder="0" applyAlignment="0" applyProtection="0"/>
    <xf numFmtId="10" fontId="3" fillId="3" borderId="2" applyNumberFormat="0" applyBorder="0" applyAlignment="0" applyProtection="0"/>
    <xf numFmtId="165" fontId="6" fillId="0" borderId="0"/>
    <xf numFmtId="0" fontId="1" fillId="0" borderId="0"/>
    <xf numFmtId="166" fontId="7" fillId="0" borderId="0" applyProtection="0"/>
    <xf numFmtId="2" fontId="8" fillId="0" borderId="0">
      <alignment horizontal="center"/>
    </xf>
    <xf numFmtId="2" fontId="28" fillId="0" borderId="0">
      <alignment horizontal="center"/>
    </xf>
    <xf numFmtId="2" fontId="28" fillId="0" borderId="0">
      <alignment horizontal="center"/>
    </xf>
    <xf numFmtId="9" fontId="1" fillId="0" borderId="0" applyFont="0" applyFill="0" applyBorder="0" applyAlignment="0" applyProtection="0"/>
    <xf numFmtId="10" fontId="1" fillId="0" borderId="0" applyFont="0" applyFill="0" applyBorder="0" applyAlignment="0" applyProtection="0"/>
    <xf numFmtId="10" fontId="25" fillId="0" borderId="0" applyFont="0" applyFill="0" applyBorder="0" applyAlignment="0" applyProtection="0"/>
    <xf numFmtId="10" fontId="25" fillId="0" borderId="0" applyFont="0" applyFill="0" applyBorder="0" applyAlignment="0" applyProtection="0"/>
    <xf numFmtId="0" fontId="8" fillId="0" borderId="0" applyNumberFormat="0" applyFont="0" applyFill="0" applyBorder="0" applyAlignment="0" applyProtection="0">
      <alignment horizontal="left"/>
    </xf>
    <xf numFmtId="0" fontId="28" fillId="0" borderId="0" applyNumberFormat="0" applyFont="0" applyFill="0" applyBorder="0" applyAlignment="0" applyProtection="0">
      <alignment horizontal="left"/>
    </xf>
    <xf numFmtId="0" fontId="28" fillId="0" borderId="0" applyNumberFormat="0" applyFont="0" applyFill="0" applyBorder="0" applyAlignment="0" applyProtection="0">
      <alignment horizontal="left"/>
    </xf>
    <xf numFmtId="15" fontId="8" fillId="0" borderId="0" applyFont="0" applyFill="0" applyBorder="0" applyAlignment="0" applyProtection="0"/>
    <xf numFmtId="15" fontId="28" fillId="0" borderId="0" applyFont="0" applyFill="0" applyBorder="0" applyAlignment="0" applyProtection="0"/>
    <xf numFmtId="15" fontId="28" fillId="0" borderId="0" applyFont="0" applyFill="0" applyBorder="0" applyAlignment="0" applyProtection="0"/>
    <xf numFmtId="4" fontId="8" fillId="0" borderId="0" applyFont="0" applyFill="0" applyBorder="0" applyAlignment="0" applyProtection="0"/>
    <xf numFmtId="4" fontId="28" fillId="0" borderId="0" applyFont="0" applyFill="0" applyBorder="0" applyAlignment="0" applyProtection="0"/>
    <xf numFmtId="4" fontId="28" fillId="0" borderId="0" applyFont="0" applyFill="0" applyBorder="0" applyAlignment="0" applyProtection="0"/>
    <xf numFmtId="0" fontId="9" fillId="0" borderId="3">
      <alignment horizontal="center"/>
    </xf>
    <xf numFmtId="0" fontId="29" fillId="0" borderId="3">
      <alignment horizontal="center"/>
    </xf>
    <xf numFmtId="0" fontId="29" fillId="0" borderId="3">
      <alignment horizontal="center"/>
    </xf>
    <xf numFmtId="3" fontId="8" fillId="0" borderId="0" applyFont="0" applyFill="0" applyBorder="0" applyAlignment="0" applyProtection="0"/>
    <xf numFmtId="3" fontId="28" fillId="0" borderId="0" applyFont="0" applyFill="0" applyBorder="0" applyAlignment="0" applyProtection="0"/>
    <xf numFmtId="3" fontId="28" fillId="0" borderId="0" applyFont="0" applyFill="0" applyBorder="0" applyAlignment="0" applyProtection="0"/>
    <xf numFmtId="0" fontId="8" fillId="4" borderId="0" applyNumberFormat="0" applyFont="0" applyBorder="0" applyAlignment="0" applyProtection="0"/>
    <xf numFmtId="0" fontId="28" fillId="4" borderId="0" applyNumberFormat="0" applyFont="0" applyBorder="0" applyAlignment="0" applyProtection="0"/>
    <xf numFmtId="0" fontId="28" fillId="4" borderId="0" applyNumberFormat="0" applyFont="0" applyBorder="0" applyAlignment="0" applyProtection="0"/>
    <xf numFmtId="0" fontId="1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1" fillId="5" borderId="0" applyNumberFormat="0" applyBorder="0">
      <alignment horizontal="left"/>
      <protection locked="0"/>
    </xf>
    <xf numFmtId="0" fontId="31" fillId="5" borderId="0" applyNumberFormat="0" applyBorder="0">
      <alignment horizontal="left"/>
      <protection locked="0"/>
    </xf>
    <xf numFmtId="0" fontId="31" fillId="5" borderId="0" applyNumberFormat="0" applyBorder="0">
      <alignment horizontal="left"/>
      <protection locked="0"/>
    </xf>
    <xf numFmtId="0" fontId="1" fillId="6" borderId="0" applyNumberFormat="0" applyFont="0" applyBorder="0" applyAlignment="0">
      <protection locked="0"/>
    </xf>
    <xf numFmtId="0" fontId="25" fillId="6" borderId="0" applyNumberFormat="0" applyFont="0" applyBorder="0" applyAlignment="0">
      <protection locked="0"/>
    </xf>
    <xf numFmtId="0" fontId="25" fillId="6" borderId="0" applyNumberFormat="0" applyFont="0" applyBorder="0" applyAlignment="0">
      <protection locked="0"/>
    </xf>
    <xf numFmtId="0" fontId="1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12" fillId="7" borderId="2" applyNumberFormat="0" applyProtection="0">
      <alignment horizontal="center" vertical="top" wrapText="1"/>
    </xf>
    <xf numFmtId="0" fontId="32" fillId="7" borderId="2" applyNumberFormat="0" applyProtection="0">
      <alignment horizontal="center" vertical="top" wrapText="1"/>
    </xf>
    <xf numFmtId="0" fontId="32" fillId="7" borderId="2" applyNumberFormat="0" applyProtection="0">
      <alignment horizontal="center" vertical="top" wrapText="1"/>
    </xf>
    <xf numFmtId="0" fontId="12" fillId="1" borderId="4" applyNumberFormat="0" applyProtection="0">
      <alignment vertical="top" wrapText="1"/>
    </xf>
    <xf numFmtId="0" fontId="32" fillId="1" borderId="4" applyNumberFormat="0" applyProtection="0">
      <alignment vertical="top" wrapText="1"/>
    </xf>
    <xf numFmtId="0" fontId="32" fillId="1" borderId="4" applyNumberFormat="0" applyProtection="0">
      <alignment vertical="top" wrapText="1"/>
    </xf>
    <xf numFmtId="167" fontId="13" fillId="0" borderId="5" applyFill="0" applyProtection="0">
      <alignment horizontal="right" vertical="top"/>
    </xf>
    <xf numFmtId="167" fontId="33" fillId="0" borderId="5" applyFill="0" applyProtection="0">
      <alignment horizontal="right" vertical="top"/>
    </xf>
    <xf numFmtId="167" fontId="33" fillId="0" borderId="5" applyFill="0" applyProtection="0">
      <alignment horizontal="right" vertical="top"/>
    </xf>
    <xf numFmtId="167" fontId="12" fillId="0" borderId="2" applyFill="0" applyProtection="0">
      <alignment horizontal="right" vertical="top"/>
    </xf>
    <xf numFmtId="167" fontId="32" fillId="0" borderId="2" applyFill="0" applyProtection="0">
      <alignment horizontal="right" vertical="top"/>
    </xf>
    <xf numFmtId="167" fontId="32" fillId="0" borderId="2" applyFill="0" applyProtection="0">
      <alignment horizontal="right" vertical="top"/>
    </xf>
    <xf numFmtId="14" fontId="1" fillId="0" borderId="0" applyFont="0" applyFill="0" applyBorder="0" applyAlignment="0" applyProtection="0"/>
    <xf numFmtId="14" fontId="25" fillId="0" borderId="0" applyFont="0" applyFill="0" applyBorder="0" applyAlignment="0" applyProtection="0"/>
    <xf numFmtId="14" fontId="25" fillId="0" borderId="0" applyFont="0" applyFill="0" applyBorder="0" applyAlignment="0" applyProtection="0"/>
    <xf numFmtId="37" fontId="14" fillId="0" borderId="0">
      <alignment wrapText="1"/>
    </xf>
    <xf numFmtId="37" fontId="12" fillId="0" borderId="0">
      <alignment wrapText="1"/>
    </xf>
    <xf numFmtId="37" fontId="12" fillId="0" borderId="0">
      <alignment wrapText="1"/>
    </xf>
    <xf numFmtId="0" fontId="15" fillId="0" borderId="0">
      <alignment vertical="top"/>
    </xf>
    <xf numFmtId="0" fontId="34" fillId="0" borderId="0">
      <alignment vertical="top"/>
    </xf>
    <xf numFmtId="0" fontId="34" fillId="0" borderId="0">
      <alignment vertical="top"/>
    </xf>
  </cellStyleXfs>
  <cellXfs count="208">
    <xf numFmtId="0" fontId="0" fillId="0" borderId="0" xfId="0"/>
    <xf numFmtId="169" fontId="20" fillId="0" borderId="0" xfId="0" applyNumberFormat="1" applyFont="1" applyAlignment="1">
      <alignment horizontal="left"/>
    </xf>
    <xf numFmtId="0" fontId="0" fillId="0" borderId="0" xfId="0" quotePrefix="1"/>
    <xf numFmtId="0" fontId="17" fillId="0" borderId="0" xfId="0" applyFont="1"/>
    <xf numFmtId="0" fontId="16" fillId="2" borderId="6" xfId="11" applyBorder="1">
      <alignment horizontal="center" wrapText="1"/>
    </xf>
    <xf numFmtId="0" fontId="16" fillId="2" borderId="7" xfId="11" applyBorder="1">
      <alignment horizontal="center" wrapText="1"/>
    </xf>
    <xf numFmtId="170" fontId="17" fillId="2" borderId="7" xfId="0" applyNumberFormat="1" applyFont="1" applyFill="1" applyBorder="1" applyAlignment="1">
      <alignment horizontal="center" wrapText="1"/>
    </xf>
    <xf numFmtId="170" fontId="18" fillId="2" borderId="7" xfId="0" applyNumberFormat="1" applyFont="1" applyFill="1" applyBorder="1" applyAlignment="1">
      <alignment horizontal="center" wrapText="1"/>
    </xf>
    <xf numFmtId="0" fontId="16" fillId="2" borderId="6" xfId="11" applyBorder="1" applyAlignment="1">
      <alignment horizontal="center"/>
    </xf>
    <xf numFmtId="0" fontId="16" fillId="2" borderId="7" xfId="11" applyBorder="1" applyAlignment="1">
      <alignment horizontal="center"/>
    </xf>
    <xf numFmtId="1" fontId="0" fillId="0" borderId="0" xfId="0" applyNumberFormat="1" applyAlignment="1">
      <alignment horizontal="center"/>
    </xf>
    <xf numFmtId="0" fontId="0" fillId="0" borderId="6" xfId="0" quotePrefix="1" applyBorder="1" applyAlignment="1">
      <alignment horizontal="center"/>
    </xf>
    <xf numFmtId="0" fontId="0" fillId="0" borderId="0" xfId="0" applyAlignment="1">
      <alignment horizontal="center" vertical="center" textRotation="90" wrapText="1"/>
    </xf>
    <xf numFmtId="0" fontId="0" fillId="0" borderId="0" xfId="0" quotePrefix="1" applyAlignment="1">
      <alignment horizontal="center"/>
    </xf>
    <xf numFmtId="0" fontId="0" fillId="0" borderId="7" xfId="0" quotePrefix="1" applyBorder="1" applyAlignment="1">
      <alignment horizontal="center"/>
    </xf>
    <xf numFmtId="0" fontId="0" fillId="0" borderId="7" xfId="0" applyBorder="1"/>
    <xf numFmtId="0" fontId="0" fillId="0" borderId="0" xfId="0" applyAlignment="1">
      <alignment horizontal="center"/>
    </xf>
    <xf numFmtId="0" fontId="22" fillId="0" borderId="0" xfId="0" quotePrefix="1" applyFont="1" applyAlignment="1">
      <alignment horizontal="center"/>
    </xf>
    <xf numFmtId="1" fontId="22" fillId="0" borderId="0" xfId="0" applyNumberFormat="1" applyFont="1" applyAlignment="1">
      <alignment horizontal="center"/>
    </xf>
    <xf numFmtId="0" fontId="0" fillId="0" borderId="6" xfId="0" applyBorder="1"/>
    <xf numFmtId="168" fontId="0" fillId="0" borderId="6" xfId="22" applyNumberFormat="1" applyFont="1" applyBorder="1" applyAlignment="1">
      <alignment horizontal="center"/>
    </xf>
    <xf numFmtId="168" fontId="0" fillId="0" borderId="0" xfId="22" applyNumberFormat="1" applyFont="1" applyBorder="1" applyAlignment="1">
      <alignment horizontal="center"/>
    </xf>
    <xf numFmtId="168" fontId="0" fillId="0" borderId="7" xfId="22" applyNumberFormat="1" applyFont="1" applyBorder="1" applyAlignment="1">
      <alignment horizontal="center"/>
    </xf>
    <xf numFmtId="0" fontId="0" fillId="8" borderId="0" xfId="0" applyFill="1"/>
    <xf numFmtId="0" fontId="17" fillId="8" borderId="0" xfId="0" applyFont="1" applyFill="1"/>
    <xf numFmtId="0" fontId="5" fillId="2" borderId="6" xfId="12" applyFill="1" applyBorder="1" applyAlignment="1" applyProtection="1">
      <alignment horizontal="center" wrapText="1"/>
    </xf>
    <xf numFmtId="9" fontId="0" fillId="0" borderId="0" xfId="22" applyFont="1"/>
    <xf numFmtId="168" fontId="0" fillId="0" borderId="6" xfId="22" quotePrefix="1" applyNumberFormat="1" applyFont="1" applyBorder="1" applyAlignment="1">
      <alignment horizontal="center"/>
    </xf>
    <xf numFmtId="168" fontId="0" fillId="0" borderId="0" xfId="22" quotePrefix="1" applyNumberFormat="1" applyFont="1" applyBorder="1" applyAlignment="1">
      <alignment horizontal="center"/>
    </xf>
    <xf numFmtId="168" fontId="0" fillId="0" borderId="7" xfId="22" quotePrefix="1" applyNumberFormat="1" applyFont="1" applyBorder="1" applyAlignment="1">
      <alignment horizontal="center"/>
    </xf>
    <xf numFmtId="0" fontId="16" fillId="0" borderId="0" xfId="11" applyFill="1" applyBorder="1">
      <alignment horizontal="center" wrapText="1"/>
    </xf>
    <xf numFmtId="170" fontId="17" fillId="0" borderId="0" xfId="0" applyNumberFormat="1" applyFont="1" applyAlignment="1">
      <alignment horizontal="center" wrapText="1"/>
    </xf>
    <xf numFmtId="168" fontId="0" fillId="0" borderId="0" xfId="22" applyNumberFormat="1" applyFont="1" applyFill="1" applyBorder="1" applyAlignment="1">
      <alignment horizontal="center"/>
    </xf>
    <xf numFmtId="0" fontId="5" fillId="0" borderId="0" xfId="12" applyAlignment="1" applyProtection="1"/>
    <xf numFmtId="0" fontId="17" fillId="0" borderId="0" xfId="0" applyFont="1" applyAlignment="1">
      <alignment horizontal="left"/>
    </xf>
    <xf numFmtId="0" fontId="37" fillId="0" borderId="8" xfId="0" applyFont="1" applyBorder="1"/>
    <xf numFmtId="0" fontId="38" fillId="0" borderId="9" xfId="0" applyFont="1" applyBorder="1" applyAlignment="1">
      <alignment vertical="center"/>
    </xf>
    <xf numFmtId="0" fontId="39" fillId="0" borderId="10" xfId="0" applyFont="1" applyBorder="1" applyAlignment="1">
      <alignment horizontal="center"/>
    </xf>
    <xf numFmtId="0" fontId="39" fillId="0" borderId="10" xfId="0" applyFont="1" applyBorder="1" applyAlignment="1">
      <alignment horizontal="center" wrapText="1"/>
    </xf>
    <xf numFmtId="0" fontId="38" fillId="0" borderId="11" xfId="0" applyFont="1" applyBorder="1"/>
    <xf numFmtId="0" fontId="38" fillId="0" borderId="12" xfId="0" applyFont="1" applyBorder="1" applyAlignment="1">
      <alignment vertical="center" wrapText="1"/>
    </xf>
    <xf numFmtId="0" fontId="38" fillId="0" borderId="13" xfId="0" applyFont="1" applyBorder="1" applyAlignment="1">
      <alignment wrapText="1"/>
    </xf>
    <xf numFmtId="0" fontId="38" fillId="0" borderId="8" xfId="0" applyFont="1" applyBorder="1" applyAlignment="1">
      <alignment vertical="center" wrapText="1"/>
    </xf>
    <xf numFmtId="0" fontId="38" fillId="0" borderId="13" xfId="0" applyFont="1" applyBorder="1" applyAlignment="1">
      <alignment vertical="center" wrapText="1"/>
    </xf>
    <xf numFmtId="0" fontId="38" fillId="0" borderId="14" xfId="0" applyFont="1" applyBorder="1" applyAlignment="1">
      <alignment vertical="center" wrapText="1"/>
    </xf>
    <xf numFmtId="0" fontId="38" fillId="0" borderId="0" xfId="0" applyFont="1" applyAlignment="1">
      <alignment horizontal="left" vertical="center" wrapText="1"/>
    </xf>
    <xf numFmtId="0" fontId="38" fillId="0" borderId="5" xfId="0" applyFont="1" applyBorder="1" applyAlignment="1">
      <alignment vertical="center" wrapText="1"/>
    </xf>
    <xf numFmtId="0" fontId="38" fillId="0" borderId="15" xfId="0" applyFont="1" applyBorder="1" applyAlignment="1">
      <alignment vertical="center"/>
    </xf>
    <xf numFmtId="0" fontId="38" fillId="0" borderId="16" xfId="0" applyFont="1" applyBorder="1" applyAlignment="1">
      <alignment horizontal="left" vertical="center" wrapText="1"/>
    </xf>
    <xf numFmtId="0" fontId="38" fillId="0" borderId="8" xfId="0" applyFont="1" applyBorder="1" applyAlignment="1">
      <alignment vertical="center"/>
    </xf>
    <xf numFmtId="0" fontId="38" fillId="0" borderId="17" xfId="0" applyFont="1" applyBorder="1" applyAlignment="1">
      <alignment vertical="center" wrapText="1"/>
    </xf>
    <xf numFmtId="0" fontId="39" fillId="9" borderId="1" xfId="0" applyFont="1" applyFill="1" applyBorder="1" applyAlignment="1">
      <alignment horizontal="center" vertical="center"/>
    </xf>
    <xf numFmtId="0" fontId="39" fillId="9" borderId="1" xfId="0" applyFont="1" applyFill="1" applyBorder="1" applyAlignment="1">
      <alignment horizontal="center" vertical="center" wrapText="1"/>
    </xf>
    <xf numFmtId="0" fontId="39" fillId="9" borderId="18" xfId="0" applyFont="1" applyFill="1" applyBorder="1" applyAlignment="1">
      <alignment horizontal="center" vertical="center" wrapText="1"/>
    </xf>
    <xf numFmtId="0" fontId="21" fillId="2" borderId="19" xfId="11" applyFont="1" applyBorder="1" applyAlignment="1">
      <alignment horizontal="left"/>
    </xf>
    <xf numFmtId="0" fontId="16" fillId="2" borderId="20" xfId="11" applyBorder="1">
      <alignment horizontal="center" wrapText="1"/>
    </xf>
    <xf numFmtId="170" fontId="17" fillId="2" borderId="21" xfId="0" applyNumberFormat="1" applyFont="1" applyFill="1" applyBorder="1" applyAlignment="1">
      <alignment horizontal="center" wrapText="1"/>
    </xf>
    <xf numFmtId="0" fontId="16" fillId="0" borderId="6" xfId="11" applyFill="1" applyBorder="1">
      <alignment horizontal="center" wrapText="1"/>
    </xf>
    <xf numFmtId="170" fontId="18" fillId="2" borderId="21" xfId="0" applyNumberFormat="1" applyFont="1" applyFill="1" applyBorder="1" applyAlignment="1">
      <alignment horizontal="center" wrapText="1"/>
    </xf>
    <xf numFmtId="168" fontId="0" fillId="0" borderId="22" xfId="22" applyNumberFormat="1" applyFont="1" applyBorder="1" applyAlignment="1">
      <alignment horizontal="center"/>
    </xf>
    <xf numFmtId="168" fontId="0" fillId="0" borderId="5" xfId="22" applyNumberFormat="1" applyFont="1" applyBorder="1" applyAlignment="1">
      <alignment horizontal="center"/>
    </xf>
    <xf numFmtId="168" fontId="0" fillId="0" borderId="21" xfId="22" applyNumberFormat="1" applyFont="1" applyBorder="1" applyAlignment="1">
      <alignment horizontal="center"/>
    </xf>
    <xf numFmtId="0" fontId="16" fillId="2" borderId="20" xfId="11" applyBorder="1" applyAlignment="1">
      <alignment horizontal="center"/>
    </xf>
    <xf numFmtId="0" fontId="0" fillId="0" borderId="22" xfId="0" applyBorder="1"/>
    <xf numFmtId="0" fontId="0" fillId="0" borderId="5" xfId="0" applyBorder="1"/>
    <xf numFmtId="0" fontId="0" fillId="0" borderId="21" xfId="0" applyBorder="1"/>
    <xf numFmtId="0" fontId="16" fillId="2" borderId="22" xfId="11" applyBorder="1" applyAlignment="1">
      <alignment horizontal="center" vertical="center" wrapText="1"/>
    </xf>
    <xf numFmtId="0" fontId="0" fillId="0" borderId="8" xfId="0" applyBorder="1"/>
    <xf numFmtId="0" fontId="40" fillId="0" borderId="0" xfId="0" applyFont="1"/>
    <xf numFmtId="49" fontId="0" fillId="0" borderId="0" xfId="0" applyNumberFormat="1"/>
    <xf numFmtId="170" fontId="17" fillId="2" borderId="0" xfId="0" applyNumberFormat="1" applyFont="1" applyFill="1" applyAlignment="1">
      <alignment horizontal="center" wrapText="1"/>
    </xf>
    <xf numFmtId="170" fontId="17" fillId="2" borderId="5" xfId="0" applyNumberFormat="1" applyFont="1" applyFill="1" applyBorder="1" applyAlignment="1">
      <alignment horizontal="center" wrapText="1"/>
    </xf>
    <xf numFmtId="0" fontId="1" fillId="0" borderId="0" xfId="0" applyFont="1"/>
    <xf numFmtId="169" fontId="19" fillId="10" borderId="0" xfId="17" applyNumberFormat="1" applyFont="1" applyFill="1" applyAlignment="1">
      <alignment horizontal="left"/>
    </xf>
    <xf numFmtId="0" fontId="1" fillId="10" borderId="0" xfId="17" applyFill="1"/>
    <xf numFmtId="0" fontId="24" fillId="10" borderId="0" xfId="17" applyFont="1" applyFill="1"/>
    <xf numFmtId="49" fontId="0" fillId="0" borderId="0" xfId="0" applyNumberFormat="1" applyAlignment="1">
      <alignment horizontal="center"/>
    </xf>
    <xf numFmtId="1" fontId="0" fillId="0" borderId="0" xfId="0" applyNumberFormat="1"/>
    <xf numFmtId="0" fontId="0" fillId="0" borderId="7" xfId="0" applyBorder="1" applyAlignment="1">
      <alignment horizontal="center"/>
    </xf>
    <xf numFmtId="0" fontId="1" fillId="0" borderId="6" xfId="0" quotePrefix="1" applyFont="1" applyBorder="1" applyAlignment="1">
      <alignment horizontal="center"/>
    </xf>
    <xf numFmtId="0" fontId="1" fillId="0" borderId="0" xfId="0" quotePrefix="1" applyFont="1" applyAlignment="1">
      <alignment horizontal="center"/>
    </xf>
    <xf numFmtId="171" fontId="38" fillId="0" borderId="16" xfId="7" applyNumberFormat="1" applyFont="1" applyFill="1" applyBorder="1" applyAlignment="1">
      <alignment horizontal="center" vertical="center" wrapText="1"/>
    </xf>
    <xf numFmtId="171" fontId="38" fillId="0" borderId="0" xfId="7" applyNumberFormat="1" applyFont="1" applyFill="1" applyBorder="1" applyAlignment="1">
      <alignment horizontal="center" vertical="center" wrapText="1"/>
    </xf>
    <xf numFmtId="171" fontId="38" fillId="0" borderId="23" xfId="7" applyNumberFormat="1" applyFont="1" applyFill="1" applyBorder="1" applyAlignment="1">
      <alignment horizontal="center" vertical="center" wrapText="1"/>
    </xf>
    <xf numFmtId="0" fontId="38" fillId="0" borderId="24" xfId="0" applyFont="1" applyBorder="1" applyAlignment="1">
      <alignment horizontal="left" vertical="center" wrapText="1"/>
    </xf>
    <xf numFmtId="171" fontId="0" fillId="0" borderId="5" xfId="7" applyNumberFormat="1" applyFont="1" applyBorder="1" applyAlignment="1">
      <alignment horizontal="center"/>
    </xf>
    <xf numFmtId="171" fontId="0" fillId="0" borderId="21" xfId="7" applyNumberFormat="1" applyFont="1" applyBorder="1" applyAlignment="1">
      <alignment horizontal="center"/>
    </xf>
    <xf numFmtId="171" fontId="0" fillId="0" borderId="0" xfId="7" applyNumberFormat="1" applyFont="1" applyBorder="1" applyAlignment="1">
      <alignment horizontal="center"/>
    </xf>
    <xf numFmtId="171" fontId="0" fillId="0" borderId="0" xfId="7" applyNumberFormat="1" applyFont="1" applyFill="1" applyBorder="1" applyAlignment="1">
      <alignment horizontal="center"/>
    </xf>
    <xf numFmtId="171" fontId="0" fillId="0" borderId="7" xfId="7" applyNumberFormat="1" applyFont="1" applyBorder="1" applyAlignment="1">
      <alignment horizontal="center"/>
    </xf>
    <xf numFmtId="171" fontId="0" fillId="0" borderId="7" xfId="7" applyNumberFormat="1" applyFont="1" applyFill="1" applyBorder="1" applyAlignment="1">
      <alignment horizontal="center"/>
    </xf>
    <xf numFmtId="171" fontId="0" fillId="0" borderId="5" xfId="7" applyNumberFormat="1" applyFont="1" applyFill="1" applyBorder="1" applyAlignment="1">
      <alignment horizontal="center"/>
    </xf>
    <xf numFmtId="171" fontId="0" fillId="0" borderId="21" xfId="7" applyNumberFormat="1" applyFont="1" applyFill="1" applyBorder="1" applyAlignment="1">
      <alignment horizontal="center"/>
    </xf>
    <xf numFmtId="171" fontId="0" fillId="0" borderId="6" xfId="7" applyNumberFormat="1" applyFont="1" applyBorder="1" applyAlignment="1">
      <alignment horizontal="center"/>
    </xf>
    <xf numFmtId="171" fontId="0" fillId="0" borderId="22" xfId="7" applyNumberFormat="1" applyFont="1" applyBorder="1" applyAlignment="1">
      <alignment horizontal="center"/>
    </xf>
    <xf numFmtId="171" fontId="0" fillId="0" borderId="6" xfId="7" applyNumberFormat="1" applyFont="1" applyFill="1" applyBorder="1" applyAlignment="1">
      <alignment horizontal="center"/>
    </xf>
    <xf numFmtId="171" fontId="10" fillId="0" borderId="6" xfId="7" applyNumberFormat="1" applyFont="1" applyFill="1" applyBorder="1" applyAlignment="1">
      <alignment horizontal="center"/>
    </xf>
    <xf numFmtId="171" fontId="0" fillId="0" borderId="22" xfId="7" applyNumberFormat="1" applyFont="1" applyFill="1" applyBorder="1" applyAlignment="1">
      <alignment horizontal="center"/>
    </xf>
    <xf numFmtId="171" fontId="0" fillId="0" borderId="0" xfId="0" applyNumberFormat="1"/>
    <xf numFmtId="171" fontId="0" fillId="0" borderId="8" xfId="0" applyNumberFormat="1" applyBorder="1"/>
    <xf numFmtId="0" fontId="1" fillId="0" borderId="0" xfId="0" applyFont="1" applyAlignment="1">
      <alignment horizontal="left"/>
    </xf>
    <xf numFmtId="171" fontId="1" fillId="0" borderId="6" xfId="7" applyNumberFormat="1" applyFont="1" applyFill="1" applyBorder="1" applyAlignment="1">
      <alignment horizontal="center"/>
    </xf>
    <xf numFmtId="171" fontId="1" fillId="0" borderId="0" xfId="7" applyNumberFormat="1" applyFont="1" applyFill="1" applyBorder="1" applyAlignment="1">
      <alignment horizontal="center"/>
    </xf>
    <xf numFmtId="3" fontId="26" fillId="0" borderId="0" xfId="0" applyNumberFormat="1" applyFont="1" applyAlignment="1">
      <alignment wrapText="1"/>
    </xf>
    <xf numFmtId="171" fontId="0" fillId="0" borderId="6" xfId="0" applyNumberFormat="1" applyBorder="1"/>
    <xf numFmtId="0" fontId="41" fillId="0" borderId="0" xfId="0" applyFont="1" applyAlignment="1">
      <alignment horizontal="left"/>
    </xf>
    <xf numFmtId="171" fontId="0" fillId="0" borderId="29" xfId="7" applyNumberFormat="1" applyFont="1" applyFill="1" applyBorder="1" applyAlignment="1">
      <alignment horizontal="center"/>
    </xf>
    <xf numFmtId="171" fontId="0" fillId="0" borderId="33" xfId="7" applyNumberFormat="1" applyFont="1" applyFill="1" applyBorder="1" applyAlignment="1">
      <alignment horizontal="center"/>
    </xf>
    <xf numFmtId="171" fontId="0" fillId="10" borderId="34" xfId="7" applyNumberFormat="1" applyFont="1" applyFill="1" applyBorder="1" applyAlignment="1">
      <alignment horizontal="center"/>
    </xf>
    <xf numFmtId="171" fontId="0" fillId="10" borderId="36" xfId="7" applyNumberFormat="1" applyFont="1" applyFill="1" applyBorder="1" applyAlignment="1">
      <alignment horizontal="center"/>
    </xf>
    <xf numFmtId="171" fontId="0" fillId="10" borderId="37" xfId="7" applyNumberFormat="1" applyFont="1" applyFill="1" applyBorder="1" applyAlignment="1">
      <alignment horizontal="center"/>
    </xf>
    <xf numFmtId="171" fontId="0" fillId="10" borderId="38" xfId="7" applyNumberFormat="1" applyFont="1" applyFill="1" applyBorder="1" applyAlignment="1">
      <alignment horizontal="center"/>
    </xf>
    <xf numFmtId="0" fontId="0" fillId="0" borderId="40" xfId="0" applyBorder="1"/>
    <xf numFmtId="171" fontId="0" fillId="10" borderId="41" xfId="7" applyNumberFormat="1" applyFont="1" applyFill="1" applyBorder="1" applyAlignment="1">
      <alignment horizontal="center"/>
    </xf>
    <xf numFmtId="171" fontId="0" fillId="0" borderId="39" xfId="7" applyNumberFormat="1" applyFont="1" applyFill="1" applyBorder="1" applyAlignment="1">
      <alignment horizontal="center"/>
    </xf>
    <xf numFmtId="171" fontId="0" fillId="0" borderId="37" xfId="7" applyNumberFormat="1" applyFont="1" applyFill="1" applyBorder="1" applyAlignment="1">
      <alignment horizontal="center"/>
    </xf>
    <xf numFmtId="0" fontId="1" fillId="0" borderId="7" xfId="0" quotePrefix="1" applyFont="1" applyBorder="1" applyAlignment="1">
      <alignment horizontal="center"/>
    </xf>
    <xf numFmtId="171" fontId="0" fillId="0" borderId="46" xfId="7" applyNumberFormat="1" applyFont="1" applyFill="1" applyBorder="1" applyAlignment="1">
      <alignment horizontal="center"/>
    </xf>
    <xf numFmtId="171" fontId="0" fillId="0" borderId="38" xfId="7" applyNumberFormat="1" applyFont="1" applyFill="1" applyBorder="1" applyAlignment="1">
      <alignment horizontal="center"/>
    </xf>
    <xf numFmtId="171" fontId="0" fillId="0" borderId="42" xfId="7" applyNumberFormat="1" applyFont="1" applyFill="1" applyBorder="1" applyAlignment="1">
      <alignment horizontal="center"/>
    </xf>
    <xf numFmtId="171" fontId="0" fillId="0" borderId="43" xfId="7" applyNumberFormat="1" applyFont="1" applyFill="1" applyBorder="1" applyAlignment="1">
      <alignment horizontal="center"/>
    </xf>
    <xf numFmtId="171" fontId="0" fillId="0" borderId="44" xfId="7" applyNumberFormat="1" applyFont="1" applyFill="1" applyBorder="1" applyAlignment="1">
      <alignment horizontal="center"/>
    </xf>
    <xf numFmtId="171" fontId="0" fillId="0" borderId="45" xfId="7" applyNumberFormat="1" applyFont="1" applyFill="1" applyBorder="1" applyAlignment="1">
      <alignment horizontal="center"/>
    </xf>
    <xf numFmtId="0" fontId="0" fillId="0" borderId="28" xfId="0" quotePrefix="1" applyBorder="1" applyAlignment="1">
      <alignment horizontal="center"/>
    </xf>
    <xf numFmtId="171" fontId="0" fillId="10" borderId="42" xfId="7" applyNumberFormat="1" applyFont="1" applyFill="1" applyBorder="1" applyAlignment="1">
      <alignment horizontal="center"/>
    </xf>
    <xf numFmtId="168" fontId="0" fillId="0" borderId="0" xfId="22" applyNumberFormat="1" applyFont="1" applyFill="1" applyBorder="1"/>
    <xf numFmtId="168" fontId="0" fillId="0" borderId="0" xfId="22" applyNumberFormat="1" applyFont="1"/>
    <xf numFmtId="1" fontId="0" fillId="0" borderId="7" xfId="0" applyNumberFormat="1" applyBorder="1" applyAlignment="1">
      <alignment horizontal="center"/>
    </xf>
    <xf numFmtId="171" fontId="43" fillId="0" borderId="0" xfId="0" applyNumberFormat="1" applyFont="1"/>
    <xf numFmtId="169" fontId="44" fillId="10" borderId="0" xfId="0" applyNumberFormat="1" applyFont="1" applyFill="1" applyAlignment="1">
      <alignment horizontal="left"/>
    </xf>
    <xf numFmtId="0" fontId="1" fillId="10" borderId="0" xfId="0" applyFont="1" applyFill="1"/>
    <xf numFmtId="0" fontId="1" fillId="8" borderId="0" xfId="0" applyFont="1" applyFill="1"/>
    <xf numFmtId="0" fontId="45" fillId="10" borderId="0" xfId="0" applyFont="1" applyFill="1"/>
    <xf numFmtId="0" fontId="45" fillId="8" borderId="0" xfId="0" applyFont="1" applyFill="1"/>
    <xf numFmtId="169" fontId="19" fillId="8" borderId="0" xfId="0" applyNumberFormat="1" applyFont="1" applyFill="1" applyAlignment="1">
      <alignment horizontal="left"/>
    </xf>
    <xf numFmtId="0" fontId="13" fillId="0" borderId="0" xfId="0" applyFont="1" applyAlignment="1">
      <alignment horizontal="center" vertical="center" textRotation="90"/>
    </xf>
    <xf numFmtId="172" fontId="0" fillId="0" borderId="0" xfId="7" applyNumberFormat="1" applyFont="1"/>
    <xf numFmtId="0" fontId="38" fillId="0" borderId="48" xfId="0" applyFont="1" applyBorder="1" applyAlignment="1">
      <alignment vertical="center" wrapText="1"/>
    </xf>
    <xf numFmtId="171" fontId="1" fillId="0" borderId="22" xfId="7" applyNumberFormat="1" applyFont="1" applyFill="1" applyBorder="1" applyAlignment="1">
      <alignment horizontal="center"/>
    </xf>
    <xf numFmtId="171" fontId="1" fillId="0" borderId="5" xfId="7" applyNumberFormat="1" applyFont="1" applyFill="1" applyBorder="1" applyAlignment="1">
      <alignment horizontal="center"/>
    </xf>
    <xf numFmtId="0" fontId="1" fillId="0" borderId="0" xfId="17"/>
    <xf numFmtId="0" fontId="0" fillId="10" borderId="0" xfId="0" applyFill="1"/>
    <xf numFmtId="171" fontId="1" fillId="0" borderId="0" xfId="0" applyNumberFormat="1" applyFont="1"/>
    <xf numFmtId="171" fontId="0" fillId="0" borderId="7" xfId="0" applyNumberFormat="1" applyBorder="1"/>
    <xf numFmtId="171" fontId="0" fillId="0" borderId="31" xfId="7" applyNumberFormat="1" applyFont="1" applyFill="1" applyBorder="1" applyAlignment="1">
      <alignment horizontal="center"/>
    </xf>
    <xf numFmtId="171" fontId="0" fillId="0" borderId="30" xfId="7" applyNumberFormat="1" applyFont="1" applyFill="1" applyBorder="1" applyAlignment="1">
      <alignment horizontal="center"/>
    </xf>
    <xf numFmtId="171" fontId="0" fillId="0" borderId="32" xfId="7" applyNumberFormat="1" applyFont="1" applyFill="1" applyBorder="1" applyAlignment="1">
      <alignment horizontal="center"/>
    </xf>
    <xf numFmtId="171" fontId="0" fillId="0" borderId="35" xfId="7" applyNumberFormat="1" applyFont="1" applyFill="1" applyBorder="1" applyAlignment="1">
      <alignment horizontal="center"/>
    </xf>
    <xf numFmtId="171" fontId="0" fillId="0" borderId="47" xfId="7" applyNumberFormat="1" applyFont="1" applyFill="1" applyBorder="1" applyAlignment="1">
      <alignment horizontal="center"/>
    </xf>
    <xf numFmtId="171" fontId="1" fillId="0" borderId="7" xfId="7" applyNumberFormat="1" applyFont="1" applyFill="1" applyBorder="1" applyAlignment="1">
      <alignment horizontal="center"/>
    </xf>
    <xf numFmtId="0" fontId="13" fillId="0" borderId="0" xfId="0" applyFont="1" applyAlignment="1">
      <alignment horizontal="center" vertical="center" textRotation="90" wrapText="1"/>
    </xf>
    <xf numFmtId="171" fontId="0" fillId="0" borderId="0" xfId="22" applyNumberFormat="1" applyFont="1" applyFill="1" applyAlignment="1">
      <alignment horizontal="center"/>
    </xf>
    <xf numFmtId="0" fontId="1" fillId="0" borderId="0" xfId="0" applyFont="1" applyAlignment="1">
      <alignment horizontal="center"/>
    </xf>
    <xf numFmtId="0" fontId="1" fillId="0" borderId="7" xfId="0" applyFont="1" applyBorder="1" applyAlignment="1">
      <alignment horizontal="center"/>
    </xf>
    <xf numFmtId="168" fontId="1" fillId="0" borderId="0" xfId="22" applyNumberFormat="1" applyFont="1" applyFill="1" applyBorder="1" applyAlignment="1">
      <alignment horizontal="center"/>
    </xf>
    <xf numFmtId="0" fontId="1" fillId="0" borderId="6" xfId="0" applyFont="1" applyBorder="1" applyAlignment="1">
      <alignment horizontal="center"/>
    </xf>
    <xf numFmtId="0" fontId="39" fillId="9" borderId="1" xfId="0" applyFont="1" applyFill="1" applyBorder="1" applyAlignment="1">
      <alignment horizontal="center" vertical="center" wrapText="1"/>
    </xf>
    <xf numFmtId="0" fontId="38" fillId="0" borderId="25" xfId="0" applyFont="1" applyBorder="1" applyAlignment="1">
      <alignment horizontal="left" vertical="center" wrapText="1"/>
    </xf>
    <xf numFmtId="0" fontId="38" fillId="0" borderId="26" xfId="0" applyFont="1" applyBorder="1" applyAlignment="1">
      <alignment horizontal="left" vertical="center" wrapText="1"/>
    </xf>
    <xf numFmtId="0" fontId="38" fillId="0" borderId="27" xfId="0" applyFont="1" applyBorder="1" applyAlignment="1">
      <alignment horizontal="left" vertical="center" wrapText="1"/>
    </xf>
    <xf numFmtId="0" fontId="38" fillId="0" borderId="24" xfId="0" applyFont="1" applyBorder="1" applyAlignment="1">
      <alignment horizontal="left" vertical="center" wrapText="1"/>
    </xf>
    <xf numFmtId="0" fontId="13" fillId="0" borderId="6" xfId="0" applyFont="1" applyBorder="1" applyAlignment="1">
      <alignment horizontal="center" vertical="center" textRotation="90" wrapText="1"/>
    </xf>
    <xf numFmtId="0" fontId="13" fillId="0" borderId="0" xfId="0" applyFont="1" applyAlignment="1">
      <alignment horizontal="center" vertical="center" textRotation="90" wrapText="1"/>
    </xf>
    <xf numFmtId="0" fontId="0" fillId="0" borderId="0" xfId="0" applyAlignment="1">
      <alignment horizontal="center" vertical="center" textRotation="90" wrapText="1"/>
    </xf>
    <xf numFmtId="0" fontId="5" fillId="2" borderId="6" xfId="12" applyFill="1" applyBorder="1" applyAlignment="1" applyProtection="1">
      <alignment horizontal="center" wrapText="1"/>
    </xf>
    <xf numFmtId="0" fontId="5" fillId="2" borderId="22" xfId="12" applyFill="1" applyBorder="1" applyAlignment="1" applyProtection="1">
      <alignment horizontal="center" wrapText="1"/>
    </xf>
    <xf numFmtId="0" fontId="13" fillId="0" borderId="19" xfId="0" applyFont="1" applyBorder="1" applyAlignment="1">
      <alignment horizontal="center" vertical="center" textRotation="90" wrapText="1"/>
    </xf>
    <xf numFmtId="0" fontId="13" fillId="0" borderId="8" xfId="0" applyFont="1" applyBorder="1" applyAlignment="1">
      <alignment horizontal="center" vertical="center" textRotation="90" wrapText="1"/>
    </xf>
    <xf numFmtId="0" fontId="13" fillId="0" borderId="20" xfId="0" applyFont="1" applyBorder="1" applyAlignment="1">
      <alignment horizontal="center" vertical="center" textRotation="90" wrapText="1"/>
    </xf>
    <xf numFmtId="0" fontId="0" fillId="0" borderId="8" xfId="0" applyBorder="1" applyAlignment="1">
      <alignment horizontal="center" vertical="center" textRotation="90" wrapText="1"/>
    </xf>
    <xf numFmtId="0" fontId="13" fillId="0" borderId="19" xfId="0" applyFont="1" applyBorder="1" applyAlignment="1">
      <alignment horizontal="center" vertical="center" textRotation="90"/>
    </xf>
    <xf numFmtId="0" fontId="13" fillId="0" borderId="8" xfId="0" applyFont="1" applyBorder="1" applyAlignment="1">
      <alignment horizontal="center" vertical="center" textRotation="90"/>
    </xf>
    <xf numFmtId="0" fontId="13" fillId="0" borderId="20" xfId="0" applyFont="1" applyBorder="1" applyAlignment="1">
      <alignment horizontal="center" vertical="center" textRotation="90"/>
    </xf>
    <xf numFmtId="0" fontId="0" fillId="0" borderId="8" xfId="0" applyBorder="1"/>
    <xf numFmtId="1" fontId="0" fillId="0" borderId="6" xfId="22" applyNumberFormat="1" applyFont="1" applyBorder="1" applyAlignment="1">
      <alignment horizontal="center"/>
    </xf>
    <xf numFmtId="178" fontId="0" fillId="0" borderId="22" xfId="7" applyNumberFormat="1" applyFont="1" applyFill="1" applyBorder="1"/>
    <xf numFmtId="178" fontId="0" fillId="0" borderId="5" xfId="7" applyNumberFormat="1" applyFont="1" applyFill="1" applyBorder="1"/>
    <xf numFmtId="178" fontId="0" fillId="0" borderId="21" xfId="7" applyNumberFormat="1" applyFont="1" applyFill="1" applyBorder="1"/>
    <xf numFmtId="1" fontId="0" fillId="0" borderId="0" xfId="22" quotePrefix="1" applyNumberFormat="1" applyFont="1" applyFill="1" applyBorder="1" applyAlignment="1">
      <alignment horizontal="center"/>
    </xf>
    <xf numFmtId="1" fontId="0" fillId="0" borderId="7" xfId="22" quotePrefix="1" applyNumberFormat="1" applyFont="1" applyFill="1" applyBorder="1" applyAlignment="1">
      <alignment horizontal="center"/>
    </xf>
    <xf numFmtId="1" fontId="0" fillId="0" borderId="0" xfId="22" applyNumberFormat="1" applyFont="1" applyFill="1" applyBorder="1" applyAlignment="1">
      <alignment horizontal="center"/>
    </xf>
    <xf numFmtId="1" fontId="0" fillId="0" borderId="0" xfId="22" applyNumberFormat="1" applyFont="1" applyBorder="1" applyAlignment="1">
      <alignment horizontal="center"/>
    </xf>
    <xf numFmtId="1" fontId="0" fillId="0" borderId="6" xfId="22" applyNumberFormat="1" applyFont="1" applyFill="1" applyBorder="1" applyAlignment="1">
      <alignment horizontal="center"/>
    </xf>
    <xf numFmtId="1" fontId="0" fillId="0" borderId="22" xfId="22" applyNumberFormat="1" applyFont="1" applyBorder="1" applyAlignment="1">
      <alignment horizontal="center"/>
    </xf>
    <xf numFmtId="1" fontId="0" fillId="0" borderId="5" xfId="22" applyNumberFormat="1" applyFont="1" applyBorder="1" applyAlignment="1">
      <alignment horizontal="center"/>
    </xf>
    <xf numFmtId="1" fontId="1" fillId="0" borderId="0" xfId="22" applyNumberFormat="1" applyFont="1" applyFill="1" applyBorder="1" applyAlignment="1">
      <alignment horizontal="center"/>
    </xf>
    <xf numFmtId="1" fontId="1" fillId="0" borderId="5" xfId="22" applyNumberFormat="1" applyFont="1" applyFill="1" applyBorder="1" applyAlignment="1">
      <alignment horizontal="center"/>
    </xf>
    <xf numFmtId="1" fontId="1" fillId="0" borderId="7" xfId="22" applyNumberFormat="1" applyFont="1" applyFill="1" applyBorder="1" applyAlignment="1">
      <alignment horizontal="center"/>
    </xf>
    <xf numFmtId="1" fontId="1" fillId="0" borderId="28" xfId="22" applyNumberFormat="1" applyFont="1" applyFill="1" applyBorder="1" applyAlignment="1">
      <alignment horizontal="center"/>
    </xf>
    <xf numFmtId="1" fontId="1" fillId="0" borderId="21" xfId="22" applyNumberFormat="1" applyFont="1" applyFill="1" applyBorder="1" applyAlignment="1">
      <alignment horizontal="center"/>
    </xf>
    <xf numFmtId="168" fontId="0" fillId="0" borderId="22" xfId="22" quotePrefix="1" applyNumberFormat="1" applyFont="1" applyBorder="1" applyAlignment="1">
      <alignment horizontal="center"/>
    </xf>
    <xf numFmtId="0" fontId="1" fillId="0" borderId="0" xfId="0" applyFont="1" applyBorder="1" applyAlignment="1">
      <alignment horizontal="center"/>
    </xf>
    <xf numFmtId="168" fontId="0" fillId="0" borderId="5" xfId="22" quotePrefix="1" applyNumberFormat="1" applyFont="1" applyBorder="1" applyAlignment="1">
      <alignment horizontal="center"/>
    </xf>
    <xf numFmtId="1" fontId="0" fillId="0" borderId="5" xfId="22" quotePrefix="1" applyNumberFormat="1" applyFont="1" applyFill="1" applyBorder="1" applyAlignment="1">
      <alignment horizontal="center"/>
    </xf>
    <xf numFmtId="1" fontId="0" fillId="0" borderId="7" xfId="22" applyNumberFormat="1" applyFont="1" applyFill="1" applyBorder="1" applyAlignment="1">
      <alignment horizontal="center"/>
    </xf>
    <xf numFmtId="1" fontId="0" fillId="0" borderId="21" xfId="22" quotePrefix="1" applyNumberFormat="1" applyFont="1" applyFill="1" applyBorder="1" applyAlignment="1">
      <alignment horizontal="center"/>
    </xf>
    <xf numFmtId="0" fontId="0" fillId="0" borderId="0" xfId="0" quotePrefix="1" applyBorder="1" applyAlignment="1">
      <alignment horizontal="center"/>
    </xf>
    <xf numFmtId="1" fontId="0" fillId="0" borderId="6" xfId="22" quotePrefix="1" applyNumberFormat="1" applyFont="1" applyFill="1" applyBorder="1" applyAlignment="1">
      <alignment horizontal="center"/>
    </xf>
    <xf numFmtId="1" fontId="0" fillId="0" borderId="22" xfId="22" applyNumberFormat="1" applyFont="1" applyFill="1" applyBorder="1" applyAlignment="1">
      <alignment horizontal="center"/>
    </xf>
    <xf numFmtId="1" fontId="0" fillId="0" borderId="5" xfId="22" applyNumberFormat="1" applyFont="1" applyFill="1" applyBorder="1" applyAlignment="1">
      <alignment horizontal="center"/>
    </xf>
    <xf numFmtId="1" fontId="0" fillId="0" borderId="21" xfId="22" applyNumberFormat="1" applyFont="1" applyFill="1" applyBorder="1" applyAlignment="1">
      <alignment horizontal="center"/>
    </xf>
    <xf numFmtId="1" fontId="0" fillId="0" borderId="21" xfId="22" applyNumberFormat="1" applyFont="1" applyBorder="1" applyAlignment="1">
      <alignment horizontal="center"/>
    </xf>
    <xf numFmtId="0" fontId="1" fillId="0" borderId="0" xfId="0" quotePrefix="1" applyFont="1" applyBorder="1" applyAlignment="1">
      <alignment horizontal="center"/>
    </xf>
    <xf numFmtId="1" fontId="1" fillId="0" borderId="29" xfId="22" applyNumberFormat="1" applyFont="1" applyFill="1" applyBorder="1" applyAlignment="1">
      <alignment horizontal="center"/>
    </xf>
    <xf numFmtId="1" fontId="1" fillId="10" borderId="37" xfId="22" applyNumberFormat="1" applyFont="1" applyFill="1" applyBorder="1" applyAlignment="1">
      <alignment horizontal="center"/>
    </xf>
    <xf numFmtId="1" fontId="1" fillId="0" borderId="46" xfId="22" applyNumberFormat="1" applyFont="1" applyFill="1" applyBorder="1" applyAlignment="1">
      <alignment horizontal="center"/>
    </xf>
    <xf numFmtId="1" fontId="1" fillId="0" borderId="31" xfId="22" applyNumberFormat="1" applyFont="1" applyFill="1" applyBorder="1" applyAlignment="1">
      <alignment horizontal="center"/>
    </xf>
    <xf numFmtId="1" fontId="0" fillId="0" borderId="7" xfId="22" applyNumberFormat="1" applyFont="1" applyBorder="1" applyAlignment="1">
      <alignment horizontal="center"/>
    </xf>
  </cellXfs>
  <cellStyles count="77">
    <cellStyle name="ArialBold8" xfId="1" xr:uid="{00000000-0005-0000-0000-000000000000}"/>
    <cellStyle name="ArialBold8 2" xfId="2" xr:uid="{00000000-0005-0000-0000-000001000000}"/>
    <cellStyle name="ArialBold8 3" xfId="3" xr:uid="{00000000-0005-0000-0000-000002000000}"/>
    <cellStyle name="ArialNormal8" xfId="4" xr:uid="{00000000-0005-0000-0000-000003000000}"/>
    <cellStyle name="ArialNormal8 2" xfId="5" xr:uid="{00000000-0005-0000-0000-000004000000}"/>
    <cellStyle name="ArialNormal8 3" xfId="6" xr:uid="{00000000-0005-0000-0000-000005000000}"/>
    <cellStyle name="Comma" xfId="7" builtinId="3"/>
    <cellStyle name="Grey" xfId="8" xr:uid="{00000000-0005-0000-0000-000007000000}"/>
    <cellStyle name="Grey 2" xfId="9" xr:uid="{00000000-0005-0000-0000-000008000000}"/>
    <cellStyle name="Grey 3" xfId="10" xr:uid="{00000000-0005-0000-0000-000009000000}"/>
    <cellStyle name="Header" xfId="11" xr:uid="{00000000-0005-0000-0000-00000A000000}"/>
    <cellStyle name="Hyperlink" xfId="12" builtinId="8"/>
    <cellStyle name="Input [yellow]" xfId="13" xr:uid="{00000000-0005-0000-0000-00000C000000}"/>
    <cellStyle name="Input [yellow] 2" xfId="14" xr:uid="{00000000-0005-0000-0000-00000D000000}"/>
    <cellStyle name="Input [yellow] 3" xfId="15" xr:uid="{00000000-0005-0000-0000-00000E000000}"/>
    <cellStyle name="Normal" xfId="0" builtinId="0"/>
    <cellStyle name="Normal - Style1" xfId="16" xr:uid="{00000000-0005-0000-0000-000010000000}"/>
    <cellStyle name="Normal 2" xfId="17" xr:uid="{00000000-0005-0000-0000-000011000000}"/>
    <cellStyle name="nplosion_borders" xfId="18" xr:uid="{00000000-0005-0000-0000-000012000000}"/>
    <cellStyle name="number" xfId="19" xr:uid="{00000000-0005-0000-0000-000013000000}"/>
    <cellStyle name="number 2" xfId="20" xr:uid="{00000000-0005-0000-0000-000014000000}"/>
    <cellStyle name="number 3" xfId="21" xr:uid="{00000000-0005-0000-0000-000015000000}"/>
    <cellStyle name="Percent" xfId="22" builtinId="5"/>
    <cellStyle name="Percent [2]" xfId="23" xr:uid="{00000000-0005-0000-0000-000017000000}"/>
    <cellStyle name="Percent [2] 2" xfId="24" xr:uid="{00000000-0005-0000-0000-000018000000}"/>
    <cellStyle name="Percent [2] 3" xfId="25" xr:uid="{00000000-0005-0000-0000-000019000000}"/>
    <cellStyle name="PSChar" xfId="26" xr:uid="{00000000-0005-0000-0000-00001A000000}"/>
    <cellStyle name="PSChar 2" xfId="27" xr:uid="{00000000-0005-0000-0000-00001B000000}"/>
    <cellStyle name="PSChar 3" xfId="28" xr:uid="{00000000-0005-0000-0000-00001C000000}"/>
    <cellStyle name="PSDate" xfId="29" xr:uid="{00000000-0005-0000-0000-00001D000000}"/>
    <cellStyle name="PSDate 2" xfId="30" xr:uid="{00000000-0005-0000-0000-00001E000000}"/>
    <cellStyle name="PSDate 3" xfId="31" xr:uid="{00000000-0005-0000-0000-00001F000000}"/>
    <cellStyle name="PSDec" xfId="32" xr:uid="{00000000-0005-0000-0000-000020000000}"/>
    <cellStyle name="PSDec 2" xfId="33" xr:uid="{00000000-0005-0000-0000-000021000000}"/>
    <cellStyle name="PSDec 3" xfId="34" xr:uid="{00000000-0005-0000-0000-000022000000}"/>
    <cellStyle name="PSHeading" xfId="35" xr:uid="{00000000-0005-0000-0000-000023000000}"/>
    <cellStyle name="PSHeading 2" xfId="36" xr:uid="{00000000-0005-0000-0000-000024000000}"/>
    <cellStyle name="PSHeading 3" xfId="37" xr:uid="{00000000-0005-0000-0000-000025000000}"/>
    <cellStyle name="PSInt" xfId="38" xr:uid="{00000000-0005-0000-0000-000026000000}"/>
    <cellStyle name="PSInt 2" xfId="39" xr:uid="{00000000-0005-0000-0000-000027000000}"/>
    <cellStyle name="PSInt 3" xfId="40" xr:uid="{00000000-0005-0000-0000-000028000000}"/>
    <cellStyle name="PSSpacer" xfId="41" xr:uid="{00000000-0005-0000-0000-000029000000}"/>
    <cellStyle name="PSSpacer 2" xfId="42" xr:uid="{00000000-0005-0000-0000-00002A000000}"/>
    <cellStyle name="PSSpacer 3" xfId="43" xr:uid="{00000000-0005-0000-0000-00002B000000}"/>
    <cellStyle name="s_HeaderLine" xfId="44" xr:uid="{00000000-0005-0000-0000-00002C000000}"/>
    <cellStyle name="s_HeaderLine 2" xfId="45" xr:uid="{00000000-0005-0000-0000-00002D000000}"/>
    <cellStyle name="s_HeaderLine 3" xfId="46" xr:uid="{00000000-0005-0000-0000-00002E000000}"/>
    <cellStyle name="s_PurpleHeader" xfId="47" xr:uid="{00000000-0005-0000-0000-00002F000000}"/>
    <cellStyle name="s_PurpleHeader 2" xfId="48" xr:uid="{00000000-0005-0000-0000-000030000000}"/>
    <cellStyle name="s_PurpleHeader 3" xfId="49" xr:uid="{00000000-0005-0000-0000-000031000000}"/>
    <cellStyle name="s_TotalBackground" xfId="50" xr:uid="{00000000-0005-0000-0000-000032000000}"/>
    <cellStyle name="s_TotalBackground 2" xfId="51" xr:uid="{00000000-0005-0000-0000-000033000000}"/>
    <cellStyle name="s_TotalBackground 3" xfId="52" xr:uid="{00000000-0005-0000-0000-000034000000}"/>
    <cellStyle name="Style 21" xfId="53" xr:uid="{00000000-0005-0000-0000-000035000000}"/>
    <cellStyle name="Style 21 2" xfId="54" xr:uid="{00000000-0005-0000-0000-000036000000}"/>
    <cellStyle name="Style 21 3" xfId="55" xr:uid="{00000000-0005-0000-0000-000037000000}"/>
    <cellStyle name="Style 22" xfId="56" xr:uid="{00000000-0005-0000-0000-000038000000}"/>
    <cellStyle name="Style 22 2" xfId="57" xr:uid="{00000000-0005-0000-0000-000039000000}"/>
    <cellStyle name="Style 22 3" xfId="58" xr:uid="{00000000-0005-0000-0000-00003A000000}"/>
    <cellStyle name="Style 23" xfId="59" xr:uid="{00000000-0005-0000-0000-00003B000000}"/>
    <cellStyle name="Style 23 2" xfId="60" xr:uid="{00000000-0005-0000-0000-00003C000000}"/>
    <cellStyle name="Style 23 3" xfId="61" xr:uid="{00000000-0005-0000-0000-00003D000000}"/>
    <cellStyle name="Style 24" xfId="62" xr:uid="{00000000-0005-0000-0000-00003E000000}"/>
    <cellStyle name="Style 24 2" xfId="63" xr:uid="{00000000-0005-0000-0000-00003F000000}"/>
    <cellStyle name="Style 24 3" xfId="64" xr:uid="{00000000-0005-0000-0000-000040000000}"/>
    <cellStyle name="Style 25" xfId="65" xr:uid="{00000000-0005-0000-0000-000041000000}"/>
    <cellStyle name="Style 25 2" xfId="66" xr:uid="{00000000-0005-0000-0000-000042000000}"/>
    <cellStyle name="Style 25 3" xfId="67" xr:uid="{00000000-0005-0000-0000-000043000000}"/>
    <cellStyle name="Style 26" xfId="68" xr:uid="{00000000-0005-0000-0000-000044000000}"/>
    <cellStyle name="Style 26 2" xfId="69" xr:uid="{00000000-0005-0000-0000-000045000000}"/>
    <cellStyle name="Style 26 3" xfId="70" xr:uid="{00000000-0005-0000-0000-000046000000}"/>
    <cellStyle name="Text Heading" xfId="71" xr:uid="{00000000-0005-0000-0000-000047000000}"/>
    <cellStyle name="Text Heading 2" xfId="72" xr:uid="{00000000-0005-0000-0000-000048000000}"/>
    <cellStyle name="Text Heading 3" xfId="73" xr:uid="{00000000-0005-0000-0000-000049000000}"/>
    <cellStyle name="title" xfId="74" xr:uid="{00000000-0005-0000-0000-00004A000000}"/>
    <cellStyle name="title 2" xfId="75" xr:uid="{00000000-0005-0000-0000-00004B000000}"/>
    <cellStyle name="title 3" xfId="76" xr:uid="{00000000-0005-0000-0000-00004C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1</xdr:col>
      <xdr:colOff>7620</xdr:colOff>
      <xdr:row>3</xdr:row>
      <xdr:rowOff>29210</xdr:rowOff>
    </xdr:from>
    <xdr:to>
      <xdr:col>5</xdr:col>
      <xdr:colOff>3622063</xdr:colOff>
      <xdr:row>13</xdr:row>
      <xdr:rowOff>85725</xdr:rowOff>
    </xdr:to>
    <xdr:sp macro="" textlink="">
      <xdr:nvSpPr>
        <xdr:cNvPr id="7584" name="TextBox 1">
          <a:extLst>
            <a:ext uri="{FF2B5EF4-FFF2-40B4-BE49-F238E27FC236}">
              <a16:creationId xmlns:a16="http://schemas.microsoft.com/office/drawing/2014/main" id="{00000000-0008-0000-0100-0000A01D0000}"/>
            </a:ext>
          </a:extLst>
        </xdr:cNvPr>
        <xdr:cNvSpPr txBox="1">
          <a:spLocks noChangeArrowheads="1"/>
        </xdr:cNvSpPr>
      </xdr:nvSpPr>
      <xdr:spPr bwMode="auto">
        <a:xfrm>
          <a:off x="245745" y="553085"/>
          <a:ext cx="9529468" cy="1675765"/>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lnSpc>
              <a:spcPts val="800"/>
            </a:lnSpc>
            <a:defRPr sz="1000"/>
          </a:pPr>
          <a:r>
            <a:rPr lang="en-NZ" sz="1100" b="1" i="0" strike="noStrike">
              <a:solidFill>
                <a:srgbClr val="000000"/>
              </a:solidFill>
              <a:latin typeface="Arial"/>
              <a:cs typeface="Arial"/>
            </a:rPr>
            <a:t>Spending</a:t>
          </a:r>
        </a:p>
        <a:p>
          <a:pPr algn="l" rtl="0">
            <a:lnSpc>
              <a:spcPts val="800"/>
            </a:lnSpc>
            <a:defRPr sz="1000"/>
          </a:pPr>
          <a:endParaRPr lang="en-NZ" sz="1100" b="1" i="0" strike="noStrike">
            <a:solidFill>
              <a:srgbClr val="000000"/>
            </a:solidFill>
            <a:latin typeface="Arial"/>
            <a:cs typeface="Arial"/>
          </a:endParaRPr>
        </a:p>
        <a:p>
          <a:pPr marL="0" marR="0" indent="0" algn="l" defTabSz="914400" rtl="0" eaLnBrk="1" fontAlgn="auto" latinLnBrk="0" hangingPunct="1">
            <a:lnSpc>
              <a:spcPts val="1100"/>
            </a:lnSpc>
            <a:spcBef>
              <a:spcPts val="0"/>
            </a:spcBef>
            <a:spcAft>
              <a:spcPts val="0"/>
            </a:spcAft>
            <a:buClrTx/>
            <a:buSzTx/>
            <a:buFontTx/>
            <a:buNone/>
            <a:tabLst/>
            <a:defRPr sz="1000"/>
          </a:pPr>
          <a:r>
            <a:rPr lang="en-NZ" sz="1100" b="0" i="0" strike="noStrike">
              <a:solidFill>
                <a:srgbClr val="000000"/>
              </a:solidFill>
              <a:latin typeface="Arial"/>
              <a:cs typeface="Arial"/>
            </a:rPr>
            <a:t>Financial net expenditure is included for the years 1972-1993 and equals the sum of cash payments less net lending. </a:t>
          </a:r>
          <a:r>
            <a:rPr kumimoji="0" lang="en-NZ" sz="1100" b="0" i="0" u="none" strike="noStrike" kern="0" cap="none" spc="0" normalizeH="0" baseline="0" noProof="0">
              <a:ln>
                <a:noFill/>
              </a:ln>
              <a:solidFill>
                <a:srgbClr val="000000"/>
              </a:solidFill>
              <a:effectLst/>
              <a:uLnTx/>
              <a:uFillTx/>
              <a:latin typeface="Arial"/>
              <a:ea typeface="+mn-ea"/>
              <a:cs typeface="Arial"/>
            </a:rPr>
            <a:t>Cash payments include current and capital outlays and are net of revenue from sales and user charges. </a:t>
          </a:r>
          <a:r>
            <a:rPr lang="en-NZ" sz="1100" b="0" i="0" strike="noStrike">
              <a:solidFill>
                <a:srgbClr val="000000"/>
              </a:solidFill>
              <a:latin typeface="Arial"/>
              <a:cs typeface="Arial"/>
            </a:rPr>
            <a:t>Net</a:t>
          </a:r>
          <a:r>
            <a:rPr lang="en-NZ" sz="1100" b="0" i="0" strike="noStrike" baseline="0">
              <a:solidFill>
                <a:srgbClr val="000000"/>
              </a:solidFill>
              <a:latin typeface="Arial"/>
              <a:cs typeface="Arial"/>
            </a:rPr>
            <a:t> lending is the </a:t>
          </a:r>
          <a:r>
            <a:rPr lang="en-NZ" sz="1100" b="0" i="0" strike="noStrike">
              <a:solidFill>
                <a:srgbClr val="000000"/>
              </a:solidFill>
              <a:latin typeface="Arial"/>
              <a:cs typeface="Arial"/>
            </a:rPr>
            <a:t>balance of advances, loan repayments and net equity investment.</a:t>
          </a:r>
        </a:p>
        <a:p>
          <a:pPr marL="0" marR="0" indent="0" algn="l" defTabSz="914400" rtl="0" eaLnBrk="1" fontAlgn="auto" latinLnBrk="0" hangingPunct="1">
            <a:lnSpc>
              <a:spcPts val="1100"/>
            </a:lnSpc>
            <a:spcBef>
              <a:spcPts val="0"/>
            </a:spcBef>
            <a:spcAft>
              <a:spcPts val="0"/>
            </a:spcAft>
            <a:buClrTx/>
            <a:buSzTx/>
            <a:buFontTx/>
            <a:buNone/>
            <a:tabLst/>
            <a:defRPr sz="1000"/>
          </a:pPr>
          <a:endParaRPr lang="en-NZ" sz="1100" b="0" i="0" strike="noStrike">
            <a:solidFill>
              <a:srgbClr val="000000"/>
            </a:solidFill>
            <a:latin typeface="Arial"/>
            <a:cs typeface="Arial"/>
          </a:endParaRPr>
        </a:p>
        <a:p>
          <a:pPr marL="0" marR="0" indent="0" algn="l" defTabSz="914400" rtl="0" eaLnBrk="1" fontAlgn="auto" latinLnBrk="0" hangingPunct="1">
            <a:lnSpc>
              <a:spcPts val="1100"/>
            </a:lnSpc>
            <a:spcBef>
              <a:spcPts val="0"/>
            </a:spcBef>
            <a:spcAft>
              <a:spcPts val="0"/>
            </a:spcAft>
            <a:buClrTx/>
            <a:buSzTx/>
            <a:buFontTx/>
            <a:buNone/>
            <a:tabLst/>
            <a:defRPr sz="1000"/>
          </a:pPr>
          <a:r>
            <a:rPr lang="en-NZ" sz="1100" b="0" i="0" strike="noStrike">
              <a:solidFill>
                <a:srgbClr val="000000"/>
              </a:solidFill>
              <a:latin typeface="Arial"/>
              <a:cs typeface="Arial"/>
            </a:rPr>
            <a:t>Between</a:t>
          </a:r>
          <a:r>
            <a:rPr lang="en-NZ" sz="1100" b="0" i="0" strike="noStrike" baseline="0">
              <a:solidFill>
                <a:srgbClr val="000000"/>
              </a:solidFill>
              <a:latin typeface="Arial"/>
              <a:cs typeface="Arial"/>
            </a:rPr>
            <a:t> </a:t>
          </a:r>
          <a:r>
            <a:rPr lang="en-NZ" sz="1100" b="0" i="0" strike="noStrike">
              <a:solidFill>
                <a:srgbClr val="000000"/>
              </a:solidFill>
              <a:latin typeface="Arial"/>
              <a:cs typeface="Arial"/>
            </a:rPr>
            <a:t>1987 and 1993, expenses are inclusive</a:t>
          </a:r>
          <a:r>
            <a:rPr lang="en-NZ" sz="1100" b="0" i="0" strike="noStrike" baseline="0">
              <a:solidFill>
                <a:srgbClr val="000000"/>
              </a:solidFill>
              <a:latin typeface="Arial"/>
              <a:cs typeface="Arial"/>
            </a:rPr>
            <a:t> of GST (introduced in 1986).</a:t>
          </a:r>
          <a:endParaRPr lang="en-NZ" sz="1100" b="0" i="0" strike="noStrike">
            <a:solidFill>
              <a:srgbClr val="000000"/>
            </a:solidFill>
            <a:latin typeface="Arial"/>
            <a:cs typeface="Arial"/>
          </a:endParaRPr>
        </a:p>
        <a:p>
          <a:pPr algn="l" rtl="0">
            <a:lnSpc>
              <a:spcPts val="1000"/>
            </a:lnSpc>
            <a:defRPr sz="1000"/>
          </a:pPr>
          <a:r>
            <a:rPr lang="en-NZ" sz="1100" b="0" i="0" strike="noStrike">
              <a:solidFill>
                <a:srgbClr val="000000"/>
              </a:solidFill>
              <a:latin typeface="Arial"/>
              <a:cs typeface="Arial"/>
            </a:rPr>
            <a:t> </a:t>
          </a:r>
        </a:p>
        <a:p>
          <a:pPr algn="l" rtl="0">
            <a:lnSpc>
              <a:spcPts val="1100"/>
            </a:lnSpc>
            <a:defRPr sz="1000"/>
          </a:pPr>
          <a:r>
            <a:rPr lang="en-NZ" sz="1100" b="0" i="0" strike="noStrike">
              <a:solidFill>
                <a:srgbClr val="000000"/>
              </a:solidFill>
              <a:latin typeface="Arial"/>
              <a:cs typeface="Arial"/>
            </a:rPr>
            <a:t>From 1994 onwards, expenses are recorded for the core Crown and total Crown on an accrual basis.</a:t>
          </a:r>
          <a:r>
            <a:rPr lang="en-NZ" sz="1100" b="0" i="0" strike="noStrike" baseline="0">
              <a:solidFill>
                <a:srgbClr val="000000"/>
              </a:solidFill>
              <a:latin typeface="Arial"/>
              <a:cs typeface="Arial"/>
            </a:rPr>
            <a:t> </a:t>
          </a:r>
          <a:r>
            <a:rPr lang="en-NZ" sz="1100" b="0" i="0" strike="noStrike">
              <a:solidFill>
                <a:srgbClr val="000000"/>
              </a:solidFill>
              <a:latin typeface="Arial"/>
              <a:cs typeface="Arial"/>
            </a:rPr>
            <a:t>Expenses include items such as depreciation on physical assets, but does not include capital spending.</a:t>
          </a:r>
        </a:p>
        <a:p>
          <a:pPr algn="l" rtl="0">
            <a:lnSpc>
              <a:spcPts val="1000"/>
            </a:lnSpc>
            <a:defRPr sz="1000"/>
          </a:pPr>
          <a:endParaRPr lang="en-NZ" sz="1100" b="0" i="0" strike="noStrike">
            <a:solidFill>
              <a:srgbClr val="000000"/>
            </a:solidFill>
            <a:latin typeface="Arial"/>
            <a:cs typeface="Arial"/>
          </a:endParaRPr>
        </a:p>
        <a:p>
          <a:pPr algn="l" rtl="0">
            <a:lnSpc>
              <a:spcPts val="1000"/>
            </a:lnSpc>
            <a:defRPr sz="1000"/>
          </a:pPr>
          <a:endParaRPr lang="en-NZ" sz="1100" b="0" i="0" strike="noStrike">
            <a:solidFill>
              <a:srgbClr val="000000"/>
            </a:solidFill>
            <a:latin typeface="Arial"/>
            <a:cs typeface="Arial"/>
          </a:endParaRPr>
        </a:p>
        <a:p>
          <a:pPr algn="l" rtl="0">
            <a:lnSpc>
              <a:spcPts val="1100"/>
            </a:lnSpc>
            <a:defRPr sz="1000"/>
          </a:pPr>
          <a:r>
            <a:rPr lang="en-NZ" sz="1100" b="0" i="0" strike="noStrike">
              <a:solidFill>
                <a:srgbClr val="000000"/>
              </a:solidFill>
              <a:latin typeface="Calibri"/>
            </a:rPr>
            <a:t> </a:t>
          </a:r>
        </a:p>
        <a:p>
          <a:pPr algn="l" rtl="0">
            <a:lnSpc>
              <a:spcPts val="1100"/>
            </a:lnSpc>
            <a:defRPr sz="1000"/>
          </a:pPr>
          <a:endParaRPr lang="en-NZ" sz="1100" b="0" i="0" strike="noStrike">
            <a:solidFill>
              <a:srgbClr val="000000"/>
            </a:solidFill>
            <a:latin typeface="Calibri"/>
          </a:endParaRPr>
        </a:p>
      </xdr:txBody>
    </xdr:sp>
    <xdr:clientData/>
  </xdr:twoCellAnchor>
  <xdr:twoCellAnchor>
    <xdr:from>
      <xdr:col>1</xdr:col>
      <xdr:colOff>36195</xdr:colOff>
      <xdr:row>14</xdr:row>
      <xdr:rowOff>57151</xdr:rowOff>
    </xdr:from>
    <xdr:to>
      <xdr:col>5</xdr:col>
      <xdr:colOff>3560445</xdr:colOff>
      <xdr:row>48</xdr:row>
      <xdr:rowOff>47624</xdr:rowOff>
    </xdr:to>
    <xdr:sp macro="" textlink="">
      <xdr:nvSpPr>
        <xdr:cNvPr id="7585" name="TextBox 2">
          <a:extLst>
            <a:ext uri="{FF2B5EF4-FFF2-40B4-BE49-F238E27FC236}">
              <a16:creationId xmlns:a16="http://schemas.microsoft.com/office/drawing/2014/main" id="{00000000-0008-0000-0100-0000A11D0000}"/>
            </a:ext>
          </a:extLst>
        </xdr:cNvPr>
        <xdr:cNvSpPr txBox="1">
          <a:spLocks noChangeArrowheads="1"/>
        </xdr:cNvSpPr>
      </xdr:nvSpPr>
      <xdr:spPr bwMode="auto">
        <a:xfrm>
          <a:off x="274320" y="2362201"/>
          <a:ext cx="9458325" cy="5495923"/>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defRPr sz="1000"/>
          </a:pPr>
          <a:r>
            <a:rPr lang="en-NZ" sz="1100" b="1" i="0" strike="noStrike">
              <a:solidFill>
                <a:srgbClr val="000000"/>
              </a:solidFill>
              <a:latin typeface="Arial"/>
              <a:cs typeface="Arial"/>
            </a:rPr>
            <a:t>Core Crown Expenses by Functional Classification </a:t>
          </a:r>
        </a:p>
        <a:p>
          <a:pPr algn="l" rtl="0">
            <a:defRPr sz="1000"/>
          </a:pPr>
          <a:endParaRPr lang="en-NZ" sz="1100" b="1" i="0" strike="noStrike">
            <a:solidFill>
              <a:srgbClr val="000000"/>
            </a:solidFill>
            <a:latin typeface="Arial"/>
            <a:cs typeface="Arial"/>
          </a:endParaRPr>
        </a:p>
        <a:p>
          <a:pPr algn="l" rtl="0">
            <a:defRPr sz="1000"/>
          </a:pPr>
          <a:r>
            <a:rPr lang="en-NZ" sz="1100" b="0" i="0" strike="noStrike">
              <a:solidFill>
                <a:srgbClr val="000000"/>
              </a:solidFill>
              <a:latin typeface="Arial"/>
              <a:cs typeface="Arial"/>
            </a:rPr>
            <a:t>Core Crown expenses are recorded by functional classification based on the United Nations “Classification of the Functions of Government” (COFOG) standard. Some series are  further aggregated, specifically: </a:t>
          </a:r>
        </a:p>
        <a:p>
          <a:pPr algn="l" rtl="0">
            <a:defRPr sz="1000"/>
          </a:pPr>
          <a:r>
            <a:rPr lang="en-NZ" sz="1100" b="0" i="0" strike="noStrike">
              <a:solidFill>
                <a:srgbClr val="000000"/>
              </a:solidFill>
              <a:latin typeface="Arial"/>
              <a:cs typeface="Arial"/>
            </a:rPr>
            <a:t>  • “Social Security and Welfare”, and Government Superannuation Fund”;</a:t>
          </a:r>
        </a:p>
        <a:p>
          <a:pPr algn="l" rtl="0">
            <a:defRPr sz="1000"/>
          </a:pPr>
          <a:r>
            <a:rPr lang="en-NZ" sz="1100" b="0" i="0" strike="noStrike">
              <a:solidFill>
                <a:srgbClr val="000000"/>
              </a:solidFill>
              <a:latin typeface="Arial"/>
              <a:cs typeface="Arial"/>
            </a:rPr>
            <a:t>  </a:t>
          </a:r>
          <a:r>
            <a:rPr lang="en-NZ" sz="1000" b="0" i="0">
              <a:latin typeface="+mn-lt"/>
              <a:ea typeface="+mn-ea"/>
              <a:cs typeface="+mn-cs"/>
            </a:rPr>
            <a:t>•</a:t>
          </a:r>
          <a:r>
            <a:rPr lang="en-NZ" sz="1100" b="0" i="0" strike="noStrike">
              <a:solidFill>
                <a:srgbClr val="000000"/>
              </a:solidFill>
              <a:latin typeface="Arial"/>
              <a:cs typeface="Arial"/>
            </a:rPr>
            <a:t> “Heritage, culture and recreation”, “Primary services”, “Housing and community development” and "Other".</a:t>
          </a:r>
        </a:p>
        <a:p>
          <a:pPr algn="l" rtl="0">
            <a:defRPr sz="1000"/>
          </a:pPr>
          <a:r>
            <a:rPr lang="en-NZ" sz="1100" b="0" i="0" strike="noStrike">
              <a:solidFill>
                <a:srgbClr val="000000"/>
              </a:solidFill>
              <a:latin typeface="Arial"/>
              <a:cs typeface="Arial"/>
            </a:rPr>
            <a:t> </a:t>
          </a:r>
          <a:endParaRPr lang="en-NZ" sz="1100" b="0" i="0" strike="noStrike">
            <a:solidFill>
              <a:sysClr val="windowText" lastClr="000000"/>
            </a:solidFill>
            <a:latin typeface="Arial"/>
            <a:cs typeface="Arial"/>
          </a:endParaRPr>
        </a:p>
        <a:p>
          <a:pPr algn="l" rtl="0">
            <a:defRPr sz="1000"/>
          </a:pPr>
          <a:r>
            <a:rPr lang="en-NZ" sz="1100" b="0" i="0" strike="noStrike">
              <a:solidFill>
                <a:sysClr val="windowText" lastClr="000000"/>
              </a:solidFill>
              <a:latin typeface="Arial"/>
              <a:cs typeface="Arial"/>
            </a:rPr>
            <a:t>Pre-1994 cash expenditure series used a different classification system and the aggregates have been reclassified under COFOG headings. However, classifications of the components of these aggregates are not necessarily consistent with the COFOG standard.</a:t>
          </a:r>
        </a:p>
        <a:p>
          <a:pPr algn="l" rtl="0">
            <a:defRPr sz="1000"/>
          </a:pPr>
          <a:endParaRPr lang="en-NZ" sz="1100" b="0" i="0" strike="noStrike">
            <a:solidFill>
              <a:sysClr val="windowText" lastClr="000000"/>
            </a:solidFill>
            <a:latin typeface="Arial"/>
            <a:cs typeface="Arial"/>
          </a:endParaRPr>
        </a:p>
        <a:p>
          <a:pPr algn="l" rtl="0">
            <a:defRPr sz="1000"/>
          </a:pPr>
          <a:r>
            <a:rPr lang="en-NZ" sz="1100" b="0" i="0" strike="noStrike">
              <a:solidFill>
                <a:sysClr val="windowText" lastClr="000000"/>
              </a:solidFill>
              <a:latin typeface="Arial"/>
              <a:cs typeface="Arial"/>
            </a:rPr>
            <a:t>Note that prior to 1994, the sum of expenses across functional classifications does not equal financial net expenditure because financial net expenditure adjusts for net lending transactions which cannot easily be allocated across functional areas of spending.</a:t>
          </a:r>
          <a:r>
            <a:rPr lang="en-NZ" sz="1200" b="0" i="0" strike="noStrike">
              <a:solidFill>
                <a:sysClr val="windowText" lastClr="000000"/>
              </a:solidFill>
              <a:latin typeface="Arial"/>
              <a:cs typeface="Arial"/>
            </a:rPr>
            <a:t> </a:t>
          </a:r>
        </a:p>
        <a:p>
          <a:pPr algn="l" rtl="0">
            <a:defRPr sz="1000"/>
          </a:pPr>
          <a:endParaRPr lang="en-NZ" sz="1100" b="0" i="0" strike="noStrike">
            <a:solidFill>
              <a:srgbClr val="000000"/>
            </a:solidFill>
            <a:latin typeface="Arial"/>
            <a:cs typeface="Arial"/>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NZ" sz="1100" b="0" i="0" strike="noStrike">
              <a:solidFill>
                <a:srgbClr val="000000"/>
              </a:solidFill>
              <a:latin typeface="Arial"/>
              <a:cs typeface="Arial"/>
            </a:rPr>
            <a:t>For 1994 to</a:t>
          </a:r>
          <a:r>
            <a:rPr lang="en-NZ" sz="1100" b="0" i="0" strike="noStrike" baseline="0">
              <a:solidFill>
                <a:srgbClr val="000000"/>
              </a:solidFill>
              <a:latin typeface="Arial"/>
              <a:cs typeface="Arial"/>
            </a:rPr>
            <a:t> 1996</a:t>
          </a:r>
          <a:r>
            <a:rPr lang="en-NZ" sz="1100" b="0" i="0" strike="noStrike">
              <a:solidFill>
                <a:srgbClr val="000000"/>
              </a:solidFill>
              <a:latin typeface="Arial"/>
              <a:cs typeface="Arial"/>
            </a:rPr>
            <a:t>, expenses are prepared under</a:t>
          </a:r>
          <a:r>
            <a:rPr lang="en-NZ" sz="1100" b="0" i="0" strike="noStrike" baseline="0">
              <a:solidFill>
                <a:srgbClr val="000000"/>
              </a:solidFill>
              <a:latin typeface="Arial"/>
              <a:cs typeface="Arial"/>
            </a:rPr>
            <a:t> the </a:t>
          </a:r>
          <a:r>
            <a:rPr kumimoji="0" lang="en-NZ" sz="1100" b="0" i="0" u="none" strike="noStrike" kern="0" cap="none" spc="0" normalizeH="0" baseline="0" noProof="0">
              <a:ln>
                <a:noFill/>
              </a:ln>
              <a:solidFill>
                <a:srgbClr val="000000"/>
              </a:solidFill>
              <a:effectLst/>
              <a:uLnTx/>
              <a:uFillTx/>
              <a:latin typeface="Arial"/>
              <a:ea typeface="+mn-ea"/>
              <a:cs typeface="Arial"/>
            </a:rPr>
            <a:t>"old-GAAP"</a:t>
          </a:r>
          <a:r>
            <a:rPr lang="en-NZ" sz="1000" b="0" i="0" baseline="30000">
              <a:latin typeface="+mn-lt"/>
              <a:ea typeface="+mn-ea"/>
              <a:cs typeface="+mn-cs"/>
            </a:rPr>
            <a:t>1</a:t>
          </a:r>
          <a:r>
            <a:rPr lang="en-NZ" sz="1100" b="0" i="0" strike="noStrike">
              <a:solidFill>
                <a:srgbClr val="000000"/>
              </a:solidFill>
              <a:latin typeface="Arial"/>
              <a:cs typeface="Arial"/>
            </a:rPr>
            <a:t>  framework. From 1997 to 2004, they are prepared based</a:t>
          </a:r>
          <a:r>
            <a:rPr lang="en-NZ" sz="1100" b="0" i="0" strike="noStrike" baseline="0">
              <a:solidFill>
                <a:srgbClr val="000000"/>
              </a:solidFill>
              <a:latin typeface="Arial"/>
              <a:cs typeface="Arial"/>
            </a:rPr>
            <a:t> on</a:t>
          </a:r>
          <a:r>
            <a:rPr lang="en-NZ" sz="1100" b="0" i="0" strike="noStrike">
              <a:solidFill>
                <a:srgbClr val="000000"/>
              </a:solidFill>
              <a:latin typeface="Arial"/>
              <a:cs typeface="Arial"/>
            </a:rPr>
            <a:t> IFRS</a:t>
          </a:r>
          <a:r>
            <a:rPr lang="en-NZ" sz="1000" b="0" i="0" baseline="30000">
              <a:latin typeface="+mn-lt"/>
              <a:ea typeface="+mn-ea"/>
              <a:cs typeface="+mn-cs"/>
            </a:rPr>
            <a:t>2</a:t>
          </a:r>
          <a:r>
            <a:rPr lang="en-NZ" sz="1100" b="0" i="0" strike="noStrike" baseline="0">
              <a:solidFill>
                <a:srgbClr val="000000"/>
              </a:solidFill>
              <a:latin typeface="Arial"/>
              <a:ea typeface="+mn-ea"/>
              <a:cs typeface="Arial"/>
            </a:rPr>
            <a:t>. </a:t>
          </a:r>
          <a:r>
            <a:rPr lang="en-NZ" sz="1100" b="0" i="0" strike="noStrike">
              <a:solidFill>
                <a:srgbClr val="000000"/>
              </a:solidFill>
              <a:latin typeface="Arial"/>
              <a:cs typeface="Arial"/>
            </a:rPr>
            <a:t>The difference between old GAAP and IFRS is largely due to foreign exchange gains and losses included in old-GAAP numbers, and foreign</a:t>
          </a:r>
          <a:r>
            <a:rPr lang="en-NZ" sz="1100" b="0" i="0" strike="noStrike" baseline="0">
              <a:solidFill>
                <a:srgbClr val="000000"/>
              </a:solidFill>
              <a:latin typeface="Arial"/>
              <a:cs typeface="Arial"/>
            </a:rPr>
            <a:t> exchange net gains are included for 1994 to 1996 to reconcile the functional series to total core Crown expenses for these years</a:t>
          </a:r>
          <a:r>
            <a:rPr lang="en-NZ" sz="1100" b="0" i="0" strike="noStrike">
              <a:solidFill>
                <a:srgbClr val="000000"/>
              </a:solidFill>
              <a:latin typeface="Arial"/>
              <a:cs typeface="Arial"/>
            </a:rPr>
            <a:t>.</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NZ" sz="1100" b="0" i="0" strike="noStrike">
            <a:solidFill>
              <a:srgbClr val="000000"/>
            </a:solidFill>
            <a:latin typeface="Arial"/>
            <a:cs typeface="Arial"/>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NZ" sz="1100" b="0" i="0" strike="noStrike">
              <a:solidFill>
                <a:srgbClr val="000000"/>
              </a:solidFill>
              <a:latin typeface="Arial"/>
              <a:cs typeface="Arial"/>
            </a:rPr>
            <a:t>From</a:t>
          </a:r>
          <a:r>
            <a:rPr lang="en-NZ" sz="1100" b="0" i="0" strike="noStrike" baseline="0">
              <a:solidFill>
                <a:srgbClr val="000000"/>
              </a:solidFill>
              <a:latin typeface="Arial"/>
              <a:cs typeface="Arial"/>
            </a:rPr>
            <a:t> 2005 onwards, expenses are prepared based on PBE Standards</a:t>
          </a:r>
          <a:r>
            <a:rPr lang="en-NZ" sz="1100" b="0" i="0" strike="noStrike" baseline="30000">
              <a:solidFill>
                <a:srgbClr val="000000"/>
              </a:solidFill>
              <a:latin typeface="Arial"/>
              <a:cs typeface="Arial"/>
            </a:rPr>
            <a:t>3</a:t>
          </a:r>
          <a:r>
            <a:rPr lang="en-NZ" sz="1100" b="0" i="0" strike="noStrike" baseline="0">
              <a:solidFill>
                <a:srgbClr val="000000"/>
              </a:solidFill>
              <a:latin typeface="Arial"/>
              <a:cs typeface="Arial"/>
            </a:rPr>
            <a:t>.  The difference between IFRS and PBE Standards is a largely offsetting reduction in both core Crown expenses and core Crown revenue.  Note 33 in the 30 June 2015 financial statements of Government outlines the impact of the adoption of PBE Standards.   </a:t>
          </a:r>
        </a:p>
        <a:p>
          <a:pPr marL="0" marR="0" indent="0" algn="l" defTabSz="914400" rtl="0" eaLnBrk="1" fontAlgn="auto" latinLnBrk="0" hangingPunct="1">
            <a:lnSpc>
              <a:spcPct val="100000"/>
            </a:lnSpc>
            <a:spcBef>
              <a:spcPts val="0"/>
            </a:spcBef>
            <a:spcAft>
              <a:spcPts val="0"/>
            </a:spcAft>
            <a:buClrTx/>
            <a:buSzTx/>
            <a:buFontTx/>
            <a:buNone/>
            <a:tabLst/>
            <a:defRPr sz="1000"/>
          </a:pPr>
          <a:endParaRPr lang="en-NZ" sz="1100" b="0" i="0" strike="noStrike" baseline="0">
            <a:solidFill>
              <a:srgbClr val="000000"/>
            </a:solidFill>
            <a:latin typeface="Arial"/>
            <a:cs typeface="Arial"/>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NZ" sz="1100" b="0" i="0" strike="noStrike" baseline="0">
              <a:solidFill>
                <a:srgbClr val="000000"/>
              </a:solidFill>
              <a:latin typeface="Arial"/>
              <a:cs typeface="Arial"/>
            </a:rPr>
            <a:t>For the year ended 30 June 2020 the financial statements adopted a number of new PBE standards</a:t>
          </a:r>
          <a:r>
            <a:rPr lang="en-NZ" sz="1100" b="0" i="0" strike="noStrike" baseline="30000">
              <a:solidFill>
                <a:srgbClr val="000000"/>
              </a:solidFill>
              <a:latin typeface="Arial"/>
              <a:cs typeface="Arial"/>
            </a:rPr>
            <a:t>3</a:t>
          </a:r>
          <a:r>
            <a:rPr lang="en-NZ" sz="1100" b="0" i="0" strike="noStrike" baseline="0">
              <a:solidFill>
                <a:srgbClr val="000000"/>
              </a:solidFill>
              <a:latin typeface="Arial"/>
              <a:cs typeface="Arial"/>
            </a:rPr>
            <a:t>.  The impact of these changes is reflected the 2019 and 2020 amounts included in this publication.  Note 28 in the 30 June 2020 financial statements of Government outlines the impact of these new standards.</a:t>
          </a:r>
          <a:endParaRPr lang="en-NZ" sz="1100" b="0" i="0" strike="noStrike">
            <a:solidFill>
              <a:srgbClr val="000000"/>
            </a:solidFill>
            <a:latin typeface="Arial"/>
            <a:cs typeface="Arial"/>
          </a:endParaRPr>
        </a:p>
        <a:p>
          <a:pPr marL="0" marR="0" indent="0" algn="l" defTabSz="914400" rtl="0" eaLnBrk="1" fontAlgn="auto" latinLnBrk="0" hangingPunct="1">
            <a:lnSpc>
              <a:spcPct val="100000"/>
            </a:lnSpc>
            <a:spcBef>
              <a:spcPts val="0"/>
            </a:spcBef>
            <a:spcAft>
              <a:spcPts val="0"/>
            </a:spcAft>
            <a:buClrTx/>
            <a:buSzTx/>
            <a:buFontTx/>
            <a:buNone/>
            <a:tabLst/>
            <a:defRPr sz="1000"/>
          </a:pPr>
          <a:endParaRPr lang="en-NZ" sz="1000" b="0" i="0">
            <a:latin typeface="+mn-lt"/>
            <a:ea typeface="+mn-ea"/>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NZ" sz="1000" b="0" i="0">
              <a:latin typeface="+mn-lt"/>
              <a:ea typeface="+mn-ea"/>
              <a:cs typeface="+mn-cs"/>
            </a:rPr>
            <a:t>1. </a:t>
          </a:r>
          <a:r>
            <a:rPr lang="en-NZ" sz="900" b="0" i="0" strike="noStrike">
              <a:solidFill>
                <a:srgbClr val="000000"/>
              </a:solidFill>
              <a:latin typeface="Arial"/>
              <a:ea typeface="+mn-ea"/>
              <a:cs typeface="Arial"/>
            </a:rPr>
            <a:t>"old-GAAP"=Prior to July 2007, accrual financial data were prepared under the previous generally acceptable accounting practice ("old-GAAP") standards.</a:t>
          </a:r>
        </a:p>
        <a:p>
          <a:pPr algn="l" rtl="0">
            <a:defRPr sz="1000"/>
          </a:pPr>
          <a:endParaRPr lang="en-NZ" sz="1100" b="0" i="0" strike="noStrike">
            <a:solidFill>
              <a:srgbClr val="000000"/>
            </a:solidFill>
            <a:latin typeface="Arial"/>
            <a:cs typeface="Arial"/>
          </a:endParaRPr>
        </a:p>
        <a:p>
          <a:pPr algn="l" rtl="0">
            <a:defRPr sz="1000"/>
          </a:pPr>
          <a:r>
            <a:rPr lang="en-NZ" sz="900" b="0" i="0" strike="noStrike">
              <a:solidFill>
                <a:srgbClr val="000000"/>
              </a:solidFill>
              <a:latin typeface="Arial"/>
              <a:cs typeface="Arial"/>
            </a:rPr>
            <a:t>2. IFRS=International Financial Reporting Standards. From 1 July 2007 until 30 June 2014, the financial statements of Government have been prepared under the NZ equivalent to IFRS (NZ IFRS). Headline financial data prepared under the previous standard has been restated to be consistent with IFRS back to 1994.</a:t>
          </a:r>
        </a:p>
        <a:p>
          <a:pPr algn="l" rtl="0">
            <a:defRPr sz="1000"/>
          </a:pPr>
          <a:endParaRPr lang="en-NZ" sz="900" b="0" i="0" strike="noStrike">
            <a:solidFill>
              <a:srgbClr val="000000"/>
            </a:solidFill>
            <a:latin typeface="Arial"/>
            <a:cs typeface="Arial"/>
          </a:endParaRPr>
        </a:p>
        <a:p>
          <a:pPr algn="l" rtl="0">
            <a:defRPr sz="1000"/>
          </a:pPr>
          <a:r>
            <a:rPr lang="en-NZ" sz="900" b="0" i="0" strike="noStrike">
              <a:solidFill>
                <a:srgbClr val="000000"/>
              </a:solidFill>
              <a:latin typeface="Arial"/>
              <a:ea typeface="+mn-ea"/>
              <a:cs typeface="Arial"/>
            </a:rPr>
            <a:t>3.  PBE=Public Benefit Entity Standards.  From 1 July 2014 onwards, the financial statements of Government have been prepared under a PBE accounting standards basis.  Headline financial data prepared under the previous standards have been restated to be consistent with PBE Standards back to 2005</a:t>
          </a:r>
          <a:r>
            <a:rPr lang="en-NZ" sz="1100" b="0" i="0" strike="noStrike" baseline="0">
              <a:solidFill>
                <a:srgbClr val="000000"/>
              </a:solidFill>
              <a:latin typeface="Calibri"/>
            </a:rPr>
            <a:t>.</a:t>
          </a:r>
          <a:endParaRPr lang="en-NZ" sz="1100" b="0" i="0" strike="noStrike">
            <a:solidFill>
              <a:srgbClr val="000000"/>
            </a:solidFill>
            <a:latin typeface="Calibri"/>
          </a:endParaRPr>
        </a:p>
        <a:p>
          <a:pPr algn="l" rtl="0">
            <a:defRPr sz="1000"/>
          </a:pPr>
          <a:endParaRPr lang="en-NZ" sz="1100" b="0" i="0" strike="noStrike">
            <a:solidFill>
              <a:srgbClr val="000000"/>
            </a:solidFill>
            <a:latin typeface="Calibri"/>
          </a:endParaRPr>
        </a:p>
      </xdr:txBody>
    </xdr:sp>
    <xdr:clientData/>
  </xdr:twoCellAnchor>
  <xdr:twoCellAnchor>
    <xdr:from>
      <xdr:col>1</xdr:col>
      <xdr:colOff>0</xdr:colOff>
      <xdr:row>48</xdr:row>
      <xdr:rowOff>6350</xdr:rowOff>
    </xdr:from>
    <xdr:to>
      <xdr:col>5</xdr:col>
      <xdr:colOff>3511550</xdr:colOff>
      <xdr:row>79</xdr:row>
      <xdr:rowOff>77466</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238125" y="7816850"/>
          <a:ext cx="9445625" cy="50907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a:lnSpc>
              <a:spcPts val="1100"/>
            </a:lnSpc>
          </a:pPr>
          <a:r>
            <a:rPr lang="en-NZ" sz="1100" b="1">
              <a:solidFill>
                <a:schemeClr val="dk1"/>
              </a:solidFill>
              <a:latin typeface="Arial" pitchFamily="34" charset="0"/>
              <a:ea typeface="+mn-ea"/>
              <a:cs typeface="Arial" pitchFamily="34" charset="0"/>
            </a:rPr>
            <a:t>Surplus/Deficit measures</a:t>
          </a:r>
        </a:p>
        <a:p>
          <a:pPr>
            <a:lnSpc>
              <a:spcPts val="1100"/>
            </a:lnSpc>
          </a:pPr>
          <a:endParaRPr lang="en-NZ" sz="1100" b="1">
            <a:solidFill>
              <a:schemeClr val="dk1"/>
            </a:solidFill>
            <a:latin typeface="Arial" pitchFamily="34" charset="0"/>
            <a:ea typeface="+mn-ea"/>
            <a:cs typeface="Arial" pitchFamily="34" charset="0"/>
          </a:endParaRPr>
        </a:p>
        <a:p>
          <a:pPr>
            <a:lnSpc>
              <a:spcPts val="1100"/>
            </a:lnSpc>
          </a:pPr>
          <a:r>
            <a:rPr lang="en-NZ" sz="1100" b="0" i="1">
              <a:solidFill>
                <a:sysClr val="windowText" lastClr="000000"/>
              </a:solidFill>
              <a:latin typeface="Arial" pitchFamily="34" charset="0"/>
              <a:ea typeface="+mn-ea"/>
              <a:cs typeface="Arial" pitchFamily="34" charset="0"/>
            </a:rPr>
            <a:t>Financial</a:t>
          </a:r>
          <a:r>
            <a:rPr lang="en-NZ" sz="1100" b="0" i="1" baseline="0">
              <a:solidFill>
                <a:sysClr val="windowText" lastClr="000000"/>
              </a:solidFill>
              <a:latin typeface="Arial" pitchFamily="34" charset="0"/>
              <a:ea typeface="+mn-ea"/>
              <a:cs typeface="Arial" pitchFamily="34" charset="0"/>
            </a:rPr>
            <a:t> Balance and </a:t>
          </a:r>
          <a:r>
            <a:rPr lang="en-NZ" sz="1100" b="0" i="1">
              <a:solidFill>
                <a:sysClr val="windowText" lastClr="000000"/>
              </a:solidFill>
              <a:latin typeface="Arial" pitchFamily="34" charset="0"/>
              <a:ea typeface="+mn-ea"/>
              <a:cs typeface="Arial" pitchFamily="34" charset="0"/>
            </a:rPr>
            <a:t>Adjusted Financial Balance</a:t>
          </a:r>
        </a:p>
        <a:p>
          <a:pPr>
            <a:lnSpc>
              <a:spcPts val="1100"/>
            </a:lnSpc>
          </a:pPr>
          <a:r>
            <a:rPr lang="en-NZ" sz="1100">
              <a:solidFill>
                <a:sysClr val="windowText" lastClr="000000"/>
              </a:solidFill>
              <a:latin typeface="Arial" pitchFamily="34" charset="0"/>
              <a:ea typeface="+mn-ea"/>
              <a:cs typeface="Arial" pitchFamily="34" charset="0"/>
            </a:rPr>
            <a:t>The Financial Balance is the difference between receipts and expenditure (current plus capital expenditure), excluding net lending transactions.  It measured the extent to which current plus recurring capital expenditure exceeded current revenue and thus measured the need to raise finance by raising net liabilities and/or selling assets.  </a:t>
          </a:r>
        </a:p>
        <a:p>
          <a:pPr>
            <a:lnSpc>
              <a:spcPts val="1100"/>
            </a:lnSpc>
          </a:pPr>
          <a:r>
            <a:rPr lang="en-NZ" sz="1100">
              <a:solidFill>
                <a:schemeClr val="dk1"/>
              </a:solidFill>
              <a:latin typeface="Arial" pitchFamily="34" charset="0"/>
              <a:ea typeface="+mn-ea"/>
              <a:cs typeface="Arial" pitchFamily="34" charset="0"/>
            </a:rPr>
            <a:t> </a:t>
          </a:r>
        </a:p>
        <a:p>
          <a:pPr>
            <a:lnSpc>
              <a:spcPts val="1100"/>
            </a:lnSpc>
          </a:pPr>
          <a:r>
            <a:rPr lang="en-NZ" sz="1100">
              <a:solidFill>
                <a:schemeClr val="dk1"/>
              </a:solidFill>
              <a:latin typeface="Arial" pitchFamily="34" charset="0"/>
              <a:ea typeface="+mn-ea"/>
              <a:cs typeface="Arial" pitchFamily="34" charset="0"/>
            </a:rPr>
            <a:t>The</a:t>
          </a:r>
          <a:r>
            <a:rPr lang="en-NZ" sz="1100" baseline="0">
              <a:solidFill>
                <a:schemeClr val="dk1"/>
              </a:solidFill>
              <a:latin typeface="Arial" pitchFamily="34" charset="0"/>
              <a:ea typeface="+mn-ea"/>
              <a:cs typeface="Arial" pitchFamily="34" charset="0"/>
            </a:rPr>
            <a:t> measure was stated as the Financial Balance until r</a:t>
          </a:r>
          <a:r>
            <a:rPr lang="en-NZ" sz="1100">
              <a:solidFill>
                <a:schemeClr val="dk1"/>
              </a:solidFill>
              <a:latin typeface="Arial" pitchFamily="34" charset="0"/>
              <a:ea typeface="+mn-ea"/>
              <a:cs typeface="Arial" pitchFamily="34" charset="0"/>
            </a:rPr>
            <a:t>efinements from 1991 onwards saw the adoption of the Adjusted Financial Balance. This removed non-forecast items and extraordinary receipts such as proceeds from forestry sales and currency realignments.</a:t>
          </a:r>
        </a:p>
        <a:p>
          <a:pPr>
            <a:lnSpc>
              <a:spcPts val="1100"/>
            </a:lnSpc>
          </a:pPr>
          <a:r>
            <a:rPr lang="en-AU" sz="1100">
              <a:solidFill>
                <a:schemeClr val="dk1"/>
              </a:solidFill>
              <a:latin typeface="Arial" pitchFamily="34" charset="0"/>
              <a:ea typeface="+mn-ea"/>
              <a:cs typeface="Arial" pitchFamily="34" charset="0"/>
            </a:rPr>
            <a:t> </a:t>
          </a:r>
          <a:endParaRPr lang="en-NZ" sz="1100">
            <a:solidFill>
              <a:schemeClr val="dk1"/>
            </a:solidFill>
            <a:latin typeface="Arial" pitchFamily="34" charset="0"/>
            <a:ea typeface="+mn-ea"/>
            <a:cs typeface="Arial" pitchFamily="34" charset="0"/>
          </a:endParaRPr>
        </a:p>
        <a:p>
          <a:pPr marL="0" indent="0">
            <a:lnSpc>
              <a:spcPts val="1100"/>
            </a:lnSpc>
          </a:pPr>
          <a:r>
            <a:rPr lang="en-NZ" sz="1100" b="0" i="1">
              <a:solidFill>
                <a:schemeClr val="dk1"/>
              </a:solidFill>
              <a:latin typeface="Arial" pitchFamily="34" charset="0"/>
              <a:ea typeface="+mn-ea"/>
              <a:cs typeface="Arial" pitchFamily="34" charset="0"/>
            </a:rPr>
            <a:t>Operating Balance</a:t>
          </a:r>
        </a:p>
        <a:p>
          <a:pPr>
            <a:lnSpc>
              <a:spcPts val="1100"/>
            </a:lnSpc>
          </a:pPr>
          <a:r>
            <a:rPr lang="en-AU" sz="1100">
              <a:solidFill>
                <a:schemeClr val="dk1"/>
              </a:solidFill>
              <a:latin typeface="Arial" pitchFamily="34" charset="0"/>
              <a:ea typeface="+mn-ea"/>
              <a:cs typeface="Arial" pitchFamily="34" charset="0"/>
            </a:rPr>
            <a:t>The operating balance (excluding minority</a:t>
          </a:r>
          <a:r>
            <a:rPr lang="en-AU" sz="1100" baseline="0">
              <a:solidFill>
                <a:schemeClr val="dk1"/>
              </a:solidFill>
              <a:latin typeface="Arial" pitchFamily="34" charset="0"/>
              <a:ea typeface="+mn-ea"/>
              <a:cs typeface="Arial" pitchFamily="34" charset="0"/>
            </a:rPr>
            <a:t> interests) </a:t>
          </a:r>
          <a:r>
            <a:rPr lang="en-AU" sz="1100">
              <a:solidFill>
                <a:schemeClr val="dk1"/>
              </a:solidFill>
              <a:latin typeface="Arial" pitchFamily="34" charset="0"/>
              <a:ea typeface="+mn-ea"/>
              <a:cs typeface="Arial" pitchFamily="34" charset="0"/>
            </a:rPr>
            <a:t>equals revenues less expenses, plus net gains and losses.  </a:t>
          </a:r>
          <a:endParaRPr lang="en-NZ" sz="1100">
            <a:solidFill>
              <a:schemeClr val="dk1"/>
            </a:solidFill>
            <a:latin typeface="Arial" pitchFamily="34" charset="0"/>
            <a:ea typeface="+mn-ea"/>
            <a:cs typeface="Arial" pitchFamily="34" charset="0"/>
          </a:endParaRPr>
        </a:p>
        <a:p>
          <a:pPr>
            <a:lnSpc>
              <a:spcPts val="1100"/>
            </a:lnSpc>
          </a:pPr>
          <a:r>
            <a:rPr lang="en-AU" sz="1100">
              <a:solidFill>
                <a:schemeClr val="dk1"/>
              </a:solidFill>
              <a:latin typeface="Arial" pitchFamily="34" charset="0"/>
              <a:ea typeface="+mn-ea"/>
              <a:cs typeface="Arial" pitchFamily="34" charset="0"/>
            </a:rPr>
            <a:t>The operating balance shows whether the government sector has generated enough revenues to cover its expenses in any given year.</a:t>
          </a:r>
          <a:endParaRPr lang="en-NZ" sz="1100">
            <a:solidFill>
              <a:schemeClr val="dk1"/>
            </a:solidFill>
            <a:latin typeface="Arial" pitchFamily="34" charset="0"/>
            <a:ea typeface="+mn-ea"/>
            <a:cs typeface="Arial" pitchFamily="34" charset="0"/>
          </a:endParaRPr>
        </a:p>
        <a:p>
          <a:pPr>
            <a:lnSpc>
              <a:spcPts val="1100"/>
            </a:lnSpc>
          </a:pPr>
          <a:r>
            <a:rPr lang="en-AU" sz="1100">
              <a:solidFill>
                <a:schemeClr val="dk1"/>
              </a:solidFill>
              <a:latin typeface="Arial" pitchFamily="34" charset="0"/>
              <a:ea typeface="+mn-ea"/>
              <a:cs typeface="Arial" pitchFamily="34" charset="0"/>
            </a:rPr>
            <a:t> </a:t>
          </a:r>
          <a:endParaRPr lang="en-NZ" sz="1100">
            <a:solidFill>
              <a:schemeClr val="dk1"/>
            </a:solidFill>
            <a:latin typeface="Arial" pitchFamily="34" charset="0"/>
            <a:ea typeface="+mn-ea"/>
            <a:cs typeface="Arial" pitchFamily="34" charset="0"/>
          </a:endParaRPr>
        </a:p>
        <a:p>
          <a:pPr>
            <a:lnSpc>
              <a:spcPts val="1100"/>
            </a:lnSpc>
          </a:pPr>
          <a:r>
            <a:rPr lang="en-AU" sz="1100">
              <a:solidFill>
                <a:schemeClr val="dk1"/>
              </a:solidFill>
              <a:latin typeface="Arial" pitchFamily="34" charset="0"/>
              <a:ea typeface="+mn-ea"/>
              <a:cs typeface="Arial" pitchFamily="34" charset="0"/>
            </a:rPr>
            <a:t>Not all of the operating balance is available to be drawn upon to fund core Crown operations, as current policy is for the NZS Fund, SOEs and CEs to retain a portion of their surpluses for the purposes of achieving their long-term objectives.</a:t>
          </a:r>
          <a:endParaRPr lang="en-NZ" sz="1100">
            <a:solidFill>
              <a:schemeClr val="dk1"/>
            </a:solidFill>
            <a:latin typeface="Arial" pitchFamily="34" charset="0"/>
            <a:ea typeface="+mn-ea"/>
            <a:cs typeface="Arial" pitchFamily="34" charset="0"/>
          </a:endParaRPr>
        </a:p>
        <a:p>
          <a:pPr>
            <a:lnSpc>
              <a:spcPts val="1100"/>
            </a:lnSpc>
          </a:pPr>
          <a:r>
            <a:rPr lang="en-AU" sz="1100">
              <a:solidFill>
                <a:schemeClr val="dk1"/>
              </a:solidFill>
              <a:latin typeface="Arial" pitchFamily="34" charset="0"/>
              <a:ea typeface="+mn-ea"/>
              <a:cs typeface="Arial" pitchFamily="34" charset="0"/>
            </a:rPr>
            <a:t> </a:t>
          </a:r>
          <a:endParaRPr lang="en-NZ" sz="1100">
            <a:solidFill>
              <a:schemeClr val="dk1"/>
            </a:solidFill>
            <a:latin typeface="Arial" pitchFamily="34" charset="0"/>
            <a:ea typeface="+mn-ea"/>
            <a:cs typeface="Arial" pitchFamily="34" charset="0"/>
          </a:endParaRPr>
        </a:p>
        <a:p>
          <a:pPr marL="0" indent="0">
            <a:lnSpc>
              <a:spcPts val="1100"/>
            </a:lnSpc>
          </a:pPr>
          <a:r>
            <a:rPr lang="en-NZ" sz="1100" b="0" i="1">
              <a:solidFill>
                <a:schemeClr val="dk1"/>
              </a:solidFill>
              <a:latin typeface="Arial" pitchFamily="34" charset="0"/>
              <a:ea typeface="+mn-ea"/>
              <a:cs typeface="Arial" pitchFamily="34" charset="0"/>
            </a:rPr>
            <a:t>Operating Balance Before Gains and Losses (OBEGAL)</a:t>
          </a:r>
        </a:p>
        <a:p>
          <a:pPr marL="0" marR="0" lvl="0" indent="0" defTabSz="914400" eaLnBrk="1" fontAlgn="auto" latinLnBrk="0" hangingPunct="1">
            <a:lnSpc>
              <a:spcPts val="1100"/>
            </a:lnSpc>
            <a:spcBef>
              <a:spcPts val="0"/>
            </a:spcBef>
            <a:spcAft>
              <a:spcPts val="0"/>
            </a:spcAft>
            <a:buClrTx/>
            <a:buSzTx/>
            <a:buFontTx/>
            <a:buNone/>
            <a:tabLst/>
            <a:defRPr/>
          </a:pPr>
          <a:r>
            <a:rPr lang="en-NZ" sz="1100">
              <a:solidFill>
                <a:schemeClr val="dk1"/>
              </a:solidFill>
              <a:latin typeface="Arial" pitchFamily="34" charset="0"/>
              <a:ea typeface="+mn-ea"/>
              <a:cs typeface="Arial" pitchFamily="34" charset="0"/>
            </a:rPr>
            <a:t>The OBEGAL (excluding minority interests)</a:t>
          </a:r>
          <a:r>
            <a:rPr lang="en-NZ" sz="1100" baseline="0">
              <a:solidFill>
                <a:schemeClr val="dk1"/>
              </a:solidFill>
              <a:latin typeface="Arial" pitchFamily="34" charset="0"/>
              <a:ea typeface="+mn-ea"/>
              <a:cs typeface="Arial" pitchFamily="34" charset="0"/>
            </a:rPr>
            <a:t> </a:t>
          </a:r>
          <a:r>
            <a:rPr lang="en-NZ" sz="1100">
              <a:solidFill>
                <a:schemeClr val="dk1"/>
              </a:solidFill>
              <a:latin typeface="Arial" pitchFamily="34" charset="0"/>
              <a:ea typeface="+mn-ea"/>
              <a:cs typeface="Arial" pitchFamily="34" charset="0"/>
            </a:rPr>
            <a:t>equals the operating balance before gains and losses (i.e. gains and losses = Operating</a:t>
          </a:r>
          <a:r>
            <a:rPr lang="en-NZ" sz="1100" baseline="0">
              <a:solidFill>
                <a:schemeClr val="dk1"/>
              </a:solidFill>
              <a:latin typeface="Arial" pitchFamily="34" charset="0"/>
              <a:ea typeface="+mn-ea"/>
              <a:cs typeface="Arial" pitchFamily="34" charset="0"/>
            </a:rPr>
            <a:t> Balance less OBEGAL)</a:t>
          </a:r>
          <a:r>
            <a:rPr lang="en-NZ" sz="1100">
              <a:solidFill>
                <a:schemeClr val="dk1"/>
              </a:solidFill>
              <a:latin typeface="Arial" pitchFamily="34" charset="0"/>
              <a:ea typeface="+mn-ea"/>
              <a:cs typeface="Arial" pitchFamily="34" charset="0"/>
            </a:rPr>
            <a:t>. The most significant gains and losses are from changes in the fair value of financial assets and financial liabilities. By excluding volatile gains and losses the OBEGAL gives a more direct indication of the underlying stewardship of the Government than the operating balance.</a:t>
          </a:r>
          <a:r>
            <a:rPr kumimoji="0" lang="en-NZ" sz="1100" b="0" i="0" u="none" strike="noStrike" kern="0" cap="none" spc="0" normalizeH="0" baseline="0" noProof="0">
              <a:ln>
                <a:noFill/>
              </a:ln>
              <a:solidFill>
                <a:prstClr val="black"/>
              </a:solidFill>
              <a:effectLst/>
              <a:uLnTx/>
              <a:uFillTx/>
              <a:latin typeface="Arial" pitchFamily="34" charset="0"/>
              <a:ea typeface="+mn-ea"/>
              <a:cs typeface="Arial" pitchFamily="34" charset="0"/>
            </a:rPr>
            <a:t> </a:t>
          </a:r>
        </a:p>
        <a:p>
          <a:pPr marL="0" marR="0" lvl="0" indent="0" defTabSz="914400" eaLnBrk="1" fontAlgn="auto" latinLnBrk="0" hangingPunct="1">
            <a:lnSpc>
              <a:spcPts val="1100"/>
            </a:lnSpc>
            <a:spcBef>
              <a:spcPts val="0"/>
            </a:spcBef>
            <a:spcAft>
              <a:spcPts val="0"/>
            </a:spcAft>
            <a:buClrTx/>
            <a:buSzTx/>
            <a:buFontTx/>
            <a:buNone/>
            <a:tabLst/>
            <a:defRPr/>
          </a:pPr>
          <a:endParaRPr kumimoji="0" lang="en-NZ" sz="1100" b="0" i="0" u="none" strike="noStrike" kern="0" cap="none" spc="0" normalizeH="0" baseline="0" noProof="0">
            <a:ln>
              <a:noFill/>
            </a:ln>
            <a:solidFill>
              <a:prstClr val="black"/>
            </a:solidFill>
            <a:effectLst/>
            <a:uLnTx/>
            <a:uFillTx/>
            <a:latin typeface="Arial" pitchFamily="34" charset="0"/>
            <a:ea typeface="+mn-ea"/>
            <a:cs typeface="Arial" pitchFamily="34" charset="0"/>
          </a:endParaRPr>
        </a:p>
        <a:p>
          <a:r>
            <a:rPr lang="en-NZ" sz="1100" b="0" i="1">
              <a:solidFill>
                <a:schemeClr val="dk1"/>
              </a:solidFill>
              <a:effectLst/>
              <a:latin typeface="Arial" panose="020B0604020202020204" pitchFamily="34" charset="0"/>
              <a:ea typeface="+mn-ea"/>
              <a:cs typeface="Arial" panose="020B0604020202020204" pitchFamily="34" charset="0"/>
            </a:rPr>
            <a:t>Operating Balance Before Gains and Losses excluding ACC revenu</a:t>
          </a:r>
          <a:r>
            <a:rPr lang="en-NZ" sz="1100" b="0" i="1" baseline="0">
              <a:solidFill>
                <a:schemeClr val="dk1"/>
              </a:solidFill>
              <a:effectLst/>
              <a:latin typeface="Arial" panose="020B0604020202020204" pitchFamily="34" charset="0"/>
              <a:ea typeface="+mn-ea"/>
              <a:cs typeface="Arial" panose="020B0604020202020204" pitchFamily="34" charset="0"/>
            </a:rPr>
            <a:t>e and expenses</a:t>
          </a:r>
          <a:r>
            <a:rPr lang="en-NZ" sz="1100" b="0" i="1">
              <a:solidFill>
                <a:schemeClr val="dk1"/>
              </a:solidFill>
              <a:effectLst/>
              <a:latin typeface="Arial" panose="020B0604020202020204" pitchFamily="34" charset="0"/>
              <a:ea typeface="+mn-ea"/>
              <a:cs typeface="Arial" panose="020B0604020202020204" pitchFamily="34" charset="0"/>
            </a:rPr>
            <a:t> (OBEGALx)</a:t>
          </a:r>
        </a:p>
        <a:p>
          <a:r>
            <a:rPr lang="en-NZ" sz="1100" b="0" i="0">
              <a:solidFill>
                <a:schemeClr val="dk1"/>
              </a:solidFill>
              <a:effectLst/>
              <a:latin typeface="Arial" panose="020B0604020202020204" pitchFamily="34" charset="0"/>
              <a:ea typeface="+mn-ea"/>
              <a:cs typeface="Arial" panose="020B0604020202020204" pitchFamily="34" charset="0"/>
            </a:rPr>
            <a:t>OBEGALx</a:t>
          </a:r>
          <a:r>
            <a:rPr lang="en-NZ" sz="1100" b="0" i="0" baseline="0">
              <a:solidFill>
                <a:schemeClr val="dk1"/>
              </a:solidFill>
              <a:effectLst/>
              <a:latin typeface="Arial" panose="020B0604020202020204" pitchFamily="34" charset="0"/>
              <a:ea typeface="+mn-ea"/>
              <a:cs typeface="Arial" panose="020B0604020202020204" pitchFamily="34" charset="0"/>
            </a:rPr>
            <a:t> represents OBEGAL (refer above) excluding the revenue and expenses of ACC.</a:t>
          </a:r>
          <a:endParaRPr lang="en-NZ" sz="1100" b="0" i="0">
            <a:solidFill>
              <a:schemeClr val="dk1"/>
            </a:solidFill>
            <a:effectLst/>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ts val="1100"/>
            </a:lnSpc>
            <a:spcBef>
              <a:spcPts val="0"/>
            </a:spcBef>
            <a:spcAft>
              <a:spcPts val="0"/>
            </a:spcAft>
            <a:buClrTx/>
            <a:buSzTx/>
            <a:buFontTx/>
            <a:buNone/>
            <a:tabLst/>
            <a:defRPr/>
          </a:pPr>
          <a:endParaRPr kumimoji="0" lang="en-NZ" sz="1100" b="0" i="0" u="none" strike="noStrike" kern="0" cap="none" spc="0" normalizeH="0" baseline="0" noProof="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ts val="1100"/>
            </a:lnSpc>
            <a:spcBef>
              <a:spcPts val="0"/>
            </a:spcBef>
            <a:spcAft>
              <a:spcPts val="0"/>
            </a:spcAft>
            <a:buClrTx/>
            <a:buSzTx/>
            <a:buFontTx/>
            <a:buNone/>
            <a:tabLst/>
            <a:defRPr/>
          </a:pPr>
          <a:r>
            <a:rPr kumimoji="0" lang="en-NZ" sz="1100" b="0" i="1" u="none" strike="noStrike" kern="0" cap="none" spc="0" normalizeH="0" baseline="0" noProof="0">
              <a:ln>
                <a:noFill/>
              </a:ln>
              <a:solidFill>
                <a:prstClr val="black"/>
              </a:solidFill>
              <a:effectLst/>
              <a:uLnTx/>
              <a:uFillTx/>
              <a:latin typeface="Arial" pitchFamily="34" charset="0"/>
              <a:ea typeface="+mn-ea"/>
              <a:cs typeface="Arial" pitchFamily="34" charset="0"/>
            </a:rPr>
            <a:t>Core Crown Residual Cash</a:t>
          </a:r>
        </a:p>
        <a:p>
          <a:pPr marL="0" marR="0" lvl="0" indent="0" defTabSz="914400" eaLnBrk="1" fontAlgn="auto" latinLnBrk="0" hangingPunct="1">
            <a:lnSpc>
              <a:spcPts val="1100"/>
            </a:lnSpc>
            <a:spcBef>
              <a:spcPts val="0"/>
            </a:spcBef>
            <a:spcAft>
              <a:spcPts val="0"/>
            </a:spcAft>
            <a:buClrTx/>
            <a:buSzTx/>
            <a:buFontTx/>
            <a:buNone/>
            <a:tabLst/>
            <a:defRPr/>
          </a:pPr>
          <a:r>
            <a:rPr kumimoji="0" lang="en-NZ" sz="1100" b="0" i="0" u="none" strike="noStrike" kern="0" cap="none" spc="0" normalizeH="0" baseline="0" noProof="0">
              <a:ln>
                <a:noFill/>
              </a:ln>
              <a:solidFill>
                <a:prstClr val="black"/>
              </a:solidFill>
              <a:effectLst/>
              <a:uLnTx/>
              <a:uFillTx/>
              <a:latin typeface="Arial" pitchFamily="34" charset="0"/>
              <a:ea typeface="+mn-ea"/>
              <a:cs typeface="Arial" pitchFamily="34" charset="0"/>
            </a:rPr>
            <a:t>Residual cash is </a:t>
          </a:r>
          <a:r>
            <a:rPr kumimoji="0" lang="en-AU" sz="1100" b="0" i="0" u="none" strike="noStrike" kern="0" cap="none" spc="0" normalizeH="0" baseline="0" noProof="0">
              <a:ln>
                <a:noFill/>
              </a:ln>
              <a:solidFill>
                <a:prstClr val="black"/>
              </a:solidFill>
              <a:effectLst/>
              <a:uLnTx/>
              <a:uFillTx/>
              <a:latin typeface="Arial" pitchFamily="34" charset="0"/>
              <a:ea typeface="+mn-ea"/>
              <a:cs typeface="Arial" pitchFamily="34" charset="0"/>
            </a:rPr>
            <a:t>the level of money the Government has available to repay debt or, alternatively, needs to borrow in any given year. Therefore the balance of residual cash equals the change in debt in any given year. Residual cash is alternatively termed “Cash available/(shortfall to be funded)”.</a:t>
          </a:r>
          <a:endParaRPr kumimoji="0" lang="en-NZ" sz="1100" b="0" i="0" u="none" strike="noStrike" kern="0" cap="none" spc="0" normalizeH="0" baseline="0" noProof="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ts val="1100"/>
            </a:lnSpc>
            <a:spcBef>
              <a:spcPts val="0"/>
            </a:spcBef>
            <a:spcAft>
              <a:spcPts val="0"/>
            </a:spcAft>
            <a:buClrTx/>
            <a:buSzTx/>
            <a:buFontTx/>
            <a:buNone/>
            <a:tabLst/>
            <a:defRPr/>
          </a:pPr>
          <a:r>
            <a:rPr kumimoji="0" lang="en-AU" sz="1100" b="0" i="0" u="none" strike="noStrike" kern="0" cap="none" spc="0" normalizeH="0" baseline="0" noProof="0">
              <a:ln>
                <a:noFill/>
              </a:ln>
              <a:solidFill>
                <a:prstClr val="black"/>
              </a:solidFill>
              <a:effectLst/>
              <a:uLnTx/>
              <a:uFillTx/>
              <a:latin typeface="Arial" pitchFamily="34" charset="0"/>
              <a:ea typeface="+mn-ea"/>
              <a:cs typeface="Arial" pitchFamily="34" charset="0"/>
            </a:rPr>
            <a:t> </a:t>
          </a:r>
          <a:endParaRPr kumimoji="0" lang="en-NZ" sz="1100" b="0" i="0" u="none" strike="noStrike" kern="0" cap="none" spc="0" normalizeH="0" baseline="0" noProof="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ts val="1100"/>
            </a:lnSpc>
            <a:spcBef>
              <a:spcPts val="0"/>
            </a:spcBef>
            <a:spcAft>
              <a:spcPts val="0"/>
            </a:spcAft>
            <a:buClrTx/>
            <a:buSzTx/>
            <a:buFontTx/>
            <a:buNone/>
            <a:tabLst/>
            <a:defRPr/>
          </a:pPr>
          <a:r>
            <a:rPr kumimoji="0" lang="en-AU" sz="1100" b="0" i="0" u="none" strike="noStrike" kern="0" cap="none" spc="0" normalizeH="0" baseline="0" noProof="0">
              <a:ln>
                <a:noFill/>
              </a:ln>
              <a:solidFill>
                <a:prstClr val="black"/>
              </a:solidFill>
              <a:effectLst/>
              <a:uLnTx/>
              <a:uFillTx/>
              <a:latin typeface="Arial" pitchFamily="34" charset="0"/>
              <a:ea typeface="+mn-ea"/>
              <a:cs typeface="Arial" pitchFamily="34" charset="0"/>
            </a:rPr>
            <a:t>Residual cash is equal to net core Crown cashflow from operations excluding NZS Fund activity less core Crown capital commitments (eg contributions to the NZS Fund, purchases of assets, and loan activity).</a:t>
          </a:r>
        </a:p>
        <a:p>
          <a:pPr marL="0" marR="0" lvl="0" indent="0" defTabSz="914400" eaLnBrk="1" fontAlgn="auto" latinLnBrk="0" hangingPunct="1">
            <a:lnSpc>
              <a:spcPts val="1100"/>
            </a:lnSpc>
            <a:spcBef>
              <a:spcPts val="0"/>
            </a:spcBef>
            <a:spcAft>
              <a:spcPts val="0"/>
            </a:spcAft>
            <a:buClrTx/>
            <a:buSzTx/>
            <a:buFontTx/>
            <a:buNone/>
            <a:tabLst/>
            <a:defRPr/>
          </a:pPr>
          <a:endParaRPr kumimoji="0" lang="en-AU" sz="1100" b="0" i="0" u="none" strike="noStrike" kern="0" cap="none" spc="0" normalizeH="0" baseline="0" noProof="0">
            <a:ln>
              <a:noFill/>
            </a:ln>
            <a:solidFill>
              <a:prstClr val="black"/>
            </a:solidFill>
            <a:effectLst/>
            <a:uLnTx/>
            <a:uFillTx/>
            <a:latin typeface="Arial" pitchFamily="34" charset="0"/>
            <a:ea typeface="+mn-ea"/>
            <a:cs typeface="Arial" pitchFamily="34" charset="0"/>
          </a:endParaRPr>
        </a:p>
        <a:p>
          <a:pPr marL="0" marR="0" lvl="0" indent="0" defTabSz="914400" eaLnBrk="1" fontAlgn="auto" latinLnBrk="0" hangingPunct="1">
            <a:lnSpc>
              <a:spcPts val="1200"/>
            </a:lnSpc>
            <a:spcBef>
              <a:spcPts val="0"/>
            </a:spcBef>
            <a:spcAft>
              <a:spcPts val="0"/>
            </a:spcAft>
            <a:buClrTx/>
            <a:buSzTx/>
            <a:buFontTx/>
            <a:buNone/>
            <a:tabLst/>
            <a:defRPr/>
          </a:pPr>
          <a:r>
            <a:rPr kumimoji="0" lang="en-AU" sz="1100" b="0" i="0" u="none" strike="noStrike" kern="0" cap="none" spc="0" normalizeH="0" baseline="0" noProof="0">
              <a:ln>
                <a:noFill/>
              </a:ln>
              <a:solidFill>
                <a:prstClr val="black"/>
              </a:solidFill>
              <a:effectLst/>
              <a:uLnTx/>
              <a:uFillTx/>
              <a:latin typeface="Arial" pitchFamily="34" charset="0"/>
              <a:ea typeface="+mn-ea"/>
              <a:cs typeface="Arial" pitchFamily="34" charset="0"/>
            </a:rPr>
            <a:t>Between 1987 and 1993, expenses include GST payments with the impact correspondingly reflected in the revenue and receipt series. There is only a minor net impact on surplus measures through some GST being paid and recorded in a different fiscal year.</a:t>
          </a:r>
          <a:endParaRPr kumimoji="0" lang="en-NZ" sz="1100" b="0" i="0" u="none" strike="noStrike" kern="0" cap="none" spc="0" normalizeH="0" baseline="0" noProof="0">
            <a:ln>
              <a:noFill/>
            </a:ln>
            <a:solidFill>
              <a:prstClr val="black"/>
            </a:solidFill>
            <a:effectLst/>
            <a:uLnTx/>
            <a:uFillTx/>
            <a:latin typeface="Arial" pitchFamily="34" charset="0"/>
            <a:ea typeface="+mn-ea"/>
            <a:cs typeface="Arial" pitchFamily="34" charset="0"/>
          </a:endParaRPr>
        </a:p>
        <a:p>
          <a:pPr marL="0" marR="0" indent="0" defTabSz="914400" eaLnBrk="1" fontAlgn="auto" latinLnBrk="0" hangingPunct="1">
            <a:lnSpc>
              <a:spcPts val="1100"/>
            </a:lnSpc>
            <a:spcBef>
              <a:spcPts val="0"/>
            </a:spcBef>
            <a:spcAft>
              <a:spcPts val="0"/>
            </a:spcAft>
            <a:buClrTx/>
            <a:buSzTx/>
            <a:buFontTx/>
            <a:buNone/>
            <a:tabLst/>
            <a:defRPr/>
          </a:pPr>
          <a:endParaRPr lang="en-NZ" sz="1100">
            <a:solidFill>
              <a:schemeClr val="dk1"/>
            </a:solidFill>
            <a:latin typeface="Arial" pitchFamily="34" charset="0"/>
            <a:ea typeface="+mn-ea"/>
            <a:cs typeface="Arial" pitchFamily="34" charset="0"/>
          </a:endParaRPr>
        </a:p>
        <a:p>
          <a:pPr>
            <a:lnSpc>
              <a:spcPts val="1200"/>
            </a:lnSpc>
          </a:pPr>
          <a:r>
            <a:rPr lang="en-NZ" sz="1100">
              <a:solidFill>
                <a:schemeClr val="dk1"/>
              </a:solidFill>
              <a:latin typeface="+mn-lt"/>
              <a:ea typeface="+mn-ea"/>
              <a:cs typeface="+mn-cs"/>
            </a:rPr>
            <a:t> </a:t>
          </a:r>
        </a:p>
        <a:p>
          <a:pPr>
            <a:lnSpc>
              <a:spcPts val="1200"/>
            </a:lnSpc>
          </a:pPr>
          <a:endParaRPr lang="en-NZ" sz="1100"/>
        </a:p>
      </xdr:txBody>
    </xdr:sp>
    <xdr:clientData/>
  </xdr:twoCellAnchor>
  <xdr:twoCellAnchor>
    <xdr:from>
      <xdr:col>0</xdr:col>
      <xdr:colOff>219709</xdr:colOff>
      <xdr:row>81</xdr:row>
      <xdr:rowOff>44451</xdr:rowOff>
    </xdr:from>
    <xdr:to>
      <xdr:col>5</xdr:col>
      <xdr:colOff>3745146</xdr:colOff>
      <xdr:row>94</xdr:row>
      <xdr:rowOff>83821</xdr:rowOff>
    </xdr:to>
    <xdr:sp macro="" textlink="">
      <xdr:nvSpPr>
        <xdr:cNvPr id="7587" name="TextBox 4">
          <a:extLst>
            <a:ext uri="{FF2B5EF4-FFF2-40B4-BE49-F238E27FC236}">
              <a16:creationId xmlns:a16="http://schemas.microsoft.com/office/drawing/2014/main" id="{00000000-0008-0000-0100-0000A31D0000}"/>
            </a:ext>
          </a:extLst>
        </xdr:cNvPr>
        <xdr:cNvSpPr txBox="1">
          <a:spLocks noChangeArrowheads="1"/>
        </xdr:cNvSpPr>
      </xdr:nvSpPr>
      <xdr:spPr bwMode="auto">
        <a:xfrm>
          <a:off x="219709" y="13198476"/>
          <a:ext cx="9678587" cy="2144395"/>
        </a:xfrm>
        <a:prstGeom prst="rect">
          <a:avLst/>
        </a:prstGeom>
        <a:solidFill>
          <a:srgbClr val="FFFFFF"/>
        </a:solidFill>
        <a:ln w="9525">
          <a:noFill/>
          <a:miter lim="800000"/>
          <a:headEnd/>
          <a:tailEnd/>
        </a:ln>
      </xdr:spPr>
      <xdr:txBody>
        <a:bodyPr vertOverflow="clip" wrap="square" lIns="91440" tIns="45720" rIns="91440" bIns="45720" anchor="t" upright="1"/>
        <a:lstStyle/>
        <a:p>
          <a:pPr algn="l" rtl="0">
            <a:lnSpc>
              <a:spcPts val="1200"/>
            </a:lnSpc>
            <a:defRPr sz="1000"/>
          </a:pPr>
          <a:r>
            <a:rPr lang="en-NZ" sz="1100" b="1" i="0" strike="noStrike">
              <a:solidFill>
                <a:srgbClr val="000000"/>
              </a:solidFill>
              <a:latin typeface="Arial"/>
              <a:cs typeface="Arial"/>
            </a:rPr>
            <a:t>Tax and Revenue</a:t>
          </a:r>
          <a:endParaRPr lang="en-NZ" sz="1100" b="0" i="0" strike="noStrike">
            <a:solidFill>
              <a:srgbClr val="000000"/>
            </a:solidFill>
            <a:latin typeface="Arial"/>
            <a:cs typeface="Arial"/>
          </a:endParaRPr>
        </a:p>
        <a:p>
          <a:pPr algn="l" rtl="0">
            <a:lnSpc>
              <a:spcPts val="1200"/>
            </a:lnSpc>
            <a:defRPr sz="1000"/>
          </a:pPr>
          <a:endParaRPr lang="en-NZ" sz="1100" b="0" i="0" strike="noStrike">
            <a:solidFill>
              <a:srgbClr val="000000"/>
            </a:solidFill>
            <a:latin typeface="Arial"/>
            <a:cs typeface="Arial"/>
          </a:endParaRPr>
        </a:p>
        <a:p>
          <a:pPr algn="l" rtl="0">
            <a:lnSpc>
              <a:spcPts val="1200"/>
            </a:lnSpc>
            <a:defRPr sz="1000"/>
          </a:pPr>
          <a:r>
            <a:rPr lang="en-NZ" sz="1100" b="0" i="0" strike="noStrike">
              <a:solidFill>
                <a:srgbClr val="000000"/>
              </a:solidFill>
              <a:latin typeface="Arial"/>
              <a:cs typeface="Arial"/>
            </a:rPr>
            <a:t>Prior to 1994, tax receipts are on a cash basis.  Non-tax receipts include interest income, profits and dividends, and miscellaneous receipts.  From 1994 tax receipts are taken from the core Crown net cash flow statement and are not strictly comparable to the pre 1994 series due to differences in coverage of the reporting entities. From 1994, tax revenue is an accrual measure. </a:t>
          </a:r>
        </a:p>
        <a:p>
          <a:pPr algn="l" rtl="0">
            <a:lnSpc>
              <a:spcPts val="1200"/>
            </a:lnSpc>
            <a:defRPr sz="1000"/>
          </a:pPr>
          <a:endParaRPr lang="en-NZ" sz="1100" b="0" i="0" strike="noStrike">
            <a:solidFill>
              <a:srgbClr val="000000"/>
            </a:solidFill>
            <a:latin typeface="Arial"/>
            <a:ea typeface="+mn-ea"/>
            <a:cs typeface="Arial"/>
          </a:endParaRPr>
        </a:p>
        <a:p>
          <a:pPr algn="l" rtl="0">
            <a:lnSpc>
              <a:spcPts val="1200"/>
            </a:lnSpc>
            <a:defRPr sz="1000"/>
          </a:pPr>
          <a:r>
            <a:rPr lang="en-NZ" sz="1100" b="0" i="0" strike="noStrike">
              <a:solidFill>
                <a:srgbClr val="000000"/>
              </a:solidFill>
              <a:latin typeface="Arial"/>
              <a:ea typeface="+mn-ea"/>
              <a:cs typeface="Arial"/>
            </a:rPr>
            <a:t>Between</a:t>
          </a:r>
          <a:r>
            <a:rPr lang="en-NZ" sz="1100" b="0" i="0" strike="noStrike" baseline="0">
              <a:solidFill>
                <a:srgbClr val="000000"/>
              </a:solidFill>
              <a:latin typeface="Arial"/>
              <a:ea typeface="+mn-ea"/>
              <a:cs typeface="Arial"/>
            </a:rPr>
            <a:t> 1987 and 1993 </a:t>
          </a:r>
          <a:r>
            <a:rPr lang="en-NZ" sz="1100" b="0" i="0" strike="noStrike">
              <a:solidFill>
                <a:srgbClr val="000000"/>
              </a:solidFill>
              <a:latin typeface="Arial"/>
              <a:ea typeface="+mn-ea"/>
              <a:cs typeface="Arial"/>
            </a:rPr>
            <a:t>receipts and revenue include GST paid on government purchases.</a:t>
          </a:r>
        </a:p>
        <a:p>
          <a:pPr algn="l" rtl="0">
            <a:lnSpc>
              <a:spcPts val="1200"/>
            </a:lnSpc>
            <a:defRPr sz="1000"/>
          </a:pPr>
          <a:endParaRPr lang="en-NZ" sz="1100" b="0" i="0" strike="noStrike">
            <a:solidFill>
              <a:srgbClr val="000000"/>
            </a:solidFill>
            <a:latin typeface="Arial"/>
            <a:cs typeface="Arial"/>
          </a:endParaRPr>
        </a:p>
        <a:p>
          <a:pPr algn="l" rtl="0">
            <a:lnSpc>
              <a:spcPts val="1100"/>
            </a:lnSpc>
            <a:defRPr sz="1000"/>
          </a:pPr>
          <a:r>
            <a:rPr lang="en-NZ" sz="1100" b="0" i="0" strike="noStrike">
              <a:solidFill>
                <a:srgbClr val="000000"/>
              </a:solidFill>
              <a:latin typeface="Arial"/>
              <a:cs typeface="Arial"/>
            </a:rPr>
            <a:t>Revenue comprises mostly tax, but also includes investment income, sales of goods and services and other revenues.  The post IFRS revenue measure excludes gains from, for example, increases in the fair value of financial assets.  </a:t>
          </a:r>
        </a:p>
        <a:p>
          <a:pPr algn="l" rtl="0">
            <a:lnSpc>
              <a:spcPts val="1200"/>
            </a:lnSpc>
            <a:defRPr sz="1000"/>
          </a:pPr>
          <a:endParaRPr lang="en-NZ" sz="1100" b="0" i="0" strike="noStrike">
            <a:solidFill>
              <a:srgbClr val="000000"/>
            </a:solidFill>
            <a:latin typeface="Arial"/>
            <a:cs typeface="Arial"/>
          </a:endParaRPr>
        </a:p>
        <a:p>
          <a:pPr algn="l" rtl="0">
            <a:lnSpc>
              <a:spcPts val="1200"/>
            </a:lnSpc>
            <a:defRPr sz="1000"/>
          </a:pPr>
          <a:r>
            <a:rPr lang="en-NZ" sz="1100" b="0" i="0" strike="noStrike">
              <a:solidFill>
                <a:srgbClr val="000000"/>
              </a:solidFill>
              <a:latin typeface="Arial"/>
              <a:cs typeface="Arial"/>
            </a:rPr>
            <a:t>Data for core Crown tax Revenue and core Crown Revenue for 1994</a:t>
          </a:r>
          <a:r>
            <a:rPr lang="en-NZ" sz="1100" b="0" i="0" strike="noStrike" baseline="0">
              <a:solidFill>
                <a:srgbClr val="000000"/>
              </a:solidFill>
              <a:latin typeface="Arial"/>
              <a:cs typeface="Arial"/>
            </a:rPr>
            <a:t> to 1996 are prepared under old-GAAP.</a:t>
          </a:r>
          <a:endParaRPr lang="en-NZ" sz="1100" b="0" i="0" strike="noStrike">
            <a:solidFill>
              <a:srgbClr val="000000"/>
            </a:solidFill>
            <a:latin typeface="Arial"/>
            <a:cs typeface="Arial"/>
          </a:endParaRPr>
        </a:p>
        <a:p>
          <a:pPr algn="l" rtl="0">
            <a:lnSpc>
              <a:spcPts val="1100"/>
            </a:lnSpc>
            <a:defRPr sz="1000"/>
          </a:pPr>
          <a:endParaRPr lang="en-NZ" sz="1100" b="0" i="0" strike="noStrike">
            <a:solidFill>
              <a:srgbClr val="000000"/>
            </a:solidFill>
            <a:latin typeface="Arial"/>
            <a:cs typeface="Arial"/>
          </a:endParaRPr>
        </a:p>
        <a:p>
          <a:pPr algn="l" rtl="0">
            <a:lnSpc>
              <a:spcPts val="1100"/>
            </a:lnSpc>
            <a:defRPr sz="1000"/>
          </a:pPr>
          <a:endParaRPr lang="en-NZ" sz="1100" b="0" i="0" strike="noStrike">
            <a:solidFill>
              <a:srgbClr val="000000"/>
            </a:solidFill>
            <a:latin typeface="Arial"/>
            <a:cs typeface="Arial"/>
          </a:endParaRPr>
        </a:p>
      </xdr:txBody>
    </xdr:sp>
    <xdr:clientData/>
  </xdr:twoCellAnchor>
  <xdr:twoCellAnchor>
    <xdr:from>
      <xdr:col>0</xdr:col>
      <xdr:colOff>228600</xdr:colOff>
      <xdr:row>95</xdr:row>
      <xdr:rowOff>28575</xdr:rowOff>
    </xdr:from>
    <xdr:to>
      <xdr:col>5</xdr:col>
      <xdr:colOff>3867150</xdr:colOff>
      <xdr:row>120</xdr:row>
      <xdr:rowOff>101600</xdr:rowOff>
    </xdr:to>
    <xdr:sp macro="" textlink="">
      <xdr:nvSpPr>
        <xdr:cNvPr id="6" name="TextBox 5">
          <a:extLst>
            <a:ext uri="{FF2B5EF4-FFF2-40B4-BE49-F238E27FC236}">
              <a16:creationId xmlns:a16="http://schemas.microsoft.com/office/drawing/2014/main" id="{00000000-0008-0000-0100-000006000000}"/>
            </a:ext>
          </a:extLst>
        </xdr:cNvPr>
        <xdr:cNvSpPr txBox="1"/>
      </xdr:nvSpPr>
      <xdr:spPr>
        <a:xfrm>
          <a:off x="228600" y="15449550"/>
          <a:ext cx="9791700" cy="41211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1200"/>
            </a:lnSpc>
            <a:spcBef>
              <a:spcPts val="0"/>
            </a:spcBef>
            <a:spcAft>
              <a:spcPts val="0"/>
            </a:spcAft>
            <a:buClrTx/>
            <a:buSzTx/>
            <a:buFontTx/>
            <a:buNone/>
            <a:tabLst/>
            <a:defRPr/>
          </a:pPr>
          <a:r>
            <a:rPr lang="en-NZ" sz="1100" b="1">
              <a:solidFill>
                <a:schemeClr val="dk1"/>
              </a:solidFill>
              <a:latin typeface="Arial" pitchFamily="34" charset="0"/>
              <a:ea typeface="+mn-ea"/>
              <a:cs typeface="Arial" pitchFamily="34" charset="0"/>
            </a:rPr>
            <a:t>Debt Measures</a:t>
          </a:r>
          <a:endParaRPr lang="en-AU" sz="1100">
            <a:solidFill>
              <a:schemeClr val="dk1"/>
            </a:solidFill>
            <a:latin typeface="Arial" pitchFamily="34" charset="0"/>
            <a:ea typeface="+mn-ea"/>
            <a:cs typeface="Arial" pitchFamily="34" charset="0"/>
          </a:endParaRPr>
        </a:p>
        <a:p>
          <a:pPr marL="0" indent="0">
            <a:lnSpc>
              <a:spcPts val="1200"/>
            </a:lnSpc>
          </a:pPr>
          <a:endParaRPr lang="en-AU" sz="1100" b="0" i="1">
            <a:solidFill>
              <a:schemeClr val="dk1"/>
            </a:solidFill>
            <a:latin typeface="Arial" pitchFamily="34" charset="0"/>
            <a:ea typeface="+mn-ea"/>
            <a:cs typeface="Arial" pitchFamily="34" charset="0"/>
          </a:endParaRPr>
        </a:p>
        <a:p>
          <a:pPr>
            <a:lnSpc>
              <a:spcPts val="1200"/>
            </a:lnSpc>
          </a:pPr>
          <a:r>
            <a:rPr lang="en-NZ" sz="1100" b="0" i="1">
              <a:solidFill>
                <a:schemeClr val="dk1"/>
              </a:solidFill>
              <a:latin typeface="Arial" pitchFamily="34" charset="0"/>
              <a:ea typeface="+mn-ea"/>
              <a:cs typeface="Arial" pitchFamily="34" charset="0"/>
            </a:rPr>
            <a:t>Gross Sovereign Issued Debt (GSID)</a:t>
          </a:r>
        </a:p>
        <a:p>
          <a:pPr>
            <a:lnSpc>
              <a:spcPts val="1200"/>
            </a:lnSpc>
          </a:pPr>
          <a:r>
            <a:rPr lang="en-AU" sz="1100">
              <a:solidFill>
                <a:schemeClr val="dk1"/>
              </a:solidFill>
              <a:latin typeface="Arial" pitchFamily="34" charset="0"/>
              <a:ea typeface="+mn-ea"/>
              <a:cs typeface="Arial" pitchFamily="34" charset="0"/>
            </a:rPr>
            <a:t>Gross sovereign-issued debt</a:t>
          </a:r>
          <a:r>
            <a:rPr lang="en-AU" sz="1100" i="1">
              <a:solidFill>
                <a:schemeClr val="dk1"/>
              </a:solidFill>
              <a:latin typeface="Arial" pitchFamily="34" charset="0"/>
              <a:ea typeface="+mn-ea"/>
              <a:cs typeface="Arial" pitchFamily="34" charset="0"/>
            </a:rPr>
            <a:t> </a:t>
          </a:r>
          <a:r>
            <a:rPr lang="en-AU" sz="1100">
              <a:solidFill>
                <a:schemeClr val="dk1"/>
              </a:solidFill>
              <a:latin typeface="Arial" pitchFamily="34" charset="0"/>
              <a:ea typeface="+mn-ea"/>
              <a:cs typeface="Arial" pitchFamily="34" charset="0"/>
            </a:rPr>
            <a:t>is debt issued by the sovereign (i.e., core Crown) and includes Government stock held by the NZS Fund, GSF, ACC or EQC for example.  In other words, the total sovereign-issued debt does not eliminate any internal cross-holdings held by these entities. </a:t>
          </a:r>
        </a:p>
        <a:p>
          <a:pPr>
            <a:lnSpc>
              <a:spcPts val="1200"/>
            </a:lnSpc>
          </a:pPr>
          <a:endParaRPr lang="en-AU" sz="1100">
            <a:solidFill>
              <a:schemeClr val="dk1"/>
            </a:solidFill>
            <a:latin typeface="Arial" pitchFamily="34" charset="0"/>
            <a:ea typeface="+mn-ea"/>
            <a:cs typeface="Arial" pitchFamily="34" charset="0"/>
          </a:endParaRPr>
        </a:p>
        <a:p>
          <a:r>
            <a:rPr lang="en-NZ" sz="1100" b="0" i="1">
              <a:solidFill>
                <a:schemeClr val="dk1"/>
              </a:solidFill>
              <a:effectLst/>
              <a:latin typeface="Arial" panose="020B0604020202020204" pitchFamily="34" charset="0"/>
              <a:ea typeface="+mn-ea"/>
              <a:cs typeface="Arial" panose="020B0604020202020204" pitchFamily="34" charset="0"/>
            </a:rPr>
            <a:t>Gross Debt </a:t>
          </a:r>
          <a:endParaRPr lang="en-NZ">
            <a:effectLst/>
            <a:latin typeface="Arial" panose="020B0604020202020204" pitchFamily="34" charset="0"/>
            <a:cs typeface="Arial" panose="020B0604020202020204" pitchFamily="34" charset="0"/>
          </a:endParaRPr>
        </a:p>
        <a:p>
          <a:r>
            <a:rPr lang="en-AU" sz="1100">
              <a:solidFill>
                <a:schemeClr val="dk1"/>
              </a:solidFill>
              <a:effectLst/>
              <a:latin typeface="Arial" panose="020B0604020202020204" pitchFamily="34" charset="0"/>
              <a:ea typeface="+mn-ea"/>
              <a:cs typeface="Arial" panose="020B0604020202020204" pitchFamily="34" charset="0"/>
            </a:rPr>
            <a:t>Represents debt issued by sovereign (core Crown) and includes Government stock held by NZS Fund, Accident Compensation Corporation, and the Earthquake Commission. It does not include debt issued by Stateowned Enterprises and Crown Entities. Gross debt excludes Reserve Bank settlement cash and Reserve Bank bills. </a:t>
          </a:r>
        </a:p>
        <a:p>
          <a:endParaRPr lang="en-NZ" sz="1100" i="1">
            <a:solidFill>
              <a:schemeClr val="dk1"/>
            </a:solidFill>
            <a:latin typeface="Arial" pitchFamily="34" charset="0"/>
            <a:ea typeface="+mn-ea"/>
            <a:cs typeface="Arial" pitchFamily="34" charset="0"/>
          </a:endParaRPr>
        </a:p>
        <a:p>
          <a:pPr>
            <a:lnSpc>
              <a:spcPts val="1200"/>
            </a:lnSpc>
          </a:pPr>
          <a:r>
            <a:rPr lang="en-NZ" sz="1100" i="1">
              <a:solidFill>
                <a:schemeClr val="dk1"/>
              </a:solidFill>
              <a:latin typeface="Arial" pitchFamily="34" charset="0"/>
              <a:ea typeface="+mn-ea"/>
              <a:cs typeface="Arial" pitchFamily="34" charset="0"/>
            </a:rPr>
            <a:t>(Former)</a:t>
          </a:r>
          <a:r>
            <a:rPr lang="en-NZ" sz="1100" i="1" baseline="0">
              <a:solidFill>
                <a:schemeClr val="dk1"/>
              </a:solidFill>
              <a:latin typeface="Arial" pitchFamily="34" charset="0"/>
              <a:ea typeface="+mn-ea"/>
              <a:cs typeface="Arial" pitchFamily="34" charset="0"/>
            </a:rPr>
            <a:t> </a:t>
          </a:r>
          <a:r>
            <a:rPr lang="en-NZ" sz="1100" i="1">
              <a:solidFill>
                <a:schemeClr val="dk1"/>
              </a:solidFill>
              <a:latin typeface="Arial" pitchFamily="34" charset="0"/>
              <a:ea typeface="+mn-ea"/>
              <a:cs typeface="Arial" pitchFamily="34" charset="0"/>
            </a:rPr>
            <a:t>Core Crown Net Debt  (Net core Crown Debt excluding NZS Fund)</a:t>
          </a:r>
        </a:p>
        <a:p>
          <a:pPr>
            <a:lnSpc>
              <a:spcPts val="1200"/>
            </a:lnSpc>
          </a:pPr>
          <a:r>
            <a:rPr lang="en-NZ" sz="1100" i="0">
              <a:solidFill>
                <a:schemeClr val="dk1"/>
              </a:solidFill>
              <a:latin typeface="Arial" pitchFamily="34" charset="0"/>
              <a:ea typeface="+mn-ea"/>
              <a:cs typeface="Arial" pitchFamily="34" charset="0"/>
            </a:rPr>
            <a:t>Represents GSID less financial assets (excluding financial assets held by the NZS Fund). This can provide information about the sustainability of the Government's accounts, and is used by some international agencies when determining the creditworthiness of a country.  This was the indicator used prior to 2009. </a:t>
          </a:r>
        </a:p>
        <a:p>
          <a:pPr>
            <a:lnSpc>
              <a:spcPts val="1200"/>
            </a:lnSpc>
          </a:pPr>
          <a:endParaRPr lang="en-AU" sz="1100">
            <a:solidFill>
              <a:schemeClr val="dk1"/>
            </a:solidFill>
            <a:latin typeface="Arial" pitchFamily="34" charset="0"/>
            <a:ea typeface="+mn-ea"/>
            <a:cs typeface="Arial" pitchFamily="34" charset="0"/>
          </a:endParaRPr>
        </a:p>
        <a:p>
          <a:pPr marL="0" marR="0" indent="0" defTabSz="914400" eaLnBrk="1" fontAlgn="auto" latinLnBrk="0" hangingPunct="1">
            <a:lnSpc>
              <a:spcPts val="1200"/>
            </a:lnSpc>
            <a:spcBef>
              <a:spcPts val="0"/>
            </a:spcBef>
            <a:spcAft>
              <a:spcPts val="0"/>
            </a:spcAft>
            <a:buClrTx/>
            <a:buSzTx/>
            <a:buFontTx/>
            <a:buNone/>
            <a:tabLst/>
            <a:defRPr/>
          </a:pPr>
          <a:r>
            <a:rPr lang="en-NZ" sz="1100" i="1">
              <a:solidFill>
                <a:schemeClr val="dk1"/>
              </a:solidFill>
              <a:latin typeface="Arial" pitchFamily="34" charset="0"/>
              <a:ea typeface="+mn-ea"/>
              <a:cs typeface="Arial" pitchFamily="34" charset="0"/>
            </a:rPr>
            <a:t>Net Core Crown Debt  (Net Core Crown Debt excluding NZS Fund and advances)</a:t>
          </a:r>
        </a:p>
        <a:p>
          <a:pPr marL="0" marR="0" indent="0" defTabSz="914400" eaLnBrk="1" fontAlgn="auto" latinLnBrk="0" hangingPunct="1">
            <a:lnSpc>
              <a:spcPts val="1200"/>
            </a:lnSpc>
            <a:spcBef>
              <a:spcPts val="0"/>
            </a:spcBef>
            <a:spcAft>
              <a:spcPts val="0"/>
            </a:spcAft>
            <a:buClrTx/>
            <a:buSzTx/>
            <a:buFontTx/>
            <a:buNone/>
            <a:tabLst/>
            <a:defRPr/>
          </a:pPr>
          <a:r>
            <a:rPr lang="en-NZ" sz="1100" i="0">
              <a:solidFill>
                <a:schemeClr val="dk1"/>
              </a:solidFill>
              <a:latin typeface="Arial" pitchFamily="34" charset="0"/>
              <a:ea typeface="+mn-ea"/>
              <a:cs typeface="Arial" pitchFamily="34" charset="0"/>
            </a:rPr>
            <a:t>Represents GSID less core Crown financial assets (excluding advances and financial assets held by the NZS Fund).  Advances and financial assets held by the NZS Fund are excluded as these assets are less liquid and/or they are made for public policy reasons rather than purposes associated with government financing.  Net core Crown debt provides information about the sustainability of the Government's accounts, and is used by some international rating agencies when determining the creditworthiness of a country. This was the indicator used between 2009 and 2021.</a:t>
          </a:r>
        </a:p>
        <a:p>
          <a:pPr>
            <a:lnSpc>
              <a:spcPts val="1200"/>
            </a:lnSpc>
          </a:pPr>
          <a:endParaRPr lang="en-NZ" sz="1100">
            <a:solidFill>
              <a:schemeClr val="dk1"/>
            </a:solidFill>
            <a:latin typeface="Arial" pitchFamily="34" charset="0"/>
            <a:ea typeface="+mn-ea"/>
            <a:cs typeface="Arial" pitchFamily="34" charset="0"/>
          </a:endParaRPr>
        </a:p>
        <a:p>
          <a:pPr marL="0" marR="0" indent="0" defTabSz="914400" eaLnBrk="1" fontAlgn="auto" latinLnBrk="0" hangingPunct="1">
            <a:lnSpc>
              <a:spcPct val="100000"/>
            </a:lnSpc>
            <a:spcBef>
              <a:spcPts val="0"/>
            </a:spcBef>
            <a:spcAft>
              <a:spcPts val="0"/>
            </a:spcAft>
            <a:buClrTx/>
            <a:buSzTx/>
            <a:buFontTx/>
            <a:buNone/>
            <a:tabLst/>
            <a:defRPr/>
          </a:pPr>
          <a:r>
            <a:rPr lang="en-NZ" sz="1100" i="1">
              <a:solidFill>
                <a:schemeClr val="dk1"/>
              </a:solidFill>
              <a:latin typeface="Arial" pitchFamily="34" charset="0"/>
              <a:ea typeface="+mn-ea"/>
              <a:cs typeface="Arial" pitchFamily="34" charset="0"/>
            </a:rPr>
            <a:t>Net Debt</a:t>
          </a:r>
        </a:p>
        <a:p>
          <a:pPr marL="0" marR="0" indent="0" defTabSz="914400" eaLnBrk="1" fontAlgn="auto" latinLnBrk="0" hangingPunct="1">
            <a:lnSpc>
              <a:spcPct val="100000"/>
            </a:lnSpc>
            <a:spcBef>
              <a:spcPts val="0"/>
            </a:spcBef>
            <a:spcAft>
              <a:spcPts val="0"/>
            </a:spcAft>
            <a:buClrTx/>
            <a:buSzTx/>
            <a:buFontTx/>
            <a:buNone/>
            <a:tabLst/>
            <a:defRPr/>
          </a:pPr>
          <a:r>
            <a:rPr lang="en-NZ" sz="1100">
              <a:solidFill>
                <a:schemeClr val="dk1"/>
              </a:solidFill>
              <a:latin typeface="Arial" pitchFamily="34" charset="0"/>
              <a:ea typeface="+mn-ea"/>
              <a:cs typeface="Arial" pitchFamily="34" charset="0"/>
            </a:rPr>
            <a:t>Net debt provides information about the sustainability of the Government’s accounts. Net debt represents core Crown and Crown entity borrowings (excluding Kiwi Group) less core Crown financial assets (including advances). It includes the financial assets and borrowings of the NZS Fund. </a:t>
          </a:r>
        </a:p>
        <a:p>
          <a:pPr>
            <a:lnSpc>
              <a:spcPts val="1200"/>
            </a:lnSpc>
          </a:pPr>
          <a:endParaRPr lang="en-NZ" sz="1100"/>
        </a:p>
      </xdr:txBody>
    </xdr:sp>
    <xdr:clientData/>
  </xdr:twoCellAnchor>
  <xdr:twoCellAnchor>
    <xdr:from>
      <xdr:col>0</xdr:col>
      <xdr:colOff>38101</xdr:colOff>
      <xdr:row>123</xdr:row>
      <xdr:rowOff>80009</xdr:rowOff>
    </xdr:from>
    <xdr:to>
      <xdr:col>5</xdr:col>
      <xdr:colOff>3863384</xdr:colOff>
      <xdr:row>128</xdr:row>
      <xdr:rowOff>0</xdr:rowOff>
    </xdr:to>
    <xdr:sp macro="" textlink="">
      <xdr:nvSpPr>
        <xdr:cNvPr id="7" name="TextBox 6">
          <a:extLst>
            <a:ext uri="{FF2B5EF4-FFF2-40B4-BE49-F238E27FC236}">
              <a16:creationId xmlns:a16="http://schemas.microsoft.com/office/drawing/2014/main" id="{00000000-0008-0000-0100-000007000000}"/>
            </a:ext>
          </a:extLst>
        </xdr:cNvPr>
        <xdr:cNvSpPr txBox="1"/>
      </xdr:nvSpPr>
      <xdr:spPr>
        <a:xfrm>
          <a:off x="38101" y="23580089"/>
          <a:ext cx="10012679" cy="75819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NZ" sz="1100" b="1">
              <a:solidFill>
                <a:schemeClr val="dk1"/>
              </a:solidFill>
              <a:latin typeface="Arial" pitchFamily="34" charset="0"/>
              <a:ea typeface="+mn-ea"/>
              <a:cs typeface="Arial" pitchFamily="34" charset="0"/>
            </a:rPr>
            <a:t>Net Worth</a:t>
          </a:r>
        </a:p>
        <a:p>
          <a:pPr marL="0" marR="0" indent="0" defTabSz="914400" eaLnBrk="1" fontAlgn="auto" latinLnBrk="0" hangingPunct="1">
            <a:lnSpc>
              <a:spcPct val="100000"/>
            </a:lnSpc>
            <a:spcBef>
              <a:spcPts val="0"/>
            </a:spcBef>
            <a:spcAft>
              <a:spcPts val="0"/>
            </a:spcAft>
            <a:buClrTx/>
            <a:buSzTx/>
            <a:buFontTx/>
            <a:buNone/>
            <a:tabLst/>
            <a:defRPr/>
          </a:pPr>
          <a:endParaRPr lang="en-NZ" sz="1100" b="1">
            <a:solidFill>
              <a:schemeClr val="dk1"/>
            </a:solidFill>
            <a:latin typeface="Arial" pitchFamily="34" charset="0"/>
            <a:ea typeface="+mn-ea"/>
            <a:cs typeface="Arial" pitchFamily="34" charset="0"/>
          </a:endParaRPr>
        </a:p>
        <a:p>
          <a:pPr marL="0" indent="0"/>
          <a:r>
            <a:rPr lang="en-AU" sz="1100" b="0">
              <a:solidFill>
                <a:schemeClr val="dk1"/>
              </a:solidFill>
              <a:latin typeface="Arial" pitchFamily="34" charset="0"/>
              <a:ea typeface="+mn-ea"/>
              <a:cs typeface="Arial" pitchFamily="34" charset="0"/>
            </a:rPr>
            <a:t>Net worth equals assets less liabilities (also referred to as the Crown balance). The change in net worth in any given forecast year is largely driven by the operating balance. </a:t>
          </a:r>
          <a:endParaRPr lang="en-NZ" sz="1100" b="0">
            <a:solidFill>
              <a:schemeClr val="dk1"/>
            </a:solidFill>
            <a:latin typeface="Arial" pitchFamily="34" charset="0"/>
            <a:ea typeface="+mn-ea"/>
            <a:cs typeface="Arial" pitchFamily="34" charset="0"/>
          </a:endParaRPr>
        </a:p>
        <a:p>
          <a:r>
            <a:rPr lang="en-AU" sz="1100" b="1">
              <a:solidFill>
                <a:schemeClr val="dk1"/>
              </a:solidFill>
              <a:latin typeface="+mn-lt"/>
              <a:ea typeface="+mn-ea"/>
              <a:cs typeface="+mn-cs"/>
            </a:rPr>
            <a:t> </a:t>
          </a:r>
          <a:endParaRPr lang="en-NZ" sz="1100">
            <a:solidFill>
              <a:schemeClr val="dk1"/>
            </a:solidFill>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n-NZ" sz="1100">
            <a:solidFill>
              <a:schemeClr val="dk1"/>
            </a:solidFill>
            <a:latin typeface="+mn-lt"/>
            <a:ea typeface="+mn-ea"/>
            <a:cs typeface="+mn-cs"/>
          </a:endParaRPr>
        </a:p>
        <a:p>
          <a:endParaRPr lang="en-NZ" sz="1100"/>
        </a:p>
      </xdr:txBody>
    </xdr:sp>
    <xdr:clientData/>
  </xdr:twoCellAnchor>
  <xdr:twoCellAnchor>
    <xdr:from>
      <xdr:col>0</xdr:col>
      <xdr:colOff>38100</xdr:colOff>
      <xdr:row>131</xdr:row>
      <xdr:rowOff>76199</xdr:rowOff>
    </xdr:from>
    <xdr:to>
      <xdr:col>5</xdr:col>
      <xdr:colOff>3840458</xdr:colOff>
      <xdr:row>138</xdr:row>
      <xdr:rowOff>0</xdr:rowOff>
    </xdr:to>
    <xdr:sp macro="" textlink="">
      <xdr:nvSpPr>
        <xdr:cNvPr id="9" name="TextBox 8">
          <a:extLst>
            <a:ext uri="{FF2B5EF4-FFF2-40B4-BE49-F238E27FC236}">
              <a16:creationId xmlns:a16="http://schemas.microsoft.com/office/drawing/2014/main" id="{00000000-0008-0000-0100-000009000000}"/>
            </a:ext>
          </a:extLst>
        </xdr:cNvPr>
        <xdr:cNvSpPr txBox="1"/>
      </xdr:nvSpPr>
      <xdr:spPr>
        <a:xfrm>
          <a:off x="38100" y="24582119"/>
          <a:ext cx="9989820" cy="109728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r>
            <a:rPr lang="en-NZ" sz="1100" b="1">
              <a:solidFill>
                <a:schemeClr val="dk1"/>
              </a:solidFill>
              <a:latin typeface="Arial" pitchFamily="34" charset="0"/>
              <a:ea typeface="+mn-ea"/>
              <a:cs typeface="Arial" pitchFamily="34" charset="0"/>
            </a:rPr>
            <a:t>New Zealand Superannuation (NZS) Fund Series</a:t>
          </a:r>
        </a:p>
        <a:p>
          <a:endParaRPr lang="en-NZ" sz="1100" b="1">
            <a:solidFill>
              <a:schemeClr val="dk1"/>
            </a:solidFill>
            <a:latin typeface="Arial" pitchFamily="34" charset="0"/>
            <a:ea typeface="+mn-ea"/>
            <a:cs typeface="Arial" pitchFamily="34" charset="0"/>
          </a:endParaRPr>
        </a:p>
        <a:p>
          <a:r>
            <a:rPr lang="en-NZ" sz="1100">
              <a:solidFill>
                <a:schemeClr val="dk1"/>
              </a:solidFill>
              <a:latin typeface="Arial" pitchFamily="34" charset="0"/>
              <a:ea typeface="+mn-ea"/>
              <a:cs typeface="Arial" pitchFamily="34" charset="0"/>
            </a:rPr>
            <a:t>The NZS Fund</a:t>
          </a:r>
          <a:r>
            <a:rPr lang="en-NZ" sz="1100" baseline="0">
              <a:solidFill>
                <a:schemeClr val="dk1"/>
              </a:solidFill>
              <a:latin typeface="Arial" pitchFamily="34" charset="0"/>
              <a:ea typeface="+mn-ea"/>
              <a:cs typeface="Arial" pitchFamily="34" charset="0"/>
            </a:rPr>
            <a:t> was e</a:t>
          </a:r>
          <a:r>
            <a:rPr lang="en-NZ" sz="1100">
              <a:solidFill>
                <a:schemeClr val="dk1"/>
              </a:solidFill>
              <a:latin typeface="Arial" pitchFamily="34" charset="0"/>
              <a:ea typeface="+mn-ea"/>
              <a:cs typeface="Arial" pitchFamily="34" charset="0"/>
            </a:rPr>
            <a:t>stablished under the New Zealand Superannuation and Retirement Income Act 2001 to partially provide for the future cost of funding New Zealand superannuation payments. </a:t>
          </a:r>
          <a:endParaRPr lang="en-NZ" sz="1100" baseline="0">
            <a:solidFill>
              <a:schemeClr val="dk1"/>
            </a:solidFill>
            <a:latin typeface="Arial" pitchFamily="34" charset="0"/>
            <a:ea typeface="+mn-ea"/>
            <a:cs typeface="Arial" pitchFamily="34" charset="0"/>
          </a:endParaRPr>
        </a:p>
        <a:p>
          <a:endParaRPr lang="en-NZ"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xdr:row>
      <xdr:rowOff>133350</xdr:rowOff>
    </xdr:from>
    <xdr:to>
      <xdr:col>8</xdr:col>
      <xdr:colOff>417198</xdr:colOff>
      <xdr:row>31</xdr:row>
      <xdr:rowOff>123825</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0" y="333375"/>
          <a:ext cx="5293998" cy="4848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n-NZ" sz="1100" baseline="0">
            <a:solidFill>
              <a:schemeClr val="dk1"/>
            </a:solidFill>
            <a:latin typeface="+mn-lt"/>
            <a:ea typeface="+mn-ea"/>
            <a:cs typeface="+mn-cs"/>
          </a:endParaRPr>
        </a:p>
        <a:p>
          <a:r>
            <a:rPr lang="en-NZ" sz="1100" u="sng">
              <a:latin typeface="Arial" pitchFamily="34" charset="0"/>
              <a:cs typeface="Arial" pitchFamily="34" charset="0"/>
            </a:rPr>
            <a:t>Fiscal Data</a:t>
          </a:r>
        </a:p>
        <a:p>
          <a:endParaRPr lang="en-NZ" sz="1100" u="sng">
            <a:latin typeface="Arial" pitchFamily="34" charset="0"/>
            <a:cs typeface="Arial" pitchFamily="34" charset="0"/>
          </a:endParaRPr>
        </a:p>
        <a:p>
          <a:r>
            <a:rPr lang="en-NZ" sz="1100">
              <a:latin typeface="Arial" pitchFamily="34" charset="0"/>
              <a:cs typeface="Arial" pitchFamily="34" charset="0"/>
            </a:rPr>
            <a:t>Data from 1972 – 1996 is found in the annual Budget documents and the corresponding end of financial year Financial Statements of the Government of New Zealand</a:t>
          </a:r>
          <a:r>
            <a:rPr lang="en-NZ" sz="1100" baseline="0">
              <a:latin typeface="Arial" pitchFamily="34" charset="0"/>
              <a:cs typeface="Arial" pitchFamily="34" charset="0"/>
            </a:rPr>
            <a:t>.</a:t>
          </a:r>
        </a:p>
        <a:p>
          <a:pPr marL="0" marR="0" indent="0" defTabSz="914400" eaLnBrk="1" fontAlgn="auto" latinLnBrk="0" hangingPunct="1">
            <a:lnSpc>
              <a:spcPct val="100000"/>
            </a:lnSpc>
            <a:spcBef>
              <a:spcPts val="0"/>
            </a:spcBef>
            <a:spcAft>
              <a:spcPts val="0"/>
            </a:spcAft>
            <a:buClrTx/>
            <a:buSzTx/>
            <a:buFontTx/>
            <a:buNone/>
            <a:tabLst/>
            <a:defRPr/>
          </a:pPr>
          <a:endParaRPr lang="en-NZ" sz="1100" baseline="0">
            <a:solidFill>
              <a:schemeClr val="dk1"/>
            </a:solidFill>
            <a:latin typeface="Arial" pitchFamily="34" charset="0"/>
            <a:ea typeface="+mn-ea"/>
            <a:cs typeface="Arial" pitchFamily="34" charset="0"/>
          </a:endParaRPr>
        </a:p>
        <a:p>
          <a:pPr marL="0" marR="0" indent="0" defTabSz="914400" eaLnBrk="1" fontAlgn="auto" latinLnBrk="0" hangingPunct="1">
            <a:lnSpc>
              <a:spcPct val="100000"/>
            </a:lnSpc>
            <a:spcBef>
              <a:spcPts val="0"/>
            </a:spcBef>
            <a:spcAft>
              <a:spcPts val="0"/>
            </a:spcAft>
            <a:buClrTx/>
            <a:buSzTx/>
            <a:buFontTx/>
            <a:buNone/>
            <a:tabLst/>
            <a:defRPr/>
          </a:pPr>
          <a:r>
            <a:rPr lang="en-NZ" sz="1100" baseline="0">
              <a:solidFill>
                <a:schemeClr val="dk1"/>
              </a:solidFill>
              <a:latin typeface="Arial" pitchFamily="34" charset="0"/>
              <a:ea typeface="+mn-ea"/>
              <a:cs typeface="Arial" pitchFamily="34" charset="0"/>
            </a:rPr>
            <a:t>Data from 1997-2004 for accrual measures (expenses, revenue, OBEGAL, Operating Balance and debt series) are based on values published in the Financial Statements of Government but have been backdated to be consistent with International Financial Reporting Standards. The values therefore differ from those in the published accounts.  Cash measures (cash receipts and residual cash) are consistent with those in the published accounts.</a:t>
          </a:r>
          <a:endParaRPr lang="en-NZ" sz="1100">
            <a:solidFill>
              <a:schemeClr val="dk1"/>
            </a:solidFill>
            <a:latin typeface="Arial" pitchFamily="34" charset="0"/>
            <a:ea typeface="+mn-ea"/>
            <a:cs typeface="Arial" pitchFamily="34" charset="0"/>
          </a:endParaRPr>
        </a:p>
        <a:p>
          <a:endParaRPr lang="en-NZ" sz="1100" baseline="0">
            <a:latin typeface="Arial" pitchFamily="34" charset="0"/>
            <a:cs typeface="Arial" pitchFamily="34" charset="0"/>
          </a:endParaRPr>
        </a:p>
        <a:p>
          <a:pPr marL="0" marR="0" indent="0" defTabSz="914400" eaLnBrk="1" fontAlgn="auto" latinLnBrk="0" hangingPunct="1">
            <a:lnSpc>
              <a:spcPct val="100000"/>
            </a:lnSpc>
            <a:spcBef>
              <a:spcPts val="0"/>
            </a:spcBef>
            <a:spcAft>
              <a:spcPts val="0"/>
            </a:spcAft>
            <a:buClrTx/>
            <a:buSzTx/>
            <a:buFontTx/>
            <a:buNone/>
            <a:tabLst/>
            <a:defRPr/>
          </a:pPr>
          <a:r>
            <a:rPr lang="en-NZ" sz="1100" baseline="0">
              <a:solidFill>
                <a:schemeClr val="dk1"/>
              </a:solidFill>
              <a:latin typeface="Arial" pitchFamily="34" charset="0"/>
              <a:ea typeface="+mn-ea"/>
              <a:cs typeface="Arial" pitchFamily="34" charset="0"/>
            </a:rPr>
            <a:t>Data from 2005-2025 for accrual measures (expenses, revenue, OBEGAL, operating balance and debt series) are based on values published in the Financial Statements of Government but have been backdated to be consistent with Public Sector PBE Standards.  PBE Standards were adopted in 2015, therefore for 2005-2014 the values differ from those in the published accounts.  Cash measures  (cash receipts and residual cash) are consistent with those in the published accounts.</a:t>
          </a:r>
          <a:endParaRPr lang="en-NZ" sz="1100" baseline="0">
            <a:latin typeface="Arial" pitchFamily="34" charset="0"/>
            <a:cs typeface="Arial" pitchFamily="34" charset="0"/>
          </a:endParaRPr>
        </a:p>
        <a:p>
          <a:endParaRPr lang="en-NZ" sz="1100" baseline="0">
            <a:solidFill>
              <a:schemeClr val="dk1"/>
            </a:solidFill>
            <a:latin typeface="Arial" pitchFamily="34" charset="0"/>
            <a:ea typeface="+mn-ea"/>
            <a:cs typeface="Arial" pitchFamily="34" charset="0"/>
          </a:endParaRPr>
        </a:p>
        <a:p>
          <a:r>
            <a:rPr lang="en-NZ" sz="1100" u="sng" baseline="0">
              <a:solidFill>
                <a:schemeClr val="dk1"/>
              </a:solidFill>
              <a:latin typeface="Arial" pitchFamily="34" charset="0"/>
              <a:ea typeface="+mn-ea"/>
              <a:cs typeface="Arial" pitchFamily="34" charset="0"/>
            </a:rPr>
            <a:t>Population</a:t>
          </a:r>
        </a:p>
        <a:p>
          <a:endParaRPr lang="en-NZ" sz="1100" baseline="0">
            <a:solidFill>
              <a:schemeClr val="dk1"/>
            </a:solidFill>
            <a:latin typeface="Arial" pitchFamily="34" charset="0"/>
            <a:ea typeface="+mn-ea"/>
            <a:cs typeface="Arial" pitchFamily="34" charset="0"/>
          </a:endParaRPr>
        </a:p>
        <a:p>
          <a:r>
            <a:rPr lang="en-NZ" sz="1100" baseline="0">
              <a:solidFill>
                <a:schemeClr val="dk1"/>
              </a:solidFill>
              <a:latin typeface="Arial" pitchFamily="34" charset="0"/>
              <a:ea typeface="+mn-ea"/>
              <a:cs typeface="Arial" pitchFamily="34" charset="0"/>
            </a:rPr>
            <a:t>The estimated resident population is based on the Infoshare series (table reference DPE056AG) available from Statistics New Zealand (http://archive.stats.govt.nz/infoshare/Default.aspx).</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6"/>
  <sheetViews>
    <sheetView workbookViewId="0">
      <selection activeCell="A10" sqref="A10"/>
    </sheetView>
  </sheetViews>
  <sheetFormatPr baseColWidth="10" defaultColWidth="9.33203125" defaultRowHeight="13"/>
  <cols>
    <col min="1" max="1" width="9.33203125" style="24" customWidth="1"/>
    <col min="2" max="13" width="9.33203125" style="24"/>
    <col min="14" max="14" width="11" style="24" customWidth="1"/>
    <col min="15" max="16384" width="9.33203125" style="24"/>
  </cols>
  <sheetData>
    <row r="1" spans="1:21" s="130" customFormat="1" ht="20">
      <c r="A1" s="129" t="s">
        <v>0</v>
      </c>
    </row>
    <row r="2" spans="1:21" s="130" customFormat="1" ht="18" customHeight="1">
      <c r="A2" s="129" t="s">
        <v>1</v>
      </c>
    </row>
    <row r="3" spans="1:21" s="131" customFormat="1" ht="17.25" customHeight="1">
      <c r="A3" s="72" t="s">
        <v>125</v>
      </c>
      <c r="B3" s="72"/>
      <c r="C3" s="72"/>
      <c r="N3" s="130"/>
      <c r="O3" s="130"/>
      <c r="P3" s="130"/>
      <c r="Q3" s="130"/>
      <c r="R3" s="130"/>
      <c r="S3" s="130"/>
      <c r="T3" s="130"/>
      <c r="U3" s="130"/>
    </row>
    <row r="4" spans="1:21" s="131" customFormat="1" ht="22.5" customHeight="1">
      <c r="A4" s="132" t="s">
        <v>2</v>
      </c>
      <c r="B4" s="130"/>
      <c r="C4" s="130"/>
      <c r="D4" s="130"/>
      <c r="E4" s="130"/>
      <c r="F4" s="130"/>
      <c r="G4" s="130"/>
      <c r="H4" s="130"/>
      <c r="I4" s="130"/>
      <c r="J4" s="130"/>
      <c r="K4" s="130"/>
      <c r="L4" s="130"/>
      <c r="M4" s="130"/>
      <c r="N4" s="130"/>
      <c r="O4" s="130"/>
      <c r="P4" s="130"/>
      <c r="Q4" s="130"/>
      <c r="R4" s="130"/>
      <c r="S4" s="130"/>
      <c r="T4" s="130"/>
      <c r="U4" s="130"/>
    </row>
    <row r="5" spans="1:21" s="131" customFormat="1"/>
    <row r="6" spans="1:21" s="131" customFormat="1">
      <c r="A6" s="133" t="s">
        <v>3</v>
      </c>
    </row>
  </sheetData>
  <phoneticPr fontId="23"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59"/>
  <sheetViews>
    <sheetView topLeftCell="A133" zoomScaleNormal="100" zoomScalePageLayoutView="80" workbookViewId="0">
      <selection activeCell="L71" sqref="L71"/>
    </sheetView>
  </sheetViews>
  <sheetFormatPr baseColWidth="10" defaultColWidth="9.33203125" defaultRowHeight="13"/>
  <cols>
    <col min="1" max="1" width="3.5" style="23" customWidth="1"/>
    <col min="2" max="2" width="37.6640625" style="23" customWidth="1"/>
    <col min="3" max="3" width="15.6640625" style="23" customWidth="1"/>
    <col min="4" max="4" width="17.6640625" style="23" customWidth="1"/>
    <col min="5" max="5" width="13.5" style="23" customWidth="1"/>
    <col min="6" max="6" width="59.6640625" style="23" customWidth="1"/>
    <col min="7" max="16384" width="9.33203125" style="23"/>
  </cols>
  <sheetData>
    <row r="1" spans="2:12" ht="16">
      <c r="B1" s="134" t="s">
        <v>4</v>
      </c>
      <c r="G1" s="130"/>
      <c r="H1" s="141"/>
      <c r="I1" s="141"/>
      <c r="J1" s="141"/>
      <c r="K1" s="141"/>
      <c r="L1" s="141"/>
    </row>
    <row r="2" spans="2:12">
      <c r="G2" s="141"/>
      <c r="H2" s="141"/>
      <c r="I2" s="141"/>
      <c r="J2" s="141"/>
      <c r="K2" s="141"/>
      <c r="L2" s="141"/>
    </row>
    <row r="3" spans="2:12">
      <c r="G3" s="141"/>
      <c r="H3" s="141"/>
      <c r="I3" s="141"/>
      <c r="J3" s="141"/>
      <c r="K3" s="141"/>
      <c r="L3" s="141"/>
    </row>
    <row r="4" spans="2:12">
      <c r="G4" s="141"/>
      <c r="H4" s="141"/>
      <c r="I4" s="141"/>
      <c r="J4" s="141"/>
      <c r="K4" s="141"/>
      <c r="L4" s="141"/>
    </row>
    <row r="5" spans="2:12">
      <c r="G5" s="141"/>
      <c r="H5" s="141"/>
      <c r="I5" s="141"/>
      <c r="J5" s="141"/>
      <c r="K5" s="141"/>
      <c r="L5" s="141"/>
    </row>
    <row r="139" spans="1:7">
      <c r="E139" s="141"/>
      <c r="F139" s="141"/>
      <c r="G139" s="141"/>
    </row>
    <row r="140" spans="1:7" ht="14">
      <c r="A140" s="35" t="s">
        <v>5</v>
      </c>
      <c r="E140" s="141"/>
      <c r="F140" s="141"/>
      <c r="G140" s="141"/>
    </row>
    <row r="142" spans="1:7" ht="39.75" customHeight="1">
      <c r="A142" s="156" t="s">
        <v>6</v>
      </c>
      <c r="B142" s="156"/>
      <c r="C142" s="52" t="s">
        <v>7</v>
      </c>
      <c r="D142" s="52" t="s">
        <v>8</v>
      </c>
      <c r="E142" s="51" t="s">
        <v>9</v>
      </c>
      <c r="F142" s="53" t="s">
        <v>10</v>
      </c>
    </row>
    <row r="143" spans="1:7" ht="14">
      <c r="A143" s="36" t="s">
        <v>11</v>
      </c>
      <c r="B143" s="37"/>
      <c r="C143" s="37"/>
      <c r="D143" s="37"/>
      <c r="E143" s="38"/>
      <c r="F143" s="39"/>
    </row>
    <row r="144" spans="1:7" ht="15">
      <c r="A144" s="40"/>
      <c r="B144" s="84" t="s">
        <v>12</v>
      </c>
      <c r="C144" s="81">
        <v>10528</v>
      </c>
      <c r="D144" s="81">
        <v>11473</v>
      </c>
      <c r="E144" s="81">
        <f>C144-D144</f>
        <v>-945</v>
      </c>
      <c r="F144" s="41"/>
    </row>
    <row r="145" spans="1:6" ht="15">
      <c r="A145" s="42"/>
      <c r="B145" s="84" t="s">
        <v>13</v>
      </c>
      <c r="C145" s="81">
        <v>4103</v>
      </c>
      <c r="D145" s="81">
        <v>4104</v>
      </c>
      <c r="E145" s="81">
        <f t="shared" ref="E145:E153" si="0">C145-D145</f>
        <v>-1</v>
      </c>
      <c r="F145" s="41"/>
    </row>
    <row r="146" spans="1:6" ht="15">
      <c r="A146" s="42"/>
      <c r="B146" s="84" t="s">
        <v>14</v>
      </c>
      <c r="C146" s="81">
        <v>4631</v>
      </c>
      <c r="D146" s="81">
        <v>4173</v>
      </c>
      <c r="E146" s="81">
        <f t="shared" si="0"/>
        <v>458</v>
      </c>
      <c r="F146" s="41"/>
    </row>
    <row r="147" spans="1:6" ht="15">
      <c r="A147" s="42"/>
      <c r="B147" s="84" t="s">
        <v>15</v>
      </c>
      <c r="C147" s="81">
        <v>2104</v>
      </c>
      <c r="D147" s="81">
        <v>1673</v>
      </c>
      <c r="E147" s="81">
        <f t="shared" si="0"/>
        <v>431</v>
      </c>
      <c r="F147" s="41"/>
    </row>
    <row r="148" spans="1:6" ht="15">
      <c r="A148" s="42"/>
      <c r="B148" s="84" t="s">
        <v>16</v>
      </c>
      <c r="C148" s="81">
        <v>1260</v>
      </c>
      <c r="D148" s="81">
        <v>1145</v>
      </c>
      <c r="E148" s="81">
        <f t="shared" si="0"/>
        <v>115</v>
      </c>
      <c r="F148" s="41"/>
    </row>
    <row r="149" spans="1:6" ht="15">
      <c r="A149" s="42"/>
      <c r="B149" s="84" t="s">
        <v>17</v>
      </c>
      <c r="C149" s="81">
        <v>1163</v>
      </c>
      <c r="D149" s="81">
        <v>1049</v>
      </c>
      <c r="E149" s="81">
        <f t="shared" si="0"/>
        <v>114</v>
      </c>
      <c r="F149" s="41"/>
    </row>
    <row r="150" spans="1:6" ht="15">
      <c r="A150" s="42"/>
      <c r="B150" s="84" t="s">
        <v>18</v>
      </c>
      <c r="C150" s="81">
        <v>805</v>
      </c>
      <c r="D150" s="81">
        <v>733</v>
      </c>
      <c r="E150" s="81">
        <f t="shared" si="0"/>
        <v>72</v>
      </c>
      <c r="F150" s="41"/>
    </row>
    <row r="151" spans="1:6" ht="15">
      <c r="A151" s="42"/>
      <c r="B151" s="84" t="s">
        <v>19</v>
      </c>
      <c r="C151" s="81">
        <v>909</v>
      </c>
      <c r="D151" s="81">
        <v>653</v>
      </c>
      <c r="E151" s="81">
        <f t="shared" si="0"/>
        <v>256</v>
      </c>
      <c r="F151" s="41"/>
    </row>
    <row r="152" spans="1:6" ht="30">
      <c r="A152" s="42"/>
      <c r="B152" s="84" t="s">
        <v>20</v>
      </c>
      <c r="C152" s="81">
        <v>114</v>
      </c>
      <c r="D152" s="81">
        <v>583</v>
      </c>
      <c r="E152" s="81">
        <f t="shared" si="0"/>
        <v>-469</v>
      </c>
      <c r="F152" s="43" t="s">
        <v>21</v>
      </c>
    </row>
    <row r="153" spans="1:6" ht="15">
      <c r="A153" s="44"/>
      <c r="B153" s="84" t="s">
        <v>22</v>
      </c>
      <c r="C153" s="81">
        <v>3557</v>
      </c>
      <c r="D153" s="81">
        <v>3788</v>
      </c>
      <c r="E153" s="81">
        <f t="shared" si="0"/>
        <v>-231</v>
      </c>
      <c r="F153" s="43"/>
    </row>
    <row r="154" spans="1:6" ht="14">
      <c r="A154" s="42"/>
      <c r="B154" s="45"/>
      <c r="C154" s="82"/>
      <c r="D154" s="82"/>
      <c r="E154" s="82"/>
      <c r="F154" s="46"/>
    </row>
    <row r="155" spans="1:6" ht="41" customHeight="1">
      <c r="A155" s="159" t="s">
        <v>23</v>
      </c>
      <c r="B155" s="160"/>
      <c r="C155" s="81">
        <v>29174</v>
      </c>
      <c r="D155" s="81">
        <v>28476</v>
      </c>
      <c r="E155" s="81">
        <f>C155-D155</f>
        <v>698</v>
      </c>
      <c r="F155" s="43" t="s">
        <v>24</v>
      </c>
    </row>
    <row r="156" spans="1:6" ht="14">
      <c r="A156" s="42"/>
      <c r="B156" s="45"/>
      <c r="C156" s="82"/>
      <c r="D156" s="82"/>
      <c r="E156" s="82"/>
      <c r="F156" s="137"/>
    </row>
    <row r="157" spans="1:6" ht="14">
      <c r="A157" s="47" t="s">
        <v>25</v>
      </c>
      <c r="B157" s="48"/>
      <c r="C157" s="81">
        <v>29598</v>
      </c>
      <c r="D157" s="81">
        <v>29020</v>
      </c>
      <c r="E157" s="81">
        <f>C157-D157</f>
        <v>578</v>
      </c>
      <c r="F157" s="43"/>
    </row>
    <row r="158" spans="1:6" ht="14">
      <c r="A158" s="49"/>
      <c r="B158" s="45"/>
      <c r="C158" s="82"/>
      <c r="D158" s="82"/>
      <c r="E158" s="82"/>
      <c r="F158" s="46"/>
    </row>
    <row r="159" spans="1:6" ht="47.75" customHeight="1">
      <c r="A159" s="157" t="s">
        <v>26</v>
      </c>
      <c r="B159" s="158"/>
      <c r="C159" s="83">
        <v>792</v>
      </c>
      <c r="D159" s="83">
        <v>755</v>
      </c>
      <c r="E159" s="83">
        <f>C159-D159</f>
        <v>37</v>
      </c>
      <c r="F159" s="50" t="s">
        <v>27</v>
      </c>
    </row>
  </sheetData>
  <mergeCells count="3">
    <mergeCell ref="A142:B142"/>
    <mergeCell ref="A159:B159"/>
    <mergeCell ref="A155:B155"/>
  </mergeCells>
  <phoneticPr fontId="23" type="noConversion"/>
  <pageMargins left="0.70866141732283472" right="0.70866141732283472" top="0.74803149606299213" bottom="0.74803149606299213" header="0.31496062992125984" footer="0.31496062992125984"/>
  <pageSetup paperSize="9" scale="60" fitToHeight="4" orientation="portrait" horizontalDpi="300" verticalDpi="300" r:id="rId1"/>
  <rowBreaks count="2" manualBreakCount="2">
    <brk id="79" max="5" man="1"/>
    <brk id="139" max="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40"/>
  <sheetViews>
    <sheetView topLeftCell="A6" zoomScale="90" zoomScaleNormal="90" workbookViewId="0">
      <selection activeCell="N23" sqref="N23"/>
    </sheetView>
  </sheetViews>
  <sheetFormatPr baseColWidth="10" defaultColWidth="9.33203125" defaultRowHeight="13"/>
  <cols>
    <col min="1" max="16384" width="9.33203125" style="74"/>
  </cols>
  <sheetData>
    <row r="1" spans="1:1" ht="16">
      <c r="A1" s="73" t="s">
        <v>28</v>
      </c>
    </row>
    <row r="3" spans="1:1">
      <c r="A3" s="75"/>
    </row>
    <row r="139" spans="5:6">
      <c r="E139" s="140"/>
      <c r="F139" s="140"/>
    </row>
    <row r="140" spans="5:6">
      <c r="E140" s="140"/>
      <c r="F140" s="140"/>
    </row>
  </sheetData>
  <pageMargins left="0.7" right="0.7" top="0.75" bottom="0.75" header="0.3" footer="0.3"/>
  <pageSetup paperSize="9"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180"/>
  <sheetViews>
    <sheetView zoomScale="85" zoomScaleNormal="85" workbookViewId="0">
      <pane xSplit="1" ySplit="4" topLeftCell="B70" activePane="bottomRight" state="frozen"/>
      <selection pane="topRight" activeCell="K94" sqref="K93:K94"/>
      <selection pane="bottomLeft" activeCell="K94" sqref="K93:K94"/>
      <selection pane="bottomRight" activeCell="O109" sqref="O109"/>
    </sheetView>
  </sheetViews>
  <sheetFormatPr baseColWidth="10" defaultColWidth="8.83203125" defaultRowHeight="13"/>
  <cols>
    <col min="1" max="1" width="47.5" bestFit="1" customWidth="1"/>
    <col min="2" max="2" width="6.33203125" customWidth="1"/>
    <col min="3" max="3" width="11.5" customWidth="1"/>
    <col min="4" max="4" width="9.33203125" customWidth="1"/>
    <col min="5" max="5" width="10" customWidth="1"/>
    <col min="6" max="6" width="3" customWidth="1"/>
    <col min="7" max="7" width="13.33203125" customWidth="1"/>
    <col min="8" max="8" width="10.6640625" customWidth="1"/>
    <col min="9" max="9" width="11.33203125" customWidth="1"/>
    <col min="10" max="10" width="14" customWidth="1"/>
    <col min="11" max="11" width="9" customWidth="1"/>
    <col min="12" max="12" width="10.5" bestFit="1" customWidth="1"/>
    <col min="13" max="13" width="16.5" customWidth="1"/>
    <col min="14" max="14" width="19.6640625" customWidth="1"/>
    <col min="15" max="15" width="22" customWidth="1"/>
    <col min="16" max="16" width="10.6640625" bestFit="1" customWidth="1"/>
    <col min="17" max="17" width="10.5" customWidth="1"/>
    <col min="18" max="18" width="77.5" bestFit="1" customWidth="1"/>
  </cols>
  <sheetData>
    <row r="1" spans="1:19" ht="16">
      <c r="A1" s="1" t="s">
        <v>29</v>
      </c>
    </row>
    <row r="2" spans="1:19" ht="12.75" customHeight="1">
      <c r="A2" s="3"/>
    </row>
    <row r="3" spans="1:19" ht="16.5" customHeight="1">
      <c r="A3" s="54" t="s">
        <v>30</v>
      </c>
      <c r="B3" s="8"/>
      <c r="C3" s="164" t="s">
        <v>29</v>
      </c>
      <c r="D3" s="164"/>
      <c r="E3" s="164"/>
      <c r="F3" s="57"/>
      <c r="G3" s="164" t="s">
        <v>31</v>
      </c>
      <c r="H3" s="164"/>
      <c r="I3" s="164"/>
      <c r="J3" s="164"/>
      <c r="K3" s="164"/>
      <c r="L3" s="164"/>
      <c r="M3" s="164"/>
      <c r="N3" s="164"/>
      <c r="O3" s="164"/>
      <c r="P3" s="164"/>
      <c r="Q3" s="165"/>
      <c r="R3" s="67"/>
    </row>
    <row r="4" spans="1:19" ht="66" customHeight="1">
      <c r="A4" s="55"/>
      <c r="B4" s="5"/>
      <c r="C4" s="6" t="s">
        <v>32</v>
      </c>
      <c r="D4" s="6" t="s">
        <v>33</v>
      </c>
      <c r="E4" s="6" t="s">
        <v>34</v>
      </c>
      <c r="F4" s="31"/>
      <c r="G4" s="6" t="s">
        <v>12</v>
      </c>
      <c r="H4" s="6" t="s">
        <v>13</v>
      </c>
      <c r="I4" s="6" t="s">
        <v>14</v>
      </c>
      <c r="J4" s="6" t="s">
        <v>15</v>
      </c>
      <c r="K4" s="6" t="s">
        <v>16</v>
      </c>
      <c r="L4" s="6" t="s">
        <v>17</v>
      </c>
      <c r="M4" s="6" t="s">
        <v>18</v>
      </c>
      <c r="N4" s="6" t="s">
        <v>19</v>
      </c>
      <c r="O4" s="6" t="s">
        <v>35</v>
      </c>
      <c r="P4" s="6" t="s">
        <v>22</v>
      </c>
      <c r="Q4" s="56" t="s">
        <v>36</v>
      </c>
      <c r="R4" s="67"/>
    </row>
    <row r="5" spans="1:19" ht="12.75" customHeight="1">
      <c r="A5" s="166" t="s">
        <v>37</v>
      </c>
      <c r="B5" s="11">
        <v>1972</v>
      </c>
      <c r="C5" s="93">
        <v>1682.8</v>
      </c>
      <c r="D5" s="93"/>
      <c r="E5" s="93"/>
      <c r="F5" s="87"/>
      <c r="G5" s="93">
        <v>391.9</v>
      </c>
      <c r="H5" s="93">
        <v>291.8</v>
      </c>
      <c r="I5" s="93">
        <v>335</v>
      </c>
      <c r="J5" s="93">
        <v>113.80000000000001</v>
      </c>
      <c r="K5" s="93">
        <v>32.200000000000003</v>
      </c>
      <c r="L5" s="93">
        <v>118.8</v>
      </c>
      <c r="M5" s="93">
        <v>144.4</v>
      </c>
      <c r="N5" s="93">
        <v>43.3</v>
      </c>
      <c r="O5" s="93">
        <v>131.6</v>
      </c>
      <c r="P5" s="93">
        <v>168</v>
      </c>
      <c r="Q5" s="94"/>
      <c r="R5" s="72"/>
      <c r="S5" s="98"/>
    </row>
    <row r="6" spans="1:19">
      <c r="A6" s="167"/>
      <c r="B6" s="13">
        <v>1973</v>
      </c>
      <c r="C6" s="87">
        <v>2006.2</v>
      </c>
      <c r="D6" s="87"/>
      <c r="E6" s="87"/>
      <c r="F6" s="87"/>
      <c r="G6" s="87">
        <v>527.29999999999995</v>
      </c>
      <c r="H6" s="87">
        <v>343.1</v>
      </c>
      <c r="I6" s="87">
        <v>376.8</v>
      </c>
      <c r="J6" s="87">
        <v>133.30000000000001</v>
      </c>
      <c r="K6" s="87">
        <v>39.799999999999997</v>
      </c>
      <c r="L6" s="87">
        <v>128.1</v>
      </c>
      <c r="M6" s="87">
        <v>183.1</v>
      </c>
      <c r="N6" s="87">
        <v>68.7</v>
      </c>
      <c r="O6" s="87">
        <v>143.5</v>
      </c>
      <c r="P6" s="87">
        <v>186.5</v>
      </c>
      <c r="Q6" s="85"/>
      <c r="R6" s="67"/>
      <c r="S6" s="98"/>
    </row>
    <row r="7" spans="1:19">
      <c r="A7" s="167"/>
      <c r="B7" s="13">
        <v>1974</v>
      </c>
      <c r="C7" s="87">
        <v>2303.9</v>
      </c>
      <c r="D7" s="87"/>
      <c r="E7" s="87"/>
      <c r="F7" s="87"/>
      <c r="G7" s="87">
        <v>646.79999999999995</v>
      </c>
      <c r="H7" s="87">
        <v>401.1</v>
      </c>
      <c r="I7" s="87">
        <v>440.2</v>
      </c>
      <c r="J7" s="87">
        <v>168</v>
      </c>
      <c r="K7" s="87">
        <v>46.3</v>
      </c>
      <c r="L7" s="87">
        <v>138.69999999999999</v>
      </c>
      <c r="M7" s="87">
        <v>168.7</v>
      </c>
      <c r="N7" s="87">
        <v>75.2</v>
      </c>
      <c r="O7" s="87">
        <v>194.8</v>
      </c>
      <c r="P7" s="87">
        <v>201.9</v>
      </c>
      <c r="Q7" s="85"/>
      <c r="R7" s="67"/>
      <c r="S7" s="98"/>
    </row>
    <row r="8" spans="1:19">
      <c r="A8" s="167"/>
      <c r="B8" s="13">
        <v>1975</v>
      </c>
      <c r="C8" s="87">
        <v>2977.7</v>
      </c>
      <c r="D8" s="87"/>
      <c r="E8" s="87"/>
      <c r="F8" s="87"/>
      <c r="G8" s="87">
        <v>789.5</v>
      </c>
      <c r="H8" s="87">
        <v>492.3</v>
      </c>
      <c r="I8" s="87">
        <v>526.6</v>
      </c>
      <c r="J8" s="87">
        <v>228.40000000000003</v>
      </c>
      <c r="K8" s="87">
        <v>61</v>
      </c>
      <c r="L8" s="87">
        <v>163</v>
      </c>
      <c r="M8" s="87">
        <v>211.2</v>
      </c>
      <c r="N8" s="87">
        <v>145.30000000000001</v>
      </c>
      <c r="O8" s="87">
        <v>313.5</v>
      </c>
      <c r="P8" s="87">
        <v>221.8</v>
      </c>
      <c r="Q8" s="85"/>
      <c r="R8" s="67"/>
      <c r="S8" s="98"/>
    </row>
    <row r="9" spans="1:19">
      <c r="A9" s="167"/>
      <c r="B9" s="13">
        <v>1976</v>
      </c>
      <c r="C9" s="87">
        <v>3562</v>
      </c>
      <c r="D9" s="87"/>
      <c r="E9" s="87"/>
      <c r="F9" s="87"/>
      <c r="G9" s="87">
        <v>997</v>
      </c>
      <c r="H9" s="87">
        <v>605.70000000000005</v>
      </c>
      <c r="I9" s="87">
        <v>627</v>
      </c>
      <c r="J9" s="87">
        <v>272.69999999999993</v>
      </c>
      <c r="K9" s="87">
        <v>77.8</v>
      </c>
      <c r="L9" s="87">
        <v>188.4</v>
      </c>
      <c r="M9" s="87">
        <v>274.8</v>
      </c>
      <c r="N9" s="87">
        <v>228.39999999999998</v>
      </c>
      <c r="O9" s="87">
        <v>494.1</v>
      </c>
      <c r="P9" s="87">
        <v>272.8</v>
      </c>
      <c r="Q9" s="85"/>
      <c r="R9" s="67"/>
      <c r="S9" s="98"/>
    </row>
    <row r="10" spans="1:19">
      <c r="A10" s="167"/>
      <c r="B10" s="13">
        <v>1977</v>
      </c>
      <c r="C10" s="87">
        <v>3956.9</v>
      </c>
      <c r="D10" s="87"/>
      <c r="E10" s="87"/>
      <c r="F10" s="87"/>
      <c r="G10" s="87">
        <v>1158.9000000000001</v>
      </c>
      <c r="H10" s="87">
        <v>689.1</v>
      </c>
      <c r="I10" s="87">
        <v>699.4</v>
      </c>
      <c r="J10" s="87">
        <v>315.20000000000005</v>
      </c>
      <c r="K10" s="87">
        <v>79.599999999999994</v>
      </c>
      <c r="L10" s="87">
        <v>210.7</v>
      </c>
      <c r="M10" s="87">
        <v>230.6</v>
      </c>
      <c r="N10" s="87">
        <v>293.2</v>
      </c>
      <c r="O10" s="87">
        <v>283.2</v>
      </c>
      <c r="P10" s="87">
        <v>371.3</v>
      </c>
      <c r="Q10" s="85"/>
      <c r="R10" s="67"/>
      <c r="S10" s="98"/>
    </row>
    <row r="11" spans="1:19">
      <c r="A11" s="167"/>
      <c r="B11" s="13">
        <v>1978</v>
      </c>
      <c r="C11" s="87">
        <v>4959.1000000000004</v>
      </c>
      <c r="D11" s="87"/>
      <c r="E11" s="87"/>
      <c r="F11" s="87"/>
      <c r="G11" s="87">
        <v>1569.3</v>
      </c>
      <c r="H11" s="87">
        <v>808.5</v>
      </c>
      <c r="I11" s="87">
        <v>807.5</v>
      </c>
      <c r="J11" s="87">
        <v>337.7</v>
      </c>
      <c r="K11" s="87">
        <v>107.5</v>
      </c>
      <c r="L11" s="87">
        <v>248.2</v>
      </c>
      <c r="M11" s="87">
        <v>247.6</v>
      </c>
      <c r="N11" s="87">
        <v>375.9</v>
      </c>
      <c r="O11" s="87">
        <v>368.7</v>
      </c>
      <c r="P11" s="87">
        <v>471.3</v>
      </c>
      <c r="Q11" s="85"/>
      <c r="R11" s="67"/>
      <c r="S11" s="98"/>
    </row>
    <row r="12" spans="1:19">
      <c r="A12" s="167"/>
      <c r="B12" s="13">
        <v>1979</v>
      </c>
      <c r="C12" s="87">
        <v>6099.5</v>
      </c>
      <c r="D12" s="87"/>
      <c r="E12" s="87"/>
      <c r="F12" s="87"/>
      <c r="G12" s="87">
        <v>1853.5</v>
      </c>
      <c r="H12" s="87">
        <v>980.1</v>
      </c>
      <c r="I12" s="87">
        <v>929.3</v>
      </c>
      <c r="J12" s="87">
        <v>420</v>
      </c>
      <c r="K12" s="87">
        <v>139.30000000000001</v>
      </c>
      <c r="L12" s="87">
        <v>293.2</v>
      </c>
      <c r="M12" s="87">
        <v>279.10000000000002</v>
      </c>
      <c r="N12" s="87">
        <v>486.1</v>
      </c>
      <c r="O12" s="87">
        <v>507.5</v>
      </c>
      <c r="P12" s="87">
        <v>595.79999999999995</v>
      </c>
      <c r="Q12" s="85"/>
      <c r="R12" s="67"/>
      <c r="S12" s="98"/>
    </row>
    <row r="13" spans="1:19">
      <c r="A13" s="167"/>
      <c r="B13" s="13">
        <v>1980</v>
      </c>
      <c r="C13" s="87">
        <v>6971.2</v>
      </c>
      <c r="D13" s="87"/>
      <c r="E13" s="87"/>
      <c r="F13" s="87"/>
      <c r="G13" s="87">
        <v>2175</v>
      </c>
      <c r="H13" s="87">
        <v>1136.2</v>
      </c>
      <c r="I13" s="87">
        <v>1009.3</v>
      </c>
      <c r="J13" s="87">
        <v>467.7</v>
      </c>
      <c r="K13" s="87">
        <v>164.7</v>
      </c>
      <c r="L13" s="87">
        <v>340.8</v>
      </c>
      <c r="M13" s="87">
        <v>265</v>
      </c>
      <c r="N13" s="87">
        <v>398.5</v>
      </c>
      <c r="O13" s="87">
        <v>486.6</v>
      </c>
      <c r="P13" s="87">
        <v>766.4</v>
      </c>
      <c r="Q13" s="85"/>
      <c r="R13" s="67"/>
      <c r="S13" s="98"/>
    </row>
    <row r="14" spans="1:19">
      <c r="A14" s="167"/>
      <c r="B14" s="13">
        <v>1981</v>
      </c>
      <c r="C14" s="87">
        <v>8517.2999999999993</v>
      </c>
      <c r="D14" s="87"/>
      <c r="E14" s="87"/>
      <c r="F14" s="87"/>
      <c r="G14" s="87">
        <v>2589.6999999999998</v>
      </c>
      <c r="H14" s="87">
        <v>1356.3</v>
      </c>
      <c r="I14" s="87">
        <v>1292</v>
      </c>
      <c r="J14" s="87">
        <v>568.4</v>
      </c>
      <c r="K14" s="87">
        <v>208.8</v>
      </c>
      <c r="L14" s="87">
        <v>446.4</v>
      </c>
      <c r="M14" s="87">
        <v>332.6</v>
      </c>
      <c r="N14" s="87">
        <v>434.70000000000005</v>
      </c>
      <c r="O14" s="87">
        <v>502.5</v>
      </c>
      <c r="P14" s="87">
        <v>896.9</v>
      </c>
      <c r="Q14" s="85"/>
      <c r="R14" s="67"/>
      <c r="S14" s="98"/>
    </row>
    <row r="15" spans="1:19">
      <c r="A15" s="167"/>
      <c r="B15" s="13">
        <v>1982</v>
      </c>
      <c r="C15" s="87">
        <v>10407.700000000001</v>
      </c>
      <c r="D15" s="87"/>
      <c r="E15" s="87"/>
      <c r="F15" s="87"/>
      <c r="G15" s="87">
        <v>3042.3</v>
      </c>
      <c r="H15" s="87">
        <v>1601.2</v>
      </c>
      <c r="I15" s="87">
        <v>1493.2</v>
      </c>
      <c r="J15" s="87">
        <v>673</v>
      </c>
      <c r="K15" s="87">
        <v>253.5</v>
      </c>
      <c r="L15" s="87">
        <v>581.1</v>
      </c>
      <c r="M15" s="87">
        <v>460.6</v>
      </c>
      <c r="N15" s="87">
        <v>652.4</v>
      </c>
      <c r="O15" s="87">
        <v>657.7</v>
      </c>
      <c r="P15" s="87">
        <v>1211</v>
      </c>
      <c r="Q15" s="85"/>
      <c r="R15" s="67"/>
      <c r="S15" s="98"/>
    </row>
    <row r="16" spans="1:19" ht="12.75" customHeight="1">
      <c r="A16" s="167"/>
      <c r="B16" s="13">
        <v>1983</v>
      </c>
      <c r="C16" s="87">
        <v>11956.4</v>
      </c>
      <c r="D16" s="87"/>
      <c r="E16" s="87"/>
      <c r="F16" s="87"/>
      <c r="G16" s="87">
        <v>3744.2</v>
      </c>
      <c r="H16" s="87">
        <v>1766</v>
      </c>
      <c r="I16" s="87">
        <v>1638.8</v>
      </c>
      <c r="J16" s="87">
        <v>707.10000000000014</v>
      </c>
      <c r="K16" s="87">
        <v>266.3</v>
      </c>
      <c r="L16" s="87">
        <v>644.1</v>
      </c>
      <c r="M16" s="87">
        <v>495.6</v>
      </c>
      <c r="N16" s="87">
        <v>742.1</v>
      </c>
      <c r="O16" s="87">
        <v>710.90000000000009</v>
      </c>
      <c r="P16" s="87">
        <v>1492.6</v>
      </c>
      <c r="Q16" s="85"/>
      <c r="R16" s="67"/>
      <c r="S16" s="98"/>
    </row>
    <row r="17" spans="1:19" ht="12.75" customHeight="1">
      <c r="A17" s="167"/>
      <c r="B17" s="13">
        <v>1984</v>
      </c>
      <c r="C17" s="87">
        <v>13424.6</v>
      </c>
      <c r="D17" s="87"/>
      <c r="E17" s="87"/>
      <c r="F17" s="87"/>
      <c r="G17" s="87">
        <v>4049.4</v>
      </c>
      <c r="H17" s="87">
        <v>1804.9</v>
      </c>
      <c r="I17" s="87">
        <v>1674.3</v>
      </c>
      <c r="J17" s="87">
        <v>729.2</v>
      </c>
      <c r="K17" s="87">
        <v>271.3</v>
      </c>
      <c r="L17" s="87">
        <v>660.2</v>
      </c>
      <c r="M17" s="87">
        <v>537.1</v>
      </c>
      <c r="N17" s="87">
        <v>896.2</v>
      </c>
      <c r="O17" s="87">
        <v>996.1</v>
      </c>
      <c r="P17" s="87">
        <v>2041.9</v>
      </c>
      <c r="Q17" s="85"/>
      <c r="R17" s="67"/>
      <c r="S17" s="98"/>
    </row>
    <row r="18" spans="1:19" ht="12.75" customHeight="1">
      <c r="A18" s="167"/>
      <c r="B18" s="13">
        <v>1985</v>
      </c>
      <c r="C18" s="87">
        <v>14533.9</v>
      </c>
      <c r="D18" s="87"/>
      <c r="E18" s="87"/>
      <c r="F18" s="87"/>
      <c r="G18" s="87">
        <v>4457.5</v>
      </c>
      <c r="H18" s="87">
        <v>1911.5</v>
      </c>
      <c r="I18" s="87">
        <v>1728.6</v>
      </c>
      <c r="J18" s="87">
        <v>807.5</v>
      </c>
      <c r="K18" s="87">
        <v>292.10000000000002</v>
      </c>
      <c r="L18" s="87">
        <v>745.1</v>
      </c>
      <c r="M18" s="87">
        <v>543.29999999999995</v>
      </c>
      <c r="N18" s="87">
        <v>873.80000000000007</v>
      </c>
      <c r="O18" s="87">
        <v>838.7</v>
      </c>
      <c r="P18" s="87">
        <v>2562.6</v>
      </c>
      <c r="Q18" s="85"/>
      <c r="R18" s="67"/>
      <c r="S18" s="98"/>
    </row>
    <row r="19" spans="1:19" ht="12.75" customHeight="1">
      <c r="A19" s="167"/>
      <c r="B19" s="13">
        <v>1986</v>
      </c>
      <c r="C19" s="87">
        <v>16987.2</v>
      </c>
      <c r="D19" s="87"/>
      <c r="E19" s="87"/>
      <c r="F19" s="87"/>
      <c r="G19" s="87">
        <v>5449.1</v>
      </c>
      <c r="H19" s="87">
        <v>2309</v>
      </c>
      <c r="I19" s="87">
        <v>2010.3</v>
      </c>
      <c r="J19" s="87">
        <v>1048.2</v>
      </c>
      <c r="K19" s="87">
        <v>391.1</v>
      </c>
      <c r="L19" s="87">
        <v>852.1</v>
      </c>
      <c r="M19" s="87">
        <v>865.6</v>
      </c>
      <c r="N19" s="87">
        <v>755.2</v>
      </c>
      <c r="O19" s="87">
        <v>460.8</v>
      </c>
      <c r="P19" s="87">
        <v>3340</v>
      </c>
      <c r="Q19" s="85"/>
      <c r="R19" s="67"/>
      <c r="S19" s="98"/>
    </row>
    <row r="20" spans="1:19" ht="12.75" customHeight="1">
      <c r="A20" s="167"/>
      <c r="B20" s="152" t="s">
        <v>38</v>
      </c>
      <c r="C20" s="87">
        <v>20823</v>
      </c>
      <c r="D20" s="87"/>
      <c r="E20" s="87"/>
      <c r="F20" s="87"/>
      <c r="G20" s="87">
        <v>6479.3</v>
      </c>
      <c r="H20" s="87">
        <v>2957.3</v>
      </c>
      <c r="I20" s="87">
        <v>2595.1999999999998</v>
      </c>
      <c r="J20" s="87">
        <v>1205.5999999999999</v>
      </c>
      <c r="K20" s="87">
        <v>520.6</v>
      </c>
      <c r="L20" s="87">
        <v>1072.0999999999999</v>
      </c>
      <c r="M20" s="87">
        <v>1039.4000000000001</v>
      </c>
      <c r="N20" s="87">
        <v>1007.5</v>
      </c>
      <c r="O20" s="87">
        <v>476.4</v>
      </c>
      <c r="P20" s="87">
        <v>4091.9</v>
      </c>
      <c r="Q20" s="85"/>
      <c r="R20" s="67"/>
      <c r="S20" s="98"/>
    </row>
    <row r="21" spans="1:19" ht="12.75" customHeight="1">
      <c r="A21" s="167"/>
      <c r="B21" s="152" t="s">
        <v>39</v>
      </c>
      <c r="C21" s="87">
        <v>24905.7</v>
      </c>
      <c r="D21" s="87"/>
      <c r="E21" s="87"/>
      <c r="F21" s="87"/>
      <c r="G21" s="87">
        <v>7791.9</v>
      </c>
      <c r="H21" s="87">
        <v>3387.5</v>
      </c>
      <c r="I21" s="87">
        <v>3118.2</v>
      </c>
      <c r="J21" s="87">
        <v>1798.2</v>
      </c>
      <c r="K21" s="87">
        <v>681.4</v>
      </c>
      <c r="L21" s="87">
        <v>1257.5999999999999</v>
      </c>
      <c r="M21" s="87">
        <v>654.79999999999995</v>
      </c>
      <c r="N21" s="87">
        <v>1006.6</v>
      </c>
      <c r="O21" s="87">
        <v>343</v>
      </c>
      <c r="P21" s="87">
        <v>4970.8999999999996</v>
      </c>
      <c r="Q21" s="85"/>
      <c r="R21" s="67"/>
      <c r="S21" s="98"/>
    </row>
    <row r="22" spans="1:19" ht="12.75" customHeight="1">
      <c r="A22" s="168"/>
      <c r="B22" s="153" t="s">
        <v>40</v>
      </c>
      <c r="C22" s="89">
        <v>26427.5</v>
      </c>
      <c r="D22" s="89"/>
      <c r="E22" s="89"/>
      <c r="F22" s="87"/>
      <c r="G22" s="89">
        <v>9123.2999999999993</v>
      </c>
      <c r="H22" s="89">
        <v>3639.3</v>
      </c>
      <c r="I22" s="89">
        <v>3569.2</v>
      </c>
      <c r="J22" s="89">
        <v>1886.1</v>
      </c>
      <c r="K22" s="89">
        <v>863.7</v>
      </c>
      <c r="L22" s="89">
        <v>1366.9</v>
      </c>
      <c r="M22" s="89">
        <v>672</v>
      </c>
      <c r="N22" s="89">
        <v>872.1</v>
      </c>
      <c r="O22" s="89">
        <v>355.7</v>
      </c>
      <c r="P22" s="89">
        <v>4492.5</v>
      </c>
      <c r="Q22" s="86"/>
      <c r="R22" s="67"/>
      <c r="S22" s="98"/>
    </row>
    <row r="23" spans="1:19" ht="12.75" customHeight="1">
      <c r="A23" s="167" t="s">
        <v>41</v>
      </c>
      <c r="B23" s="152" t="s">
        <v>42</v>
      </c>
      <c r="C23" s="87">
        <v>29294.400000000001</v>
      </c>
      <c r="D23" s="87"/>
      <c r="E23" s="87"/>
      <c r="F23" s="87"/>
      <c r="G23" s="87">
        <v>10319.799999999999</v>
      </c>
      <c r="H23" s="87">
        <v>3782.2</v>
      </c>
      <c r="I23" s="87">
        <v>4068.2</v>
      </c>
      <c r="J23" s="87">
        <v>2376.5</v>
      </c>
      <c r="K23" s="87">
        <v>958.7</v>
      </c>
      <c r="L23" s="87">
        <v>1352.3</v>
      </c>
      <c r="M23" s="87">
        <v>888.3</v>
      </c>
      <c r="N23" s="87">
        <v>870.2</v>
      </c>
      <c r="O23" s="87">
        <v>289.3</v>
      </c>
      <c r="P23" s="87">
        <v>4724.5</v>
      </c>
      <c r="Q23" s="85"/>
      <c r="R23" s="67"/>
      <c r="S23" s="98"/>
    </row>
    <row r="24" spans="1:19" ht="12.75" customHeight="1">
      <c r="A24" s="167"/>
      <c r="B24" s="152" t="s">
        <v>43</v>
      </c>
      <c r="C24" s="87">
        <v>30298</v>
      </c>
      <c r="D24" s="87"/>
      <c r="E24" s="87"/>
      <c r="F24" s="87"/>
      <c r="G24" s="87">
        <v>10317</v>
      </c>
      <c r="H24" s="87">
        <v>3986</v>
      </c>
      <c r="I24" s="87">
        <v>4401</v>
      </c>
      <c r="J24" s="87">
        <v>2446.9</v>
      </c>
      <c r="K24" s="87">
        <v>1003.9</v>
      </c>
      <c r="L24" s="87">
        <v>1319.2</v>
      </c>
      <c r="M24" s="87">
        <v>826</v>
      </c>
      <c r="N24" s="87">
        <v>1038.8</v>
      </c>
      <c r="O24" s="87">
        <v>335.2</v>
      </c>
      <c r="P24" s="87">
        <v>4624</v>
      </c>
      <c r="Q24" s="85"/>
      <c r="R24" s="67"/>
      <c r="S24" s="98"/>
    </row>
    <row r="25" spans="1:19" ht="12.75" customHeight="1">
      <c r="A25" s="167"/>
      <c r="B25" s="152" t="s">
        <v>44</v>
      </c>
      <c r="C25" s="88">
        <v>29174</v>
      </c>
      <c r="D25" s="88"/>
      <c r="E25" s="88"/>
      <c r="F25" s="88"/>
      <c r="G25" s="88">
        <v>10620</v>
      </c>
      <c r="H25" s="88">
        <v>3855</v>
      </c>
      <c r="I25" s="88">
        <v>4467</v>
      </c>
      <c r="J25" s="88">
        <v>2084.6999999999998</v>
      </c>
      <c r="K25" s="88">
        <v>1036.3</v>
      </c>
      <c r="L25" s="88">
        <v>1238</v>
      </c>
      <c r="M25" s="88">
        <v>816</v>
      </c>
      <c r="N25" s="88">
        <v>640.70000000000005</v>
      </c>
      <c r="O25" s="88">
        <v>269.3</v>
      </c>
      <c r="P25" s="88">
        <v>4147</v>
      </c>
      <c r="Q25" s="91"/>
      <c r="R25" s="67"/>
      <c r="S25" s="98"/>
    </row>
    <row r="26" spans="1:19" ht="12.75" customHeight="1">
      <c r="A26" s="168"/>
      <c r="B26" s="153" t="s">
        <v>45</v>
      </c>
      <c r="C26" s="90">
        <v>29418</v>
      </c>
      <c r="D26" s="90"/>
      <c r="E26" s="90"/>
      <c r="F26" s="88"/>
      <c r="G26" s="90">
        <v>10697.2</v>
      </c>
      <c r="H26" s="90">
        <v>3873.6</v>
      </c>
      <c r="I26" s="90">
        <v>4503.6000000000004</v>
      </c>
      <c r="J26" s="90">
        <v>2179.1</v>
      </c>
      <c r="K26" s="90">
        <v>1281.4000000000001</v>
      </c>
      <c r="L26" s="90">
        <v>1171.4000000000001</v>
      </c>
      <c r="M26" s="90">
        <v>717.6</v>
      </c>
      <c r="N26" s="90">
        <v>944.1</v>
      </c>
      <c r="O26" s="90">
        <v>149.9</v>
      </c>
      <c r="P26" s="90">
        <v>3898.5</v>
      </c>
      <c r="Q26" s="92"/>
      <c r="R26" s="67"/>
      <c r="S26" s="98"/>
    </row>
    <row r="27" spans="1:19" ht="12.75" customHeight="1">
      <c r="A27" s="166" t="s">
        <v>46</v>
      </c>
      <c r="B27" s="152" t="s">
        <v>47</v>
      </c>
      <c r="C27" s="88"/>
      <c r="D27" s="88">
        <v>28476</v>
      </c>
      <c r="E27" s="88"/>
      <c r="F27" s="88"/>
      <c r="G27" s="88">
        <f>10725+748</f>
        <v>11473</v>
      </c>
      <c r="H27" s="88">
        <v>4104</v>
      </c>
      <c r="I27" s="88">
        <v>4173</v>
      </c>
      <c r="J27" s="88">
        <v>1673</v>
      </c>
      <c r="K27" s="88">
        <f>1145</f>
        <v>1145</v>
      </c>
      <c r="L27" s="88">
        <v>1049</v>
      </c>
      <c r="M27" s="88">
        <v>733</v>
      </c>
      <c r="N27" s="88">
        <v>653</v>
      </c>
      <c r="O27" s="88">
        <v>583</v>
      </c>
      <c r="P27" s="88">
        <v>3788</v>
      </c>
      <c r="Q27" s="85">
        <v>-898</v>
      </c>
      <c r="R27" s="99"/>
      <c r="S27" s="98"/>
    </row>
    <row r="28" spans="1:19">
      <c r="A28" s="167"/>
      <c r="B28" s="152" t="s">
        <v>48</v>
      </c>
      <c r="C28" s="88"/>
      <c r="D28" s="88">
        <v>29214</v>
      </c>
      <c r="E28" s="88"/>
      <c r="F28" s="88"/>
      <c r="G28" s="88">
        <f>10851+872</f>
        <v>11723</v>
      </c>
      <c r="H28" s="88">
        <v>4367</v>
      </c>
      <c r="I28" s="88">
        <v>4338</v>
      </c>
      <c r="J28" s="88">
        <v>1300</v>
      </c>
      <c r="K28" s="88">
        <v>1176</v>
      </c>
      <c r="L28" s="88">
        <v>1013</v>
      </c>
      <c r="M28" s="88">
        <v>714</v>
      </c>
      <c r="N28" s="88">
        <v>622</v>
      </c>
      <c r="O28" s="88">
        <v>755</v>
      </c>
      <c r="P28" s="88">
        <v>3757</v>
      </c>
      <c r="Q28" s="85">
        <v>-551</v>
      </c>
      <c r="R28" s="99"/>
      <c r="S28" s="98"/>
    </row>
    <row r="29" spans="1:19">
      <c r="A29" s="167"/>
      <c r="B29" s="152" t="s">
        <v>49</v>
      </c>
      <c r="C29" s="88"/>
      <c r="D29" s="88">
        <v>30483</v>
      </c>
      <c r="E29" s="88"/>
      <c r="F29" s="88"/>
      <c r="G29" s="88">
        <f>11230+1009</f>
        <v>12239</v>
      </c>
      <c r="H29" s="88">
        <v>4672</v>
      </c>
      <c r="I29" s="88">
        <v>4463</v>
      </c>
      <c r="J29" s="88">
        <v>1508</v>
      </c>
      <c r="K29" s="88">
        <v>1222</v>
      </c>
      <c r="L29" s="88">
        <v>970</v>
      </c>
      <c r="M29" s="88">
        <v>737</v>
      </c>
      <c r="N29" s="88">
        <v>950</v>
      </c>
      <c r="O29" s="90">
        <v>622</v>
      </c>
      <c r="P29" s="88">
        <v>3703</v>
      </c>
      <c r="Q29" s="85">
        <v>-603</v>
      </c>
      <c r="R29" s="99"/>
      <c r="S29" s="98"/>
    </row>
    <row r="30" spans="1:19" ht="12.75" customHeight="1">
      <c r="A30" s="161" t="s">
        <v>50</v>
      </c>
      <c r="B30" s="11">
        <v>1997</v>
      </c>
      <c r="C30" s="95"/>
      <c r="D30" s="95">
        <v>31367.962406015038</v>
      </c>
      <c r="E30" s="101">
        <v>37599.962406015038</v>
      </c>
      <c r="F30" s="88"/>
      <c r="G30" s="95">
        <v>12180.962406015038</v>
      </c>
      <c r="H30" s="95">
        <v>5029</v>
      </c>
      <c r="I30" s="95">
        <v>4817</v>
      </c>
      <c r="J30" s="95">
        <v>1956</v>
      </c>
      <c r="K30" s="95">
        <v>1266</v>
      </c>
      <c r="L30" s="95">
        <v>946</v>
      </c>
      <c r="M30" s="95">
        <v>797</v>
      </c>
      <c r="N30" s="95">
        <v>711</v>
      </c>
      <c r="O30" s="98">
        <v>720</v>
      </c>
      <c r="P30" s="95">
        <v>2945</v>
      </c>
      <c r="Q30" s="97"/>
      <c r="R30" s="99"/>
    </row>
    <row r="31" spans="1:19">
      <c r="A31" s="163"/>
      <c r="B31" s="13">
        <v>1998</v>
      </c>
      <c r="C31" s="88"/>
      <c r="D31" s="88">
        <v>32981.947368421053</v>
      </c>
      <c r="E31" s="102">
        <v>38766.947368421053</v>
      </c>
      <c r="F31" s="88"/>
      <c r="G31" s="88">
        <v>13024.947368421053</v>
      </c>
      <c r="H31" s="88">
        <v>5361</v>
      </c>
      <c r="I31" s="88">
        <v>5162</v>
      </c>
      <c r="J31" s="88">
        <v>1858</v>
      </c>
      <c r="K31" s="88">
        <v>1329</v>
      </c>
      <c r="L31" s="88">
        <v>1065</v>
      </c>
      <c r="M31" s="88">
        <v>850</v>
      </c>
      <c r="N31" s="88">
        <v>769</v>
      </c>
      <c r="O31" s="98">
        <v>890</v>
      </c>
      <c r="P31" s="88">
        <v>2673</v>
      </c>
      <c r="Q31" s="91"/>
      <c r="R31" s="99"/>
    </row>
    <row r="32" spans="1:19">
      <c r="A32" s="163"/>
      <c r="B32" s="13">
        <v>1999</v>
      </c>
      <c r="C32" s="88"/>
      <c r="D32" s="88">
        <v>33938.571428571428</v>
      </c>
      <c r="E32" s="102">
        <v>39837.571428571428</v>
      </c>
      <c r="F32" s="88"/>
      <c r="G32" s="88">
        <v>13435.571428571429</v>
      </c>
      <c r="H32" s="88">
        <v>5875</v>
      </c>
      <c r="I32" s="88">
        <v>5337</v>
      </c>
      <c r="J32" s="88">
        <v>1984</v>
      </c>
      <c r="K32" s="88">
        <v>1482</v>
      </c>
      <c r="L32" s="88">
        <v>1022</v>
      </c>
      <c r="M32" s="88">
        <v>923</v>
      </c>
      <c r="N32" s="88">
        <v>813</v>
      </c>
      <c r="O32" s="98">
        <v>700</v>
      </c>
      <c r="P32" s="88">
        <v>2367</v>
      </c>
      <c r="Q32" s="91"/>
      <c r="R32" s="99"/>
    </row>
    <row r="33" spans="1:18">
      <c r="A33" s="163"/>
      <c r="B33" s="13">
        <v>2000</v>
      </c>
      <c r="C33" s="88"/>
      <c r="D33" s="88">
        <v>34828.526315789473</v>
      </c>
      <c r="E33" s="102">
        <v>41017.946315789472</v>
      </c>
      <c r="F33" s="88"/>
      <c r="G33" s="88">
        <v>13499.526315789473</v>
      </c>
      <c r="H33" s="88">
        <v>6146</v>
      </c>
      <c r="I33" s="88">
        <v>5712</v>
      </c>
      <c r="J33" s="88">
        <v>1992</v>
      </c>
      <c r="K33" s="88">
        <v>1509</v>
      </c>
      <c r="L33" s="88">
        <v>1163</v>
      </c>
      <c r="M33" s="88">
        <v>929</v>
      </c>
      <c r="N33" s="88">
        <v>881</v>
      </c>
      <c r="O33" s="98">
        <v>792</v>
      </c>
      <c r="P33" s="88">
        <v>2205</v>
      </c>
      <c r="Q33" s="91"/>
      <c r="R33" s="99"/>
    </row>
    <row r="34" spans="1:18">
      <c r="A34" s="163"/>
      <c r="B34" s="13" t="s">
        <v>51</v>
      </c>
      <c r="C34" s="88"/>
      <c r="D34" s="88">
        <v>36558.54887218045</v>
      </c>
      <c r="E34" s="102">
        <v>43518.018872180503</v>
      </c>
      <c r="F34" s="88"/>
      <c r="G34" s="88">
        <v>13781.54887218045</v>
      </c>
      <c r="H34" s="88">
        <v>6660</v>
      </c>
      <c r="I34" s="88">
        <v>6136</v>
      </c>
      <c r="J34" s="88">
        <v>2148</v>
      </c>
      <c r="K34" s="88">
        <v>1541</v>
      </c>
      <c r="L34" s="88">
        <v>1242</v>
      </c>
      <c r="M34" s="88">
        <v>905</v>
      </c>
      <c r="N34" s="88">
        <v>1037</v>
      </c>
      <c r="O34" s="98">
        <v>804</v>
      </c>
      <c r="P34" s="88">
        <v>2304</v>
      </c>
      <c r="Q34" s="91"/>
      <c r="R34" s="99"/>
    </row>
    <row r="35" spans="1:18">
      <c r="A35" s="163"/>
      <c r="B35" s="13" t="s">
        <v>52</v>
      </c>
      <c r="C35" s="88"/>
      <c r="D35" s="88">
        <v>37512.701744360907</v>
      </c>
      <c r="E35" s="102">
        <v>47202.445504360898</v>
      </c>
      <c r="F35" s="88"/>
      <c r="G35" s="88">
        <v>14161.405744360902</v>
      </c>
      <c r="H35" s="88">
        <v>7032</v>
      </c>
      <c r="I35" s="88">
        <v>6473</v>
      </c>
      <c r="J35" s="88">
        <v>1890</v>
      </c>
      <c r="K35" s="88">
        <v>1733</v>
      </c>
      <c r="L35" s="88">
        <v>1162</v>
      </c>
      <c r="M35" s="88">
        <v>989</v>
      </c>
      <c r="N35" s="88">
        <v>1013</v>
      </c>
      <c r="O35" s="98">
        <v>941.2960000000021</v>
      </c>
      <c r="P35" s="88">
        <v>2118</v>
      </c>
      <c r="Q35" s="91"/>
      <c r="R35" s="99"/>
    </row>
    <row r="36" spans="1:18">
      <c r="A36" s="163"/>
      <c r="B36" s="13" t="s">
        <v>53</v>
      </c>
      <c r="C36" s="88"/>
      <c r="D36" s="88">
        <v>39897.48270676691</v>
      </c>
      <c r="E36" s="102">
        <v>51948.6117167669</v>
      </c>
      <c r="F36" s="88"/>
      <c r="G36" s="88">
        <v>14448.869706766916</v>
      </c>
      <c r="H36" s="88">
        <v>7501</v>
      </c>
      <c r="I36" s="88">
        <v>7016</v>
      </c>
      <c r="J36" s="88">
        <v>2130</v>
      </c>
      <c r="K36" s="88">
        <v>1734</v>
      </c>
      <c r="L36" s="88">
        <v>1199</v>
      </c>
      <c r="M36" s="88">
        <v>1408</v>
      </c>
      <c r="N36" s="88">
        <v>1054</v>
      </c>
      <c r="O36" s="98">
        <v>1046.6129999999976</v>
      </c>
      <c r="P36" s="88">
        <v>2360</v>
      </c>
      <c r="Q36" s="91"/>
      <c r="R36" s="99"/>
    </row>
    <row r="37" spans="1:18">
      <c r="A37" s="163"/>
      <c r="B37" s="13" t="s">
        <v>54</v>
      </c>
      <c r="C37" s="88"/>
      <c r="D37" s="88">
        <v>41882.173706766916</v>
      </c>
      <c r="E37" s="102">
        <v>53210.765056766897</v>
      </c>
      <c r="F37" s="88"/>
      <c r="G37" s="88">
        <v>14843.555706766918</v>
      </c>
      <c r="H37" s="88">
        <v>8111</v>
      </c>
      <c r="I37" s="88">
        <v>7585</v>
      </c>
      <c r="J37" s="88">
        <v>2091</v>
      </c>
      <c r="K37" s="88">
        <v>1843</v>
      </c>
      <c r="L37" s="88">
        <v>1311</v>
      </c>
      <c r="M37" s="88">
        <v>1461</v>
      </c>
      <c r="N37" s="88">
        <v>1192</v>
      </c>
      <c r="O37" s="98">
        <v>1192.6180000000022</v>
      </c>
      <c r="P37" s="88">
        <v>2252</v>
      </c>
      <c r="Q37" s="91"/>
      <c r="R37" s="99"/>
    </row>
    <row r="38" spans="1:18">
      <c r="A38" s="161" t="s">
        <v>55</v>
      </c>
      <c r="B38" s="11" t="s">
        <v>56</v>
      </c>
      <c r="C38" s="95"/>
      <c r="D38" s="95">
        <v>44660</v>
      </c>
      <c r="E38" s="101">
        <v>57687</v>
      </c>
      <c r="F38" s="95"/>
      <c r="G38" s="95">
        <v>15253</v>
      </c>
      <c r="H38" s="95">
        <v>8813</v>
      </c>
      <c r="I38" s="95">
        <v>7930</v>
      </c>
      <c r="J38" s="95">
        <v>2567</v>
      </c>
      <c r="K38" s="95">
        <v>1889</v>
      </c>
      <c r="L38" s="95">
        <v>1275</v>
      </c>
      <c r="M38" s="95">
        <v>1635</v>
      </c>
      <c r="N38" s="95">
        <v>1444</v>
      </c>
      <c r="O38" s="104">
        <v>1580</v>
      </c>
      <c r="P38" s="95">
        <v>2274</v>
      </c>
      <c r="Q38" s="97"/>
      <c r="R38" s="98"/>
    </row>
    <row r="39" spans="1:18">
      <c r="A39" s="162"/>
      <c r="B39" s="13" t="s">
        <v>57</v>
      </c>
      <c r="C39" s="88"/>
      <c r="D39" s="88">
        <v>49084</v>
      </c>
      <c r="E39" s="102">
        <v>63703</v>
      </c>
      <c r="F39" s="88"/>
      <c r="G39" s="88">
        <v>16212</v>
      </c>
      <c r="H39" s="88">
        <v>9547</v>
      </c>
      <c r="I39" s="88">
        <v>9914</v>
      </c>
      <c r="J39" s="88">
        <v>2507</v>
      </c>
      <c r="K39" s="88">
        <v>2146</v>
      </c>
      <c r="L39" s="88">
        <v>1383</v>
      </c>
      <c r="M39" s="88">
        <v>1818</v>
      </c>
      <c r="N39" s="88">
        <v>1592</v>
      </c>
      <c r="O39" s="98">
        <v>1609</v>
      </c>
      <c r="P39" s="88">
        <v>2356</v>
      </c>
      <c r="Q39" s="91"/>
      <c r="R39" s="98"/>
    </row>
    <row r="40" spans="1:18">
      <c r="A40" s="162"/>
      <c r="B40" s="13" t="s">
        <v>58</v>
      </c>
      <c r="C40" s="88"/>
      <c r="D40" s="88">
        <v>53764</v>
      </c>
      <c r="E40" s="102">
        <v>68055</v>
      </c>
      <c r="F40" s="88"/>
      <c r="G40" s="88">
        <v>17266</v>
      </c>
      <c r="H40" s="88">
        <v>10355</v>
      </c>
      <c r="I40" s="88">
        <v>9269</v>
      </c>
      <c r="J40" s="88">
        <v>4817</v>
      </c>
      <c r="K40" s="88">
        <v>2606</v>
      </c>
      <c r="L40" s="88">
        <v>1517</v>
      </c>
      <c r="M40" s="88">
        <v>2405</v>
      </c>
      <c r="N40" s="88">
        <v>1595</v>
      </c>
      <c r="O40" s="98">
        <v>1605</v>
      </c>
      <c r="P40" s="88">
        <v>2329</v>
      </c>
      <c r="Q40" s="91"/>
      <c r="R40" s="98"/>
    </row>
    <row r="41" spans="1:18">
      <c r="A41" s="162"/>
      <c r="B41" s="13" t="s">
        <v>59</v>
      </c>
      <c r="C41" s="88"/>
      <c r="D41" s="88">
        <v>56753</v>
      </c>
      <c r="E41" s="102">
        <v>75096</v>
      </c>
      <c r="F41" s="88"/>
      <c r="G41" s="88">
        <v>18420</v>
      </c>
      <c r="H41" s="88">
        <v>11297</v>
      </c>
      <c r="I41" s="88">
        <v>9551</v>
      </c>
      <c r="J41" s="88">
        <v>3371</v>
      </c>
      <c r="K41" s="88">
        <v>2797</v>
      </c>
      <c r="L41" s="88">
        <v>1562</v>
      </c>
      <c r="M41" s="88">
        <v>2244</v>
      </c>
      <c r="N41" s="88">
        <v>2889</v>
      </c>
      <c r="O41" s="98">
        <v>2162</v>
      </c>
      <c r="P41" s="88">
        <v>2460</v>
      </c>
      <c r="Q41" s="91"/>
      <c r="R41" s="98"/>
    </row>
    <row r="42" spans="1:18">
      <c r="A42" s="162"/>
      <c r="B42" s="13" t="s">
        <v>60</v>
      </c>
      <c r="C42" s="88"/>
      <c r="D42" s="88">
        <v>63711</v>
      </c>
      <c r="E42" s="102">
        <v>82592</v>
      </c>
      <c r="F42" s="88"/>
      <c r="G42" s="88">
        <v>19844</v>
      </c>
      <c r="H42" s="88">
        <v>12368</v>
      </c>
      <c r="I42" s="88">
        <v>11455</v>
      </c>
      <c r="J42" s="88">
        <v>5293</v>
      </c>
      <c r="K42" s="88">
        <v>2992</v>
      </c>
      <c r="L42" s="88">
        <v>1757</v>
      </c>
      <c r="M42" s="88">
        <v>2663</v>
      </c>
      <c r="N42" s="88">
        <v>2960</v>
      </c>
      <c r="O42" s="98">
        <v>1950</v>
      </c>
      <c r="P42" s="88">
        <v>2429</v>
      </c>
      <c r="Q42" s="91"/>
      <c r="R42" s="98"/>
    </row>
    <row r="43" spans="1:18">
      <c r="A43" s="162"/>
      <c r="B43" s="13" t="s">
        <v>61</v>
      </c>
      <c r="C43" s="88"/>
      <c r="D43" s="88">
        <v>63554</v>
      </c>
      <c r="E43" s="102">
        <v>80048</v>
      </c>
      <c r="F43" s="88"/>
      <c r="G43" s="88">
        <v>21142</v>
      </c>
      <c r="H43" s="88">
        <v>13128</v>
      </c>
      <c r="I43" s="88">
        <v>11724</v>
      </c>
      <c r="J43" s="88">
        <v>2974</v>
      </c>
      <c r="K43" s="88">
        <v>3103</v>
      </c>
      <c r="L43" s="88">
        <v>1814</v>
      </c>
      <c r="M43" s="88">
        <v>2345</v>
      </c>
      <c r="N43" s="88">
        <v>2806</v>
      </c>
      <c r="O43" s="98">
        <v>2207</v>
      </c>
      <c r="P43" s="88">
        <v>2311</v>
      </c>
      <c r="Q43" s="91"/>
      <c r="R43" s="98"/>
    </row>
    <row r="44" spans="1:18">
      <c r="A44" s="162"/>
      <c r="B44" s="13" t="s">
        <v>62</v>
      </c>
      <c r="C44" s="88"/>
      <c r="D44" s="88">
        <v>70099</v>
      </c>
      <c r="E44" s="102">
        <v>99043</v>
      </c>
      <c r="F44" s="88"/>
      <c r="G44" s="88">
        <v>22029</v>
      </c>
      <c r="H44" s="88">
        <v>13753</v>
      </c>
      <c r="I44" s="88">
        <v>11650</v>
      </c>
      <c r="J44" s="88">
        <v>5563</v>
      </c>
      <c r="K44" s="88">
        <v>3312</v>
      </c>
      <c r="L44" s="88">
        <v>1809</v>
      </c>
      <c r="M44" s="88">
        <v>2281</v>
      </c>
      <c r="N44" s="88">
        <v>2542</v>
      </c>
      <c r="O44" s="98">
        <v>4094</v>
      </c>
      <c r="P44" s="88">
        <v>3066</v>
      </c>
      <c r="Q44" s="91"/>
      <c r="R44" s="98"/>
    </row>
    <row r="45" spans="1:18">
      <c r="A45" s="162"/>
      <c r="B45" s="13" t="s">
        <v>63</v>
      </c>
      <c r="C45" s="88"/>
      <c r="D45" s="88">
        <v>68939</v>
      </c>
      <c r="E45" s="102">
        <v>91989</v>
      </c>
      <c r="F45" s="88"/>
      <c r="G45" s="88">
        <v>22148</v>
      </c>
      <c r="H45" s="88">
        <v>14160</v>
      </c>
      <c r="I45" s="88">
        <v>11654</v>
      </c>
      <c r="J45" s="88">
        <v>5428</v>
      </c>
      <c r="K45" s="88">
        <v>3338</v>
      </c>
      <c r="L45" s="88">
        <v>1736</v>
      </c>
      <c r="M45" s="88">
        <v>2232</v>
      </c>
      <c r="N45" s="88">
        <v>2073</v>
      </c>
      <c r="O45" s="98">
        <v>2659</v>
      </c>
      <c r="P45" s="88">
        <v>3511</v>
      </c>
      <c r="Q45" s="91"/>
      <c r="R45" s="98"/>
    </row>
    <row r="46" spans="1:18">
      <c r="A46" s="162"/>
      <c r="B46" s="13" t="s">
        <v>64</v>
      </c>
      <c r="C46" s="88"/>
      <c r="D46" s="88">
        <v>69962</v>
      </c>
      <c r="E46" s="102">
        <v>90030</v>
      </c>
      <c r="F46" s="88"/>
      <c r="G46" s="88">
        <v>22737</v>
      </c>
      <c r="H46" s="88">
        <v>14498</v>
      </c>
      <c r="I46" s="88">
        <v>12504</v>
      </c>
      <c r="J46" s="88">
        <v>4294</v>
      </c>
      <c r="K46" s="88">
        <v>3394</v>
      </c>
      <c r="L46" s="88">
        <v>1804</v>
      </c>
      <c r="M46" s="88">
        <v>2255</v>
      </c>
      <c r="N46" s="88">
        <v>1978</v>
      </c>
      <c r="O46" s="98">
        <v>2879</v>
      </c>
      <c r="P46" s="88">
        <v>3619</v>
      </c>
      <c r="Q46" s="91"/>
      <c r="R46" s="98"/>
    </row>
    <row r="47" spans="1:18">
      <c r="A47" s="162"/>
      <c r="B47" s="13" t="s">
        <v>65</v>
      </c>
      <c r="C47" s="88"/>
      <c r="D47" s="88">
        <v>71174</v>
      </c>
      <c r="E47" s="102">
        <v>91179</v>
      </c>
      <c r="F47" s="88"/>
      <c r="G47" s="88">
        <v>23308</v>
      </c>
      <c r="H47" s="88">
        <v>14898</v>
      </c>
      <c r="I47" s="88">
        <v>12300</v>
      </c>
      <c r="J47" s="88">
        <v>4502</v>
      </c>
      <c r="K47" s="88">
        <v>3463</v>
      </c>
      <c r="L47" s="88">
        <v>1811</v>
      </c>
      <c r="M47" s="88">
        <v>2237</v>
      </c>
      <c r="N47" s="88">
        <v>2058</v>
      </c>
      <c r="O47" s="98">
        <v>2977</v>
      </c>
      <c r="P47" s="88">
        <v>3620</v>
      </c>
      <c r="Q47" s="91"/>
      <c r="R47" s="98"/>
    </row>
    <row r="48" spans="1:18">
      <c r="A48" s="162"/>
      <c r="B48" s="13" t="s">
        <v>66</v>
      </c>
      <c r="C48" s="88"/>
      <c r="D48" s="88">
        <v>72363</v>
      </c>
      <c r="E48" s="102">
        <v>93064</v>
      </c>
      <c r="F48" s="88"/>
      <c r="G48" s="88">
        <v>23881</v>
      </c>
      <c r="H48" s="88">
        <v>15058</v>
      </c>
      <c r="I48" s="88">
        <v>12879</v>
      </c>
      <c r="J48" s="88">
        <v>4134</v>
      </c>
      <c r="K48" s="88">
        <v>3515</v>
      </c>
      <c r="L48" s="88">
        <v>1961</v>
      </c>
      <c r="M48" s="88">
        <v>2291</v>
      </c>
      <c r="N48" s="88">
        <v>2228</v>
      </c>
      <c r="O48" s="98">
        <v>2633</v>
      </c>
      <c r="P48" s="88">
        <v>3783</v>
      </c>
      <c r="Q48" s="91"/>
      <c r="R48" s="98"/>
    </row>
    <row r="49" spans="1:19">
      <c r="A49" s="162"/>
      <c r="B49" s="13" t="s">
        <v>67</v>
      </c>
      <c r="C49" s="88"/>
      <c r="D49" s="88">
        <v>73929</v>
      </c>
      <c r="E49" s="102">
        <v>95137</v>
      </c>
      <c r="F49" s="88"/>
      <c r="G49" s="88">
        <v>24352</v>
      </c>
      <c r="H49" s="88">
        <v>15626</v>
      </c>
      <c r="I49" s="88">
        <v>13158</v>
      </c>
      <c r="J49" s="88">
        <v>4102</v>
      </c>
      <c r="K49" s="88">
        <v>3648</v>
      </c>
      <c r="L49" s="88">
        <v>2026</v>
      </c>
      <c r="M49" s="88">
        <v>2178</v>
      </c>
      <c r="N49" s="88">
        <v>2107</v>
      </c>
      <c r="O49" s="98">
        <v>3142</v>
      </c>
      <c r="P49" s="88">
        <v>3590</v>
      </c>
      <c r="Q49" s="91"/>
      <c r="R49" s="98"/>
    </row>
    <row r="50" spans="1:19">
      <c r="A50" s="162"/>
      <c r="B50" s="13" t="s">
        <v>68</v>
      </c>
      <c r="C50" s="88"/>
      <c r="D50" s="88">
        <v>76339</v>
      </c>
      <c r="E50" s="102">
        <v>99007</v>
      </c>
      <c r="F50" s="88"/>
      <c r="G50" s="88">
        <v>25511</v>
      </c>
      <c r="H50" s="88">
        <v>16223</v>
      </c>
      <c r="I50" s="88">
        <v>13281</v>
      </c>
      <c r="J50" s="88">
        <v>3957</v>
      </c>
      <c r="K50" s="88">
        <v>3882</v>
      </c>
      <c r="L50" s="88">
        <v>2146</v>
      </c>
      <c r="M50" s="88">
        <v>2176</v>
      </c>
      <c r="N50" s="88">
        <v>2544</v>
      </c>
      <c r="O50" s="98">
        <v>3085</v>
      </c>
      <c r="P50" s="88">
        <v>3534</v>
      </c>
      <c r="Q50" s="91"/>
      <c r="R50" s="98"/>
    </row>
    <row r="51" spans="1:19">
      <c r="A51" s="162"/>
      <c r="B51" s="13" t="s">
        <v>69</v>
      </c>
      <c r="C51" s="88"/>
      <c r="D51" s="88">
        <v>80576</v>
      </c>
      <c r="E51" s="102">
        <v>104014</v>
      </c>
      <c r="F51" s="88"/>
      <c r="G51" s="88">
        <v>26149</v>
      </c>
      <c r="H51" s="88">
        <v>17159</v>
      </c>
      <c r="I51" s="88">
        <v>13629</v>
      </c>
      <c r="J51" s="88">
        <v>4670</v>
      </c>
      <c r="K51" s="88">
        <v>4184</v>
      </c>
      <c r="L51" s="88">
        <v>2251</v>
      </c>
      <c r="M51" s="88">
        <v>2559</v>
      </c>
      <c r="N51" s="88">
        <v>2732</v>
      </c>
      <c r="O51" s="98">
        <v>3746</v>
      </c>
      <c r="P51" s="88">
        <v>3497</v>
      </c>
      <c r="Q51" s="91"/>
      <c r="R51" s="98"/>
    </row>
    <row r="52" spans="1:19" ht="15">
      <c r="A52" s="162"/>
      <c r="B52" s="80" t="s">
        <v>70</v>
      </c>
      <c r="C52" s="88"/>
      <c r="D52" s="88">
        <v>86959</v>
      </c>
      <c r="E52" s="102">
        <v>111376</v>
      </c>
      <c r="F52" s="88"/>
      <c r="G52" s="88">
        <v>28806</v>
      </c>
      <c r="H52" s="88">
        <v>18268</v>
      </c>
      <c r="I52" s="88">
        <v>14293</v>
      </c>
      <c r="J52" s="88">
        <v>5166</v>
      </c>
      <c r="K52" s="88">
        <v>4625</v>
      </c>
      <c r="L52" s="88">
        <v>2395</v>
      </c>
      <c r="M52" s="88">
        <v>2889</v>
      </c>
      <c r="N52" s="88">
        <v>3006</v>
      </c>
      <c r="O52" s="98">
        <v>3820</v>
      </c>
      <c r="P52" s="88">
        <v>3691</v>
      </c>
      <c r="Q52" s="91"/>
      <c r="R52" s="98"/>
    </row>
    <row r="53" spans="1:19">
      <c r="A53" s="162"/>
      <c r="B53" s="80" t="s">
        <v>71</v>
      </c>
      <c r="C53" s="88"/>
      <c r="D53" s="88">
        <v>108832</v>
      </c>
      <c r="E53" s="102">
        <v>138916</v>
      </c>
      <c r="F53" s="88"/>
      <c r="G53" s="88">
        <v>44028</v>
      </c>
      <c r="H53" s="88">
        <v>19891</v>
      </c>
      <c r="I53" s="88">
        <v>16322</v>
      </c>
      <c r="J53" s="88">
        <v>6083</v>
      </c>
      <c r="K53" s="88">
        <v>4911</v>
      </c>
      <c r="L53" s="88">
        <v>2499</v>
      </c>
      <c r="M53" s="88">
        <v>3179</v>
      </c>
      <c r="N53" s="88">
        <v>3988</v>
      </c>
      <c r="O53" s="98">
        <f>D53-SUM(G53:N53,P53)</f>
        <v>4703</v>
      </c>
      <c r="P53" s="88">
        <v>3228</v>
      </c>
      <c r="Q53" s="91"/>
      <c r="R53" s="98"/>
    </row>
    <row r="54" spans="1:19">
      <c r="A54" s="162"/>
      <c r="B54" s="80">
        <v>2021</v>
      </c>
      <c r="C54" s="88"/>
      <c r="D54" s="88">
        <v>107764</v>
      </c>
      <c r="E54" s="102">
        <v>133722</v>
      </c>
      <c r="F54" s="88"/>
      <c r="G54" s="88">
        <v>36759</v>
      </c>
      <c r="H54" s="88">
        <v>22784</v>
      </c>
      <c r="I54" s="88">
        <v>16039</v>
      </c>
      <c r="J54" s="88">
        <v>5754</v>
      </c>
      <c r="K54" s="88">
        <v>5202</v>
      </c>
      <c r="L54" s="88">
        <v>2664</v>
      </c>
      <c r="M54" s="88">
        <v>5656</v>
      </c>
      <c r="N54" s="88">
        <v>4481</v>
      </c>
      <c r="O54" s="98">
        <v>6507</v>
      </c>
      <c r="P54" s="88">
        <v>1918</v>
      </c>
      <c r="Q54" s="91"/>
      <c r="R54" s="98"/>
    </row>
    <row r="55" spans="1:19">
      <c r="A55" s="162"/>
      <c r="B55" s="80">
        <v>2022</v>
      </c>
      <c r="C55" s="88"/>
      <c r="D55" s="88">
        <v>125641</v>
      </c>
      <c r="E55" s="102">
        <v>150956</v>
      </c>
      <c r="F55" s="88"/>
      <c r="G55" s="88">
        <v>42954</v>
      </c>
      <c r="H55" s="88">
        <v>27781</v>
      </c>
      <c r="I55" s="88">
        <v>18023</v>
      </c>
      <c r="J55" s="88">
        <v>5720</v>
      </c>
      <c r="K55" s="88">
        <v>5444</v>
      </c>
      <c r="L55" s="88">
        <v>2832</v>
      </c>
      <c r="M55" s="88">
        <v>4657</v>
      </c>
      <c r="N55" s="88">
        <v>8078</v>
      </c>
      <c r="O55" s="98">
        <v>7268</v>
      </c>
      <c r="P55" s="88">
        <v>2884</v>
      </c>
      <c r="Q55" s="91"/>
      <c r="R55" s="98"/>
    </row>
    <row r="56" spans="1:19">
      <c r="A56" s="162"/>
      <c r="B56" s="80">
        <v>2023</v>
      </c>
      <c r="C56" s="88"/>
      <c r="D56" s="88">
        <v>127574</v>
      </c>
      <c r="E56" s="102">
        <v>161822</v>
      </c>
      <c r="F56" s="88"/>
      <c r="G56" s="88">
        <f>41514+61</f>
        <v>41575</v>
      </c>
      <c r="H56" s="88">
        <v>28489</v>
      </c>
      <c r="I56" s="88">
        <v>18403</v>
      </c>
      <c r="J56" s="88">
        <v>6806</v>
      </c>
      <c r="K56" s="88">
        <v>6165</v>
      </c>
      <c r="L56" s="88">
        <v>2886</v>
      </c>
      <c r="M56" s="88">
        <v>5472</v>
      </c>
      <c r="N56" s="88">
        <v>3690</v>
      </c>
      <c r="O56" s="98">
        <v>7519</v>
      </c>
      <c r="P56" s="88">
        <v>6569</v>
      </c>
      <c r="Q56" s="91"/>
      <c r="R56" s="98"/>
      <c r="S56" s="98"/>
    </row>
    <row r="57" spans="1:19">
      <c r="A57" s="162"/>
      <c r="B57" s="80">
        <v>2024</v>
      </c>
      <c r="C57" s="88"/>
      <c r="D57" s="88">
        <v>138998</v>
      </c>
      <c r="E57" s="102">
        <v>180061</v>
      </c>
      <c r="F57" s="88"/>
      <c r="G57" s="88">
        <v>44658</v>
      </c>
      <c r="H57" s="88">
        <v>29999</v>
      </c>
      <c r="I57" s="88">
        <v>20223</v>
      </c>
      <c r="J57" s="88">
        <v>8468</v>
      </c>
      <c r="K57" s="88">
        <v>6527</v>
      </c>
      <c r="L57" s="88">
        <v>3163</v>
      </c>
      <c r="M57" s="88">
        <v>5487</v>
      </c>
      <c r="N57" s="88">
        <v>4010</v>
      </c>
      <c r="O57" s="98">
        <v>7520</v>
      </c>
      <c r="P57" s="88">
        <v>8943</v>
      </c>
      <c r="Q57" s="91"/>
      <c r="R57" s="98"/>
      <c r="S57" s="98"/>
    </row>
    <row r="58" spans="1:19">
      <c r="A58" s="162"/>
      <c r="B58" s="116">
        <v>2025</v>
      </c>
      <c r="C58" s="90"/>
      <c r="D58" s="90">
        <v>141675</v>
      </c>
      <c r="E58" s="149">
        <v>183502</v>
      </c>
      <c r="F58" s="90"/>
      <c r="G58" s="90">
        <v>47568</v>
      </c>
      <c r="H58" s="90">
        <v>30311</v>
      </c>
      <c r="I58" s="90">
        <v>20895</v>
      </c>
      <c r="J58" s="90">
        <v>7908</v>
      </c>
      <c r="K58" s="90">
        <v>6734</v>
      </c>
      <c r="L58" s="90">
        <v>3271</v>
      </c>
      <c r="M58" s="90">
        <v>5472</v>
      </c>
      <c r="N58" s="90">
        <v>3514</v>
      </c>
      <c r="O58" s="143">
        <v>7140</v>
      </c>
      <c r="P58" s="90">
        <v>8862</v>
      </c>
      <c r="Q58" s="92"/>
      <c r="R58" s="142"/>
      <c r="S58" s="98"/>
    </row>
    <row r="59" spans="1:19">
      <c r="O59" s="128"/>
      <c r="R59" s="98"/>
    </row>
    <row r="60" spans="1:19">
      <c r="A60" s="100" t="s">
        <v>72</v>
      </c>
      <c r="B60" s="2"/>
      <c r="O60" s="77"/>
      <c r="R60" s="98"/>
    </row>
    <row r="61" spans="1:19">
      <c r="A61" s="72" t="s">
        <v>73</v>
      </c>
      <c r="B61" s="2"/>
      <c r="H61" s="2"/>
      <c r="O61" s="98"/>
    </row>
    <row r="62" spans="1:19">
      <c r="A62" s="72" t="s">
        <v>74</v>
      </c>
      <c r="B62" s="33" t="s">
        <v>75</v>
      </c>
      <c r="J62" s="98"/>
      <c r="O62" s="10"/>
      <c r="P62" s="10"/>
    </row>
    <row r="63" spans="1:19" ht="15">
      <c r="A63" s="100" t="s">
        <v>76</v>
      </c>
      <c r="B63" s="2"/>
      <c r="O63" s="10"/>
      <c r="P63" s="10"/>
      <c r="Q63" s="77"/>
    </row>
    <row r="64" spans="1:19">
      <c r="A64" s="105" t="s">
        <v>77</v>
      </c>
      <c r="B64" s="2"/>
      <c r="O64" s="10"/>
      <c r="P64" s="10"/>
      <c r="Q64" s="77"/>
    </row>
    <row r="65" spans="1:18" ht="15">
      <c r="A65" s="72" t="s">
        <v>78</v>
      </c>
      <c r="B65" s="2"/>
      <c r="O65" s="10"/>
      <c r="P65" s="10"/>
    </row>
    <row r="66" spans="1:18">
      <c r="B66" s="2"/>
      <c r="O66" s="10"/>
      <c r="P66" s="10"/>
    </row>
    <row r="67" spans="1:18">
      <c r="B67" s="2"/>
      <c r="O67" s="10"/>
    </row>
    <row r="68" spans="1:18">
      <c r="B68" s="2"/>
      <c r="O68" s="10"/>
    </row>
    <row r="69" spans="1:18" ht="16.5" customHeight="1">
      <c r="A69" s="54" t="s">
        <v>134</v>
      </c>
      <c r="B69" s="8"/>
      <c r="C69" s="164" t="s">
        <v>29</v>
      </c>
      <c r="D69" s="164"/>
      <c r="E69" s="164"/>
      <c r="F69" s="19"/>
      <c r="G69" s="164" t="s">
        <v>31</v>
      </c>
      <c r="H69" s="164"/>
      <c r="I69" s="164"/>
      <c r="J69" s="164"/>
      <c r="K69" s="164"/>
      <c r="L69" s="164"/>
      <c r="M69" s="164"/>
      <c r="N69" s="164"/>
      <c r="O69" s="164"/>
      <c r="P69" s="164"/>
      <c r="Q69" s="164"/>
      <c r="R69" s="67"/>
    </row>
    <row r="70" spans="1:18" ht="42">
      <c r="A70" s="55"/>
      <c r="B70" s="5"/>
      <c r="C70" s="6" t="s">
        <v>32</v>
      </c>
      <c r="D70" s="6" t="s">
        <v>33</v>
      </c>
      <c r="E70" s="6" t="s">
        <v>34</v>
      </c>
      <c r="F70" s="30"/>
      <c r="G70" s="6" t="s">
        <v>12</v>
      </c>
      <c r="H70" s="6" t="s">
        <v>13</v>
      </c>
      <c r="I70" s="6" t="s">
        <v>14</v>
      </c>
      <c r="J70" s="6" t="s">
        <v>79</v>
      </c>
      <c r="K70" s="6" t="s">
        <v>16</v>
      </c>
      <c r="L70" s="6" t="s">
        <v>17</v>
      </c>
      <c r="M70" s="6" t="s">
        <v>18</v>
      </c>
      <c r="N70" s="6" t="s">
        <v>80</v>
      </c>
      <c r="O70" s="6" t="s">
        <v>20</v>
      </c>
      <c r="P70" s="6" t="s">
        <v>22</v>
      </c>
      <c r="Q70" s="6" t="s">
        <v>36</v>
      </c>
      <c r="R70" s="67"/>
    </row>
    <row r="71" spans="1:18" ht="12.75" customHeight="1">
      <c r="A71" s="166" t="s">
        <v>37</v>
      </c>
      <c r="B71" s="11">
        <v>1972</v>
      </c>
      <c r="C71" s="27"/>
      <c r="D71" s="27"/>
      <c r="E71" s="27"/>
      <c r="F71" s="31"/>
      <c r="G71" s="27"/>
      <c r="H71" s="27"/>
      <c r="I71" s="27"/>
      <c r="J71" s="27"/>
      <c r="K71" s="27"/>
      <c r="L71" s="27"/>
      <c r="M71" s="27"/>
      <c r="N71" s="27"/>
      <c r="O71" s="27"/>
      <c r="P71" s="27"/>
      <c r="Q71" s="27"/>
      <c r="R71" s="67"/>
    </row>
    <row r="72" spans="1:18">
      <c r="A72" s="167"/>
      <c r="B72" s="13">
        <v>1973</v>
      </c>
      <c r="C72" s="28"/>
      <c r="D72" s="28"/>
      <c r="E72" s="28"/>
      <c r="F72" s="28"/>
      <c r="G72" s="28"/>
      <c r="H72" s="28"/>
      <c r="I72" s="28"/>
      <c r="J72" s="28"/>
      <c r="K72" s="28"/>
      <c r="L72" s="28"/>
      <c r="M72" s="28"/>
      <c r="N72" s="28"/>
      <c r="O72" s="28"/>
      <c r="P72" s="28"/>
      <c r="Q72" s="28"/>
      <c r="R72" s="67"/>
    </row>
    <row r="73" spans="1:18">
      <c r="A73" s="167"/>
      <c r="B73" s="13">
        <v>1974</v>
      </c>
      <c r="C73" s="28"/>
      <c r="D73" s="28"/>
      <c r="E73" s="28"/>
      <c r="F73" s="28"/>
      <c r="G73" s="28"/>
      <c r="H73" s="28"/>
      <c r="I73" s="28"/>
      <c r="J73" s="28"/>
      <c r="K73" s="28"/>
      <c r="L73" s="28"/>
      <c r="M73" s="28"/>
      <c r="N73" s="28"/>
      <c r="O73" s="28"/>
      <c r="P73" s="28"/>
      <c r="Q73" s="28"/>
      <c r="R73" s="67"/>
    </row>
    <row r="74" spans="1:18">
      <c r="A74" s="167"/>
      <c r="B74" s="13">
        <v>1975</v>
      </c>
      <c r="C74" s="28"/>
      <c r="D74" s="28"/>
      <c r="E74" s="28"/>
      <c r="F74" s="28"/>
      <c r="G74" s="28"/>
      <c r="H74" s="28"/>
      <c r="I74" s="28"/>
      <c r="J74" s="28"/>
      <c r="K74" s="28"/>
      <c r="L74" s="28"/>
      <c r="M74" s="28"/>
      <c r="N74" s="28"/>
      <c r="O74" s="28"/>
      <c r="P74" s="28"/>
      <c r="Q74" s="28"/>
      <c r="R74" s="67"/>
    </row>
    <row r="75" spans="1:18">
      <c r="A75" s="167"/>
      <c r="B75" s="13">
        <v>1976</v>
      </c>
      <c r="C75" s="28"/>
      <c r="D75" s="28"/>
      <c r="E75" s="28"/>
      <c r="F75" s="28"/>
      <c r="G75" s="28"/>
      <c r="H75" s="28"/>
      <c r="I75" s="28"/>
      <c r="J75" s="28"/>
      <c r="K75" s="28"/>
      <c r="L75" s="28"/>
      <c r="M75" s="28"/>
      <c r="N75" s="28"/>
      <c r="O75" s="28"/>
      <c r="P75" s="28"/>
      <c r="Q75" s="28"/>
      <c r="R75" s="67"/>
    </row>
    <row r="76" spans="1:18">
      <c r="A76" s="167"/>
      <c r="B76" s="13">
        <v>1977</v>
      </c>
      <c r="C76" s="28"/>
      <c r="D76" s="28"/>
      <c r="E76" s="28"/>
      <c r="F76" s="28"/>
      <c r="G76" s="28"/>
      <c r="H76" s="28"/>
      <c r="I76" s="28"/>
      <c r="J76" s="28"/>
      <c r="K76" s="28"/>
      <c r="L76" s="28"/>
      <c r="M76" s="28"/>
      <c r="N76" s="28"/>
      <c r="O76" s="28"/>
      <c r="P76" s="28"/>
      <c r="Q76" s="28"/>
      <c r="R76" s="67"/>
    </row>
    <row r="77" spans="1:18">
      <c r="A77" s="167"/>
      <c r="B77" s="13">
        <v>1978</v>
      </c>
      <c r="C77" s="28"/>
      <c r="D77" s="28"/>
      <c r="E77" s="28"/>
      <c r="F77" s="28"/>
      <c r="G77" s="28"/>
      <c r="H77" s="28"/>
      <c r="I77" s="28"/>
      <c r="J77" s="28"/>
      <c r="K77" s="28"/>
      <c r="L77" s="28"/>
      <c r="M77" s="28"/>
      <c r="N77" s="28"/>
      <c r="O77" s="28"/>
      <c r="P77" s="28"/>
      <c r="Q77" s="28"/>
      <c r="R77" s="67"/>
    </row>
    <row r="78" spans="1:18">
      <c r="A78" s="167"/>
      <c r="B78" s="13">
        <v>1979</v>
      </c>
      <c r="C78" s="28"/>
      <c r="D78" s="28"/>
      <c r="E78" s="28"/>
      <c r="F78" s="28"/>
      <c r="G78" s="28"/>
      <c r="H78" s="28"/>
      <c r="I78" s="28"/>
      <c r="J78" s="28"/>
      <c r="K78" s="28"/>
      <c r="L78" s="28"/>
      <c r="M78" s="28"/>
      <c r="N78" s="28"/>
      <c r="O78" s="28"/>
      <c r="P78" s="28"/>
      <c r="Q78" s="28"/>
      <c r="R78" s="67"/>
    </row>
    <row r="79" spans="1:18">
      <c r="A79" s="167"/>
      <c r="B79" s="13">
        <v>1980</v>
      </c>
      <c r="C79" s="28"/>
      <c r="D79" s="28"/>
      <c r="E79" s="28"/>
      <c r="F79" s="28"/>
      <c r="G79" s="28"/>
      <c r="H79" s="28"/>
      <c r="I79" s="28"/>
      <c r="J79" s="28"/>
      <c r="K79" s="28"/>
      <c r="L79" s="28"/>
      <c r="M79" s="28"/>
      <c r="N79" s="28"/>
      <c r="O79" s="28"/>
      <c r="P79" s="28"/>
      <c r="Q79" s="28"/>
      <c r="R79" s="67"/>
    </row>
    <row r="80" spans="1:18">
      <c r="A80" s="167"/>
      <c r="B80" s="13">
        <v>1981</v>
      </c>
      <c r="C80" s="28"/>
      <c r="D80" s="28"/>
      <c r="E80" s="28"/>
      <c r="F80" s="28"/>
      <c r="G80" s="28"/>
      <c r="H80" s="28"/>
      <c r="I80" s="28"/>
      <c r="J80" s="28"/>
      <c r="K80" s="28"/>
      <c r="L80" s="28"/>
      <c r="M80" s="28"/>
      <c r="N80" s="28"/>
      <c r="O80" s="28"/>
      <c r="P80" s="28"/>
      <c r="Q80" s="28"/>
      <c r="R80" s="67"/>
    </row>
    <row r="81" spans="1:18">
      <c r="A81" s="167"/>
      <c r="B81" s="13">
        <v>1982</v>
      </c>
      <c r="C81" s="28"/>
      <c r="D81" s="28"/>
      <c r="E81" s="28"/>
      <c r="F81" s="28"/>
      <c r="G81" s="28"/>
      <c r="H81" s="28"/>
      <c r="I81" s="28"/>
      <c r="J81" s="28"/>
      <c r="K81" s="28"/>
      <c r="L81" s="28"/>
      <c r="M81" s="28"/>
      <c r="N81" s="28"/>
      <c r="O81" s="28"/>
      <c r="P81" s="28"/>
      <c r="Q81" s="28"/>
      <c r="R81" s="67"/>
    </row>
    <row r="82" spans="1:18">
      <c r="A82" s="167"/>
      <c r="B82" s="13">
        <v>1983</v>
      </c>
      <c r="C82" s="28"/>
      <c r="D82" s="28"/>
      <c r="E82" s="28"/>
      <c r="F82" s="28"/>
      <c r="G82" s="28"/>
      <c r="H82" s="28"/>
      <c r="I82" s="28"/>
      <c r="J82" s="28"/>
      <c r="K82" s="28"/>
      <c r="L82" s="28"/>
      <c r="M82" s="28"/>
      <c r="N82" s="28"/>
      <c r="O82" s="28"/>
      <c r="P82" s="28"/>
      <c r="Q82" s="28"/>
      <c r="R82" s="67"/>
    </row>
    <row r="83" spans="1:18">
      <c r="A83" s="167"/>
      <c r="B83" s="13">
        <v>1984</v>
      </c>
      <c r="C83" s="28"/>
      <c r="D83" s="28"/>
      <c r="E83" s="28"/>
      <c r="F83" s="28"/>
      <c r="G83" s="28"/>
      <c r="H83" s="28"/>
      <c r="I83" s="28"/>
      <c r="J83" s="28"/>
      <c r="K83" s="28"/>
      <c r="L83" s="28"/>
      <c r="M83" s="28"/>
      <c r="N83" s="28"/>
      <c r="O83" s="28"/>
      <c r="P83" s="28"/>
      <c r="Q83" s="28"/>
      <c r="R83" s="67"/>
    </row>
    <row r="84" spans="1:18">
      <c r="A84" s="167"/>
      <c r="B84" s="13">
        <v>1985</v>
      </c>
      <c r="C84" s="28"/>
      <c r="D84" s="28"/>
      <c r="E84" s="28"/>
      <c r="F84" s="28"/>
      <c r="G84" s="28"/>
      <c r="H84" s="28"/>
      <c r="I84" s="28"/>
      <c r="J84" s="28"/>
      <c r="K84" s="28"/>
      <c r="L84" s="28"/>
      <c r="M84" s="28"/>
      <c r="N84" s="28"/>
      <c r="O84" s="28"/>
      <c r="P84" s="28"/>
      <c r="Q84" s="28"/>
      <c r="R84" s="67"/>
    </row>
    <row r="85" spans="1:18">
      <c r="A85" s="167"/>
      <c r="B85" s="13">
        <v>1986</v>
      </c>
      <c r="C85" s="28"/>
      <c r="D85" s="28"/>
      <c r="E85" s="28"/>
      <c r="F85" s="28"/>
      <c r="G85" s="28"/>
      <c r="H85" s="28"/>
      <c r="I85" s="28"/>
      <c r="J85" s="28"/>
      <c r="K85" s="28"/>
      <c r="L85" s="28"/>
      <c r="M85" s="28"/>
      <c r="N85" s="28"/>
      <c r="O85" s="28"/>
      <c r="P85" s="28"/>
      <c r="Q85" s="28"/>
      <c r="R85" s="67"/>
    </row>
    <row r="86" spans="1:18">
      <c r="A86" s="167"/>
      <c r="B86" s="152" t="s">
        <v>38</v>
      </c>
      <c r="C86" s="28"/>
      <c r="D86" s="28"/>
      <c r="E86" s="28"/>
      <c r="F86" s="28"/>
      <c r="G86" s="28"/>
      <c r="H86" s="28"/>
      <c r="I86" s="28"/>
      <c r="J86" s="28"/>
      <c r="K86" s="28"/>
      <c r="L86" s="28"/>
      <c r="M86" s="28"/>
      <c r="N86" s="28"/>
      <c r="O86" s="28"/>
      <c r="P86" s="28"/>
      <c r="Q86" s="28"/>
      <c r="R86" s="67"/>
    </row>
    <row r="87" spans="1:18">
      <c r="A87" s="167"/>
      <c r="B87" s="152" t="s">
        <v>39</v>
      </c>
      <c r="C87" s="28"/>
      <c r="D87" s="28"/>
      <c r="E87" s="28"/>
      <c r="F87" s="28"/>
      <c r="G87" s="28"/>
      <c r="H87" s="28"/>
      <c r="I87" s="28"/>
      <c r="J87" s="28"/>
      <c r="K87" s="28"/>
      <c r="L87" s="28"/>
      <c r="M87" s="28"/>
      <c r="N87" s="28"/>
      <c r="O87" s="28"/>
      <c r="P87" s="28"/>
      <c r="Q87" s="28"/>
      <c r="R87" s="67"/>
    </row>
    <row r="88" spans="1:18">
      <c r="A88" s="168"/>
      <c r="B88" s="153" t="s">
        <v>40</v>
      </c>
      <c r="C88" s="29"/>
      <c r="D88" s="29"/>
      <c r="E88" s="29"/>
      <c r="F88" s="29"/>
      <c r="G88" s="29"/>
      <c r="H88" s="29"/>
      <c r="I88" s="29"/>
      <c r="J88" s="29"/>
      <c r="K88" s="29"/>
      <c r="L88" s="29"/>
      <c r="M88" s="29"/>
      <c r="N88" s="29"/>
      <c r="O88" s="29"/>
      <c r="P88" s="29"/>
      <c r="Q88" s="29"/>
      <c r="R88" s="67"/>
    </row>
    <row r="89" spans="1:18" ht="12.75" customHeight="1">
      <c r="A89" s="167" t="s">
        <v>41</v>
      </c>
      <c r="B89" s="155" t="s">
        <v>42</v>
      </c>
      <c r="C89" s="27"/>
      <c r="D89" s="27"/>
      <c r="E89" s="27"/>
      <c r="F89" s="27"/>
      <c r="G89" s="27"/>
      <c r="H89" s="27"/>
      <c r="I89" s="27"/>
      <c r="J89" s="27"/>
      <c r="K89" s="27"/>
      <c r="L89" s="27"/>
      <c r="M89" s="27"/>
      <c r="N89" s="27"/>
      <c r="O89" s="27"/>
      <c r="P89" s="27"/>
      <c r="Q89" s="190"/>
      <c r="R89" s="67"/>
    </row>
    <row r="90" spans="1:18">
      <c r="A90" s="167"/>
      <c r="B90" s="191" t="s">
        <v>43</v>
      </c>
      <c r="C90" s="28"/>
      <c r="D90" s="28"/>
      <c r="E90" s="28"/>
      <c r="F90" s="28"/>
      <c r="G90" s="28"/>
      <c r="H90" s="28"/>
      <c r="I90" s="28"/>
      <c r="J90" s="28"/>
      <c r="K90" s="28"/>
      <c r="L90" s="28"/>
      <c r="M90" s="28"/>
      <c r="N90" s="28"/>
      <c r="O90" s="28"/>
      <c r="P90" s="28"/>
      <c r="Q90" s="192"/>
      <c r="R90" s="67"/>
    </row>
    <row r="91" spans="1:18">
      <c r="A91" s="167"/>
      <c r="B91" s="191" t="s">
        <v>44</v>
      </c>
      <c r="C91" s="178">
        <f>ROUND((C25*1000000/Population!$C25),0)</f>
        <v>8300</v>
      </c>
      <c r="D91" s="178"/>
      <c r="E91" s="178"/>
      <c r="F91" s="178"/>
      <c r="G91" s="180">
        <f>ROUND((G25*1000000/Population!$C25),0)</f>
        <v>3021</v>
      </c>
      <c r="H91" s="180">
        <f>ROUND((H25*1000000/Population!$C25),0)</f>
        <v>1097</v>
      </c>
      <c r="I91" s="180">
        <f>ROUND((I25*1000000/Population!$C25),0)</f>
        <v>1271</v>
      </c>
      <c r="J91" s="180">
        <f>ROUND((J25*1000000/Population!$C25),0)</f>
        <v>593</v>
      </c>
      <c r="K91" s="180">
        <f>ROUND((K25*1000000/Population!$C25),0)</f>
        <v>295</v>
      </c>
      <c r="L91" s="180">
        <f>ROUND((L25*1000000/Population!$C25),0)</f>
        <v>352</v>
      </c>
      <c r="M91" s="180">
        <f>ROUND((M25*1000000/Population!$C25),0)</f>
        <v>232</v>
      </c>
      <c r="N91" s="180">
        <f>ROUND((N25*1000000/Population!$C25),0)</f>
        <v>182</v>
      </c>
      <c r="O91" s="180">
        <f>ROUND((O25*1000000/Population!$C25),0)</f>
        <v>77</v>
      </c>
      <c r="P91" s="180">
        <f>ROUND((P25*1000000/Population!$C25),0)</f>
        <v>1180</v>
      </c>
      <c r="Q91" s="193"/>
      <c r="R91" s="67"/>
    </row>
    <row r="92" spans="1:18">
      <c r="A92" s="168"/>
      <c r="B92" s="153" t="s">
        <v>45</v>
      </c>
      <c r="C92" s="179">
        <f>ROUND((C26*1000000/Population!$C26),0)</f>
        <v>8282</v>
      </c>
      <c r="D92" s="179"/>
      <c r="E92" s="179"/>
      <c r="F92" s="179"/>
      <c r="G92" s="194">
        <f>ROUND((G26*1000000/Population!$C26),0)</f>
        <v>3012</v>
      </c>
      <c r="H92" s="194">
        <f>ROUND((H26*1000000/Population!$C26),0)</f>
        <v>1091</v>
      </c>
      <c r="I92" s="194">
        <f>ROUND((I26*1000000/Population!$C26),0)</f>
        <v>1268</v>
      </c>
      <c r="J92" s="194">
        <f>ROUND((J26*1000000/Population!$C26),0)</f>
        <v>613</v>
      </c>
      <c r="K92" s="194">
        <f>ROUND((K26*1000000/Population!$C26),0)</f>
        <v>361</v>
      </c>
      <c r="L92" s="194">
        <f>ROUND((L26*1000000/Population!$C26),0)</f>
        <v>330</v>
      </c>
      <c r="M92" s="194">
        <f>ROUND((M26*1000000/Population!$C26),0)</f>
        <v>202</v>
      </c>
      <c r="N92" s="194">
        <f>ROUND((N26*1000000/Population!$C26),0)</f>
        <v>266</v>
      </c>
      <c r="O92" s="194">
        <f>ROUND((O26*1000000/Population!$C26),0)</f>
        <v>42</v>
      </c>
      <c r="P92" s="194">
        <f>ROUND((P26*1000000/Population!$C26),0)</f>
        <v>1098</v>
      </c>
      <c r="Q92" s="195"/>
      <c r="R92" s="67"/>
    </row>
    <row r="93" spans="1:18" ht="12.75" customHeight="1">
      <c r="A93" s="166" t="s">
        <v>46</v>
      </c>
      <c r="B93" s="155" t="s">
        <v>47</v>
      </c>
      <c r="C93" s="197"/>
      <c r="D93" s="182">
        <f>ROUND((D27*1000000/Population!$C27),0)</f>
        <v>7916</v>
      </c>
      <c r="E93" s="182"/>
      <c r="F93" s="182"/>
      <c r="G93" s="182">
        <f>ROUND((G27*1000000/Population!$C27),0)</f>
        <v>3190</v>
      </c>
      <c r="H93" s="182">
        <f>ROUND((H27*1000000/Population!$C27),0)</f>
        <v>1141</v>
      </c>
      <c r="I93" s="182">
        <f>ROUND((I27*1000000/Population!$C27),0)</f>
        <v>1160</v>
      </c>
      <c r="J93" s="182">
        <f>ROUND((J27*1000000/Population!$C27),0)</f>
        <v>465</v>
      </c>
      <c r="K93" s="182">
        <f>ROUND((K27*1000000/Population!$C27),0)</f>
        <v>318</v>
      </c>
      <c r="L93" s="182">
        <f>ROUND((L27*1000000/Population!$C27),0)</f>
        <v>292</v>
      </c>
      <c r="M93" s="182">
        <f>ROUND((M27*1000000/Population!$C27),0)</f>
        <v>204</v>
      </c>
      <c r="N93" s="182">
        <f>ROUND((N27*1000000/Population!$C27),0)</f>
        <v>182</v>
      </c>
      <c r="O93" s="182">
        <f>ROUND((O27*1000000/Population!$C27),0)</f>
        <v>162</v>
      </c>
      <c r="P93" s="182">
        <f>ROUND((P27*1000000/Population!$C27),0)</f>
        <v>1053</v>
      </c>
      <c r="Q93" s="198">
        <f>ROUND((Q27*1000000/Population!$C27),0)</f>
        <v>-250</v>
      </c>
      <c r="R93" s="67"/>
    </row>
    <row r="94" spans="1:18">
      <c r="A94" s="167"/>
      <c r="B94" s="191" t="s">
        <v>48</v>
      </c>
      <c r="C94" s="178"/>
      <c r="D94" s="180">
        <f>ROUND((D28*1000000/Population!$C28),0)</f>
        <v>8009</v>
      </c>
      <c r="E94" s="180"/>
      <c r="F94" s="180"/>
      <c r="G94" s="180">
        <f>ROUND((G28*1000000/Population!$C28),0)</f>
        <v>3214</v>
      </c>
      <c r="H94" s="180">
        <f>ROUND((H28*1000000/Population!$C28),0)</f>
        <v>1197</v>
      </c>
      <c r="I94" s="180">
        <f>ROUND((I28*1000000/Population!$C28),0)</f>
        <v>1189</v>
      </c>
      <c r="J94" s="180">
        <f>ROUND((J28*1000000/Population!$C28),0)</f>
        <v>356</v>
      </c>
      <c r="K94" s="180">
        <f>ROUND((K28*1000000/Population!$C28),0)</f>
        <v>322</v>
      </c>
      <c r="L94" s="180">
        <f>ROUND((L28*1000000/Population!$C28),0)</f>
        <v>278</v>
      </c>
      <c r="M94" s="180">
        <f>ROUND((M28*1000000/Population!$C28),0)</f>
        <v>196</v>
      </c>
      <c r="N94" s="180">
        <f>ROUND((N28*1000000/Population!$C28),0)</f>
        <v>171</v>
      </c>
      <c r="O94" s="180">
        <f>ROUND((O28*1000000/Population!$C28),0)</f>
        <v>207</v>
      </c>
      <c r="P94" s="180">
        <f>ROUND((P28*1000000/Population!$C28),0)</f>
        <v>1030</v>
      </c>
      <c r="Q94" s="199">
        <f>ROUND((Q28*1000000/Population!$C28),0)</f>
        <v>-151</v>
      </c>
      <c r="R94" s="67"/>
    </row>
    <row r="95" spans="1:18">
      <c r="A95" s="167"/>
      <c r="B95" s="153" t="s">
        <v>49</v>
      </c>
      <c r="C95" s="179"/>
      <c r="D95" s="194">
        <f>ROUND((D29*1000000/Population!$C29),0)</f>
        <v>8227</v>
      </c>
      <c r="E95" s="194"/>
      <c r="F95" s="194"/>
      <c r="G95" s="194">
        <f>ROUND((G29*1000000/Population!$C29),0)</f>
        <v>3303</v>
      </c>
      <c r="H95" s="194">
        <f>ROUND((H29*1000000/Population!$C29),0)</f>
        <v>1261</v>
      </c>
      <c r="I95" s="194">
        <f>ROUND((I29*1000000/Population!$C29),0)</f>
        <v>1204</v>
      </c>
      <c r="J95" s="194">
        <f>ROUND((J29*1000000/Population!$C29),0)</f>
        <v>407</v>
      </c>
      <c r="K95" s="194">
        <f>ROUND((K29*1000000/Population!$C29),0)</f>
        <v>330</v>
      </c>
      <c r="L95" s="194">
        <f>ROUND((L29*1000000/Population!$C29),0)</f>
        <v>262</v>
      </c>
      <c r="M95" s="194">
        <f>ROUND((M29*1000000/Population!$C29),0)</f>
        <v>199</v>
      </c>
      <c r="N95" s="194">
        <f>ROUND((N29*1000000/Population!$C29),0)</f>
        <v>256</v>
      </c>
      <c r="O95" s="194">
        <f>ROUND((O29*1000000/Population!$C29),0)</f>
        <v>168</v>
      </c>
      <c r="P95" s="194">
        <f>ROUND((P29*1000000/Population!$C29),0)</f>
        <v>999</v>
      </c>
      <c r="Q95" s="200">
        <f>ROUND((Q29*1000000/Population!$C29),0)</f>
        <v>-163</v>
      </c>
      <c r="R95" s="67"/>
    </row>
    <row r="96" spans="1:18" ht="12.75" customHeight="1">
      <c r="A96" s="161" t="s">
        <v>50</v>
      </c>
      <c r="B96" s="11">
        <v>1997</v>
      </c>
      <c r="C96" s="197"/>
      <c r="D96" s="182">
        <f>ROUND((D30*1000000/Population!$C30),0)</f>
        <v>8343</v>
      </c>
      <c r="E96" s="182">
        <f>ROUND((E30*1000000/Population!$C30),0)</f>
        <v>10000</v>
      </c>
      <c r="F96" s="182"/>
      <c r="G96" s="182">
        <f>ROUND((G30*1000000/Population!$C30),0)</f>
        <v>3240</v>
      </c>
      <c r="H96" s="182">
        <f>ROUND((H30*1000000/Population!$C30),0)</f>
        <v>1338</v>
      </c>
      <c r="I96" s="182">
        <f>ROUND((I30*1000000/Population!$C30),0)</f>
        <v>1281</v>
      </c>
      <c r="J96" s="182">
        <f>ROUND((J30*1000000/Population!$C30),0)</f>
        <v>520</v>
      </c>
      <c r="K96" s="182">
        <f>ROUND((K30*1000000/Population!$C30),0)</f>
        <v>337</v>
      </c>
      <c r="L96" s="182">
        <f>ROUND((L30*1000000/Population!$C30),0)</f>
        <v>252</v>
      </c>
      <c r="M96" s="182">
        <f>ROUND((M30*1000000/Population!$C30),0)</f>
        <v>212</v>
      </c>
      <c r="N96" s="182">
        <f>ROUND((N30*1000000/Population!$C30),0)</f>
        <v>189</v>
      </c>
      <c r="O96" s="182">
        <f>ROUND((O30*1000000/Population!$C30),0)</f>
        <v>191</v>
      </c>
      <c r="P96" s="182">
        <f>ROUND((P30*1000000/Population!$C30),0)</f>
        <v>783</v>
      </c>
      <c r="Q96" s="183"/>
    </row>
    <row r="97" spans="1:17">
      <c r="A97" s="163"/>
      <c r="B97" s="196">
        <v>1998</v>
      </c>
      <c r="C97" s="178"/>
      <c r="D97" s="180">
        <f>ROUND((D31*1000000/Population!$C31),0)</f>
        <v>8678</v>
      </c>
      <c r="E97" s="180">
        <f>ROUND((E31*1000000/Population!$C31),0)</f>
        <v>10200</v>
      </c>
      <c r="F97" s="180"/>
      <c r="G97" s="180">
        <f>ROUND((G31*1000000/Population!$C31),0)</f>
        <v>3427</v>
      </c>
      <c r="H97" s="180">
        <f>ROUND((H31*1000000/Population!$C31),0)</f>
        <v>1410</v>
      </c>
      <c r="I97" s="180">
        <f>ROUND((I31*1000000/Population!$C31),0)</f>
        <v>1358</v>
      </c>
      <c r="J97" s="180">
        <f>ROUND((J31*1000000/Population!$C31),0)</f>
        <v>489</v>
      </c>
      <c r="K97" s="180">
        <f>ROUND((K31*1000000/Population!$C31),0)</f>
        <v>350</v>
      </c>
      <c r="L97" s="180">
        <f>ROUND((L31*1000000/Population!$C31),0)</f>
        <v>280</v>
      </c>
      <c r="M97" s="180">
        <f>ROUND((M31*1000000/Population!$C31),0)</f>
        <v>224</v>
      </c>
      <c r="N97" s="180">
        <f>ROUND((N31*1000000/Population!$C31),0)</f>
        <v>202</v>
      </c>
      <c r="O97" s="180">
        <f>ROUND((O31*1000000/Population!$C31),0)</f>
        <v>234</v>
      </c>
      <c r="P97" s="180">
        <f>ROUND((P31*1000000/Population!$C31),0)</f>
        <v>703</v>
      </c>
      <c r="Q97" s="184"/>
    </row>
    <row r="98" spans="1:17">
      <c r="A98" s="163"/>
      <c r="B98" s="196">
        <v>1999</v>
      </c>
      <c r="C98" s="178"/>
      <c r="D98" s="180">
        <f>ROUND((D32*1000000/Population!$C32),0)</f>
        <v>8868</v>
      </c>
      <c r="E98" s="180">
        <f>ROUND((E32*1000000/Population!$C32),0)</f>
        <v>10410</v>
      </c>
      <c r="F98" s="180"/>
      <c r="G98" s="180">
        <f>ROUND((G32*1000000/Population!$C32),0)</f>
        <v>3511</v>
      </c>
      <c r="H98" s="180">
        <f>ROUND((H32*1000000/Population!$C32),0)</f>
        <v>1535</v>
      </c>
      <c r="I98" s="180">
        <f>ROUND((I32*1000000/Population!$C32),0)</f>
        <v>1395</v>
      </c>
      <c r="J98" s="180">
        <f>ROUND((J32*1000000/Population!$C32),0)</f>
        <v>518</v>
      </c>
      <c r="K98" s="180">
        <f>ROUND((K32*1000000/Population!$C32),0)</f>
        <v>387</v>
      </c>
      <c r="L98" s="180">
        <f>ROUND((L32*1000000/Population!$C32),0)</f>
        <v>267</v>
      </c>
      <c r="M98" s="180">
        <f>ROUND((M32*1000000/Population!$C32),0)</f>
        <v>241</v>
      </c>
      <c r="N98" s="180">
        <f>ROUND((N32*1000000/Population!$C32),0)</f>
        <v>212</v>
      </c>
      <c r="O98" s="180">
        <f>ROUND((O32*1000000/Population!$C32),0)</f>
        <v>183</v>
      </c>
      <c r="P98" s="180">
        <f>ROUND((P32*1000000/Population!$C32),0)</f>
        <v>619</v>
      </c>
      <c r="Q98" s="184"/>
    </row>
    <row r="99" spans="1:17">
      <c r="A99" s="163"/>
      <c r="B99" s="196">
        <v>2000</v>
      </c>
      <c r="C99" s="178"/>
      <c r="D99" s="180">
        <f>ROUND((D33*1000000/Population!$C33),0)</f>
        <v>9050</v>
      </c>
      <c r="E99" s="180">
        <f>ROUND((E33*1000000/Population!$C33),0)</f>
        <v>10658</v>
      </c>
      <c r="F99" s="180"/>
      <c r="G99" s="180">
        <f>ROUND((G33*1000000/Population!$C33),0)</f>
        <v>3508</v>
      </c>
      <c r="H99" s="180">
        <f>ROUND((H33*1000000/Population!$C33),0)</f>
        <v>1597</v>
      </c>
      <c r="I99" s="180">
        <f>ROUND((I33*1000000/Population!$C33),0)</f>
        <v>1484</v>
      </c>
      <c r="J99" s="180">
        <f>ROUND((J33*1000000/Population!$C33),0)</f>
        <v>518</v>
      </c>
      <c r="K99" s="180">
        <f>ROUND((K33*1000000/Population!$C33),0)</f>
        <v>392</v>
      </c>
      <c r="L99" s="180">
        <f>ROUND((L33*1000000/Population!$C33),0)</f>
        <v>302</v>
      </c>
      <c r="M99" s="180">
        <f>ROUND((M33*1000000/Population!$C33),0)</f>
        <v>241</v>
      </c>
      <c r="N99" s="180">
        <f>ROUND((N33*1000000/Population!$C33),0)</f>
        <v>229</v>
      </c>
      <c r="O99" s="180">
        <f>ROUND((O33*1000000/Population!$C33),0)</f>
        <v>206</v>
      </c>
      <c r="P99" s="180">
        <f>ROUND((P33*1000000/Population!$C33),0)</f>
        <v>573</v>
      </c>
      <c r="Q99" s="184"/>
    </row>
    <row r="100" spans="1:17">
      <c r="A100" s="163"/>
      <c r="B100" s="196" t="s">
        <v>51</v>
      </c>
      <c r="C100" s="178"/>
      <c r="D100" s="180">
        <f>ROUND((D34*1000000/Population!$C34),0)</f>
        <v>9445</v>
      </c>
      <c r="E100" s="180">
        <f>ROUND((E34*1000000/Population!$C34),0)</f>
        <v>11243</v>
      </c>
      <c r="F100" s="180"/>
      <c r="G100" s="180">
        <f>ROUND((G34*1000000/Population!$C34),0)</f>
        <v>3560</v>
      </c>
      <c r="H100" s="180">
        <f>ROUND((H34*1000000/Population!$C34),0)</f>
        <v>1721</v>
      </c>
      <c r="I100" s="180">
        <f>ROUND((I34*1000000/Population!$C34),0)</f>
        <v>1585</v>
      </c>
      <c r="J100" s="180">
        <f>ROUND((J34*1000000/Population!$C34),0)</f>
        <v>555</v>
      </c>
      <c r="K100" s="180">
        <f>ROUND((K34*1000000/Population!$C34),0)</f>
        <v>398</v>
      </c>
      <c r="L100" s="180">
        <f>ROUND((L34*1000000/Population!$C34),0)</f>
        <v>321</v>
      </c>
      <c r="M100" s="180">
        <f>ROUND((M34*1000000/Population!$C34),0)</f>
        <v>234</v>
      </c>
      <c r="N100" s="180">
        <f>ROUND((N34*1000000/Population!$C34),0)</f>
        <v>268</v>
      </c>
      <c r="O100" s="180">
        <f>ROUND((O34*1000000/Population!$C34),0)</f>
        <v>208</v>
      </c>
      <c r="P100" s="180">
        <f>ROUND((P34*1000000/Population!$C34),0)</f>
        <v>595</v>
      </c>
      <c r="Q100" s="184"/>
    </row>
    <row r="101" spans="1:17">
      <c r="A101" s="163"/>
      <c r="B101" s="196" t="s">
        <v>52</v>
      </c>
      <c r="C101" s="178"/>
      <c r="D101" s="180">
        <f>ROUND((D35*1000000/Population!$C35),0)</f>
        <v>9581</v>
      </c>
      <c r="E101" s="180">
        <f>ROUND((E35*1000000/Population!$C35),0)</f>
        <v>12056</v>
      </c>
      <c r="F101" s="180"/>
      <c r="G101" s="180">
        <f>ROUND((G35*1000000/Population!$C35),0)</f>
        <v>3617</v>
      </c>
      <c r="H101" s="180">
        <f>ROUND((H35*1000000/Population!$C35),0)</f>
        <v>1796</v>
      </c>
      <c r="I101" s="180">
        <f>ROUND((I35*1000000/Population!$C35),0)</f>
        <v>1653</v>
      </c>
      <c r="J101" s="180">
        <f>ROUND((J35*1000000/Population!$C35),0)</f>
        <v>483</v>
      </c>
      <c r="K101" s="180">
        <f>ROUND((K35*1000000/Population!$C35),0)</f>
        <v>443</v>
      </c>
      <c r="L101" s="180">
        <f>ROUND((L35*1000000/Population!$C35),0)</f>
        <v>297</v>
      </c>
      <c r="M101" s="180">
        <f>ROUND((M35*1000000/Population!$C35),0)</f>
        <v>253</v>
      </c>
      <c r="N101" s="180">
        <f>ROUND((N35*1000000/Population!$C35),0)</f>
        <v>259</v>
      </c>
      <c r="O101" s="180">
        <f>ROUND((O35*1000000/Population!$C35),0)</f>
        <v>240</v>
      </c>
      <c r="P101" s="180">
        <f>ROUND((P35*1000000/Population!$C35),0)</f>
        <v>541</v>
      </c>
      <c r="Q101" s="184"/>
    </row>
    <row r="102" spans="1:17">
      <c r="A102" s="163"/>
      <c r="B102" s="196" t="s">
        <v>53</v>
      </c>
      <c r="C102" s="178"/>
      <c r="D102" s="180">
        <f>ROUND((D36*1000000/Population!$C36),0)</f>
        <v>10000</v>
      </c>
      <c r="E102" s="180">
        <f>ROUND((E36*1000000/Population!$C36),0)</f>
        <v>13021</v>
      </c>
      <c r="F102" s="180"/>
      <c r="G102" s="180">
        <f>ROUND((G36*1000000/Population!$C36),0)</f>
        <v>3622</v>
      </c>
      <c r="H102" s="180">
        <f>ROUND((H36*1000000/Population!$C36),0)</f>
        <v>1880</v>
      </c>
      <c r="I102" s="180">
        <f>ROUND((I36*1000000/Population!$C36),0)</f>
        <v>1759</v>
      </c>
      <c r="J102" s="180">
        <f>ROUND((J36*1000000/Population!$C36),0)</f>
        <v>534</v>
      </c>
      <c r="K102" s="180">
        <f>ROUND((K36*1000000/Population!$C36),0)</f>
        <v>435</v>
      </c>
      <c r="L102" s="180">
        <f>ROUND((L36*1000000/Population!$C36),0)</f>
        <v>301</v>
      </c>
      <c r="M102" s="180">
        <f>ROUND((M36*1000000/Population!$C36),0)</f>
        <v>353</v>
      </c>
      <c r="N102" s="180">
        <f>ROUND((N36*1000000/Population!$C36),0)</f>
        <v>264</v>
      </c>
      <c r="O102" s="180">
        <f>ROUND((O36*1000000/Population!$C36),0)</f>
        <v>262</v>
      </c>
      <c r="P102" s="180">
        <f>ROUND((P36*1000000/Population!$C36),0)</f>
        <v>592</v>
      </c>
      <c r="Q102" s="184"/>
    </row>
    <row r="103" spans="1:17">
      <c r="A103" s="163"/>
      <c r="B103" s="14" t="s">
        <v>54</v>
      </c>
      <c r="C103" s="179"/>
      <c r="D103" s="194">
        <f>ROUND((D37*1000000/Population!$C37),0)</f>
        <v>10314</v>
      </c>
      <c r="E103" s="194">
        <f>ROUND((E37*1000000/Population!$C37),0)</f>
        <v>13104</v>
      </c>
      <c r="F103" s="194"/>
      <c r="G103" s="194">
        <f>ROUND((G37*1000000/Population!$C37),0)</f>
        <v>3656</v>
      </c>
      <c r="H103" s="194">
        <f>ROUND((H37*1000000/Population!$C37),0)</f>
        <v>1997</v>
      </c>
      <c r="I103" s="194">
        <f>ROUND((I37*1000000/Population!$C37),0)</f>
        <v>1868</v>
      </c>
      <c r="J103" s="194">
        <f>ROUND((J37*1000000/Population!$C37),0)</f>
        <v>515</v>
      </c>
      <c r="K103" s="194">
        <f>ROUND((K37*1000000/Population!$C37),0)</f>
        <v>454</v>
      </c>
      <c r="L103" s="194">
        <f>ROUND((L37*1000000/Population!$C37),0)</f>
        <v>323</v>
      </c>
      <c r="M103" s="194">
        <f>ROUND((M37*1000000/Population!$C37),0)</f>
        <v>360</v>
      </c>
      <c r="N103" s="194">
        <f>ROUND((N37*1000000/Population!$C37),0)</f>
        <v>294</v>
      </c>
      <c r="O103" s="194">
        <f>ROUND((O37*1000000/Population!$C37),0)</f>
        <v>294</v>
      </c>
      <c r="P103" s="194">
        <f>ROUND((P37*1000000/Population!$C37),0)</f>
        <v>555</v>
      </c>
      <c r="Q103" s="201"/>
    </row>
    <row r="104" spans="1:17">
      <c r="A104" s="161" t="s">
        <v>55</v>
      </c>
      <c r="B104" s="11" t="s">
        <v>56</v>
      </c>
      <c r="C104" s="197"/>
      <c r="D104" s="182">
        <f>ROUND((D38*1000000/Population!$C38),0)</f>
        <v>10858</v>
      </c>
      <c r="E104" s="182">
        <f>ROUND((E38*1000000/Population!$C38),0)</f>
        <v>14025</v>
      </c>
      <c r="F104" s="182"/>
      <c r="G104" s="182">
        <f>ROUND((G38*1000000/Population!$C38),0)</f>
        <v>3708</v>
      </c>
      <c r="H104" s="182">
        <f>ROUND((H38*1000000/Population!$C38),0)</f>
        <v>2143</v>
      </c>
      <c r="I104" s="182">
        <f>ROUND((I38*1000000/Population!$C38),0)</f>
        <v>1928</v>
      </c>
      <c r="J104" s="182">
        <f>ROUND((J38*1000000/Population!$C38),0)</f>
        <v>624</v>
      </c>
      <c r="K104" s="182">
        <f>ROUND((K38*1000000/Population!$C38),0)</f>
        <v>459</v>
      </c>
      <c r="L104" s="182">
        <f>ROUND((L38*1000000/Population!$C38),0)</f>
        <v>310</v>
      </c>
      <c r="M104" s="182">
        <f>ROUND((M38*1000000/Population!$C38),0)</f>
        <v>398</v>
      </c>
      <c r="N104" s="182">
        <f>ROUND((N38*1000000/Population!$C38),0)</f>
        <v>351</v>
      </c>
      <c r="O104" s="182">
        <f>ROUND((O38*1000000/Population!$C38),0)</f>
        <v>384</v>
      </c>
      <c r="P104" s="182">
        <f>ROUND((P38*1000000/Population!$C38),0)</f>
        <v>553</v>
      </c>
      <c r="Q104" s="183"/>
    </row>
    <row r="105" spans="1:17">
      <c r="A105" s="162"/>
      <c r="B105" s="196" t="s">
        <v>57</v>
      </c>
      <c r="C105" s="178"/>
      <c r="D105" s="180">
        <f>ROUND((D39*1000000/Population!$C39),0)</f>
        <v>11797</v>
      </c>
      <c r="E105" s="180">
        <f>ROUND((E39*1000000/Population!$C39),0)</f>
        <v>15311</v>
      </c>
      <c r="F105" s="180"/>
      <c r="G105" s="180">
        <f>ROUND((G39*1000000/Population!$C39),0)</f>
        <v>3897</v>
      </c>
      <c r="H105" s="180">
        <f>ROUND((H39*1000000/Population!$C39),0)</f>
        <v>2295</v>
      </c>
      <c r="I105" s="180">
        <f>ROUND((I39*1000000/Population!$C39),0)</f>
        <v>2383</v>
      </c>
      <c r="J105" s="180">
        <f>ROUND((J39*1000000/Population!$C39),0)</f>
        <v>603</v>
      </c>
      <c r="K105" s="180">
        <f>ROUND((K39*1000000/Population!$C39),0)</f>
        <v>516</v>
      </c>
      <c r="L105" s="180">
        <f>ROUND((L39*1000000/Population!$C39),0)</f>
        <v>332</v>
      </c>
      <c r="M105" s="180">
        <f>ROUND((M39*1000000/Population!$C39),0)</f>
        <v>437</v>
      </c>
      <c r="N105" s="180">
        <f>ROUND((N39*1000000/Population!$C39),0)</f>
        <v>383</v>
      </c>
      <c r="O105" s="180">
        <f>ROUND((O39*1000000/Population!$C39),0)</f>
        <v>387</v>
      </c>
      <c r="P105" s="180">
        <f>ROUND((P39*1000000/Population!$C39),0)</f>
        <v>566</v>
      </c>
      <c r="Q105" s="184"/>
    </row>
    <row r="106" spans="1:17">
      <c r="A106" s="162"/>
      <c r="B106" s="196" t="s">
        <v>58</v>
      </c>
      <c r="C106" s="178"/>
      <c r="D106" s="180">
        <f>ROUND((D40*1000000/Population!$C40),0)</f>
        <v>12780</v>
      </c>
      <c r="E106" s="180">
        <f>ROUND((E40*1000000/Population!$C40),0)</f>
        <v>16177</v>
      </c>
      <c r="F106" s="180"/>
      <c r="G106" s="180">
        <f>ROUND((G40*1000000/Population!$C40),0)</f>
        <v>4104</v>
      </c>
      <c r="H106" s="180">
        <f>ROUND((H40*1000000/Population!$C40),0)</f>
        <v>2461</v>
      </c>
      <c r="I106" s="180">
        <f>ROUND((I40*1000000/Population!$C40),0)</f>
        <v>2203</v>
      </c>
      <c r="J106" s="180">
        <f>ROUND((J40*1000000/Population!$C40),0)</f>
        <v>1145</v>
      </c>
      <c r="K106" s="180">
        <f>ROUND((K40*1000000/Population!$C40),0)</f>
        <v>619</v>
      </c>
      <c r="L106" s="180">
        <f>ROUND((L40*1000000/Population!$C40),0)</f>
        <v>361</v>
      </c>
      <c r="M106" s="180">
        <f>ROUND((M40*1000000/Population!$C40),0)</f>
        <v>572</v>
      </c>
      <c r="N106" s="180">
        <f>ROUND((N40*1000000/Population!$C40),0)</f>
        <v>379</v>
      </c>
      <c r="O106" s="180">
        <f>ROUND((O40*1000000/Population!$C40),0)</f>
        <v>382</v>
      </c>
      <c r="P106" s="180">
        <f>ROUND((P40*1000000/Population!$C40),0)</f>
        <v>554</v>
      </c>
      <c r="Q106" s="184"/>
    </row>
    <row r="107" spans="1:17">
      <c r="A107" s="162"/>
      <c r="B107" s="196" t="s">
        <v>59</v>
      </c>
      <c r="C107" s="178"/>
      <c r="D107" s="180">
        <f>ROUND((D41*1000000/Population!$C41),0)</f>
        <v>13372</v>
      </c>
      <c r="E107" s="180">
        <f>ROUND((E41*1000000/Population!$C41),0)</f>
        <v>17693</v>
      </c>
      <c r="F107" s="180"/>
      <c r="G107" s="180">
        <f>ROUND((G41*1000000/Population!$C41),0)</f>
        <v>4340</v>
      </c>
      <c r="H107" s="180">
        <f>ROUND((H41*1000000/Population!$C41),0)</f>
        <v>2662</v>
      </c>
      <c r="I107" s="180">
        <f>ROUND((I41*1000000/Population!$C41),0)</f>
        <v>2250</v>
      </c>
      <c r="J107" s="180">
        <f>ROUND((J41*1000000/Population!$C41),0)</f>
        <v>794</v>
      </c>
      <c r="K107" s="180">
        <f>ROUND((K41*1000000/Population!$C41),0)</f>
        <v>659</v>
      </c>
      <c r="L107" s="180">
        <f>ROUND((L41*1000000/Population!$C41),0)</f>
        <v>368</v>
      </c>
      <c r="M107" s="180">
        <f>ROUND((M41*1000000/Population!$C41),0)</f>
        <v>529</v>
      </c>
      <c r="N107" s="180">
        <f>ROUND((N41*1000000/Population!$C41),0)</f>
        <v>681</v>
      </c>
      <c r="O107" s="180">
        <f>ROUND((O41*1000000/Population!$C41),0)</f>
        <v>509</v>
      </c>
      <c r="P107" s="180">
        <f>ROUND((P41*1000000/Population!$C41),0)</f>
        <v>580</v>
      </c>
      <c r="Q107" s="184"/>
    </row>
    <row r="108" spans="1:17">
      <c r="A108" s="162"/>
      <c r="B108" s="196" t="s">
        <v>60</v>
      </c>
      <c r="C108" s="178"/>
      <c r="D108" s="180">
        <f>ROUND((D42*1000000/Population!$C42),0)</f>
        <v>14882</v>
      </c>
      <c r="E108" s="180">
        <f>ROUND((E42*1000000/Population!$C42),0)</f>
        <v>19292</v>
      </c>
      <c r="F108" s="180"/>
      <c r="G108" s="180">
        <f>ROUND((G42*1000000/Population!$C42),0)</f>
        <v>4635</v>
      </c>
      <c r="H108" s="180">
        <f>ROUND((H42*1000000/Population!$C42),0)</f>
        <v>2889</v>
      </c>
      <c r="I108" s="180">
        <f>ROUND((I42*1000000/Population!$C42),0)</f>
        <v>2676</v>
      </c>
      <c r="J108" s="180">
        <f>ROUND((J42*1000000/Population!$C42),0)</f>
        <v>1236</v>
      </c>
      <c r="K108" s="180">
        <f>ROUND((K42*1000000/Population!$C42),0)</f>
        <v>699</v>
      </c>
      <c r="L108" s="180">
        <f>ROUND((L42*1000000/Population!$C42),0)</f>
        <v>410</v>
      </c>
      <c r="M108" s="180">
        <f>ROUND((M42*1000000/Population!$C42),0)</f>
        <v>622</v>
      </c>
      <c r="N108" s="180">
        <f>ROUND((N42*1000000/Population!$C42),0)</f>
        <v>691</v>
      </c>
      <c r="O108" s="180">
        <f>ROUND((O42*1000000/Population!$C42),0)</f>
        <v>455</v>
      </c>
      <c r="P108" s="180">
        <f>ROUND((P42*1000000/Population!$C42),0)</f>
        <v>567</v>
      </c>
      <c r="Q108" s="184"/>
    </row>
    <row r="109" spans="1:17">
      <c r="A109" s="162"/>
      <c r="B109" s="196" t="s">
        <v>61</v>
      </c>
      <c r="C109" s="178"/>
      <c r="D109" s="180">
        <f>ROUND((D43*1000000/Population!$C43),0)</f>
        <v>14676</v>
      </c>
      <c r="E109" s="180">
        <f>ROUND((E43*1000000/Population!$C43),0)</f>
        <v>18485</v>
      </c>
      <c r="F109" s="180"/>
      <c r="G109" s="180">
        <f>ROUND((G43*1000000/Population!$C43),0)</f>
        <v>4882</v>
      </c>
      <c r="H109" s="180">
        <f>ROUND((H43*1000000/Population!$C43),0)</f>
        <v>3032</v>
      </c>
      <c r="I109" s="180">
        <f>ROUND((I43*1000000/Population!$C43),0)</f>
        <v>2707</v>
      </c>
      <c r="J109" s="180">
        <f>ROUND((J43*1000000/Population!$C43),0)</f>
        <v>687</v>
      </c>
      <c r="K109" s="180">
        <f>ROUND((K43*1000000/Population!$C43),0)</f>
        <v>717</v>
      </c>
      <c r="L109" s="180">
        <f>ROUND((L43*1000000/Population!$C43),0)</f>
        <v>419</v>
      </c>
      <c r="M109" s="180">
        <f>ROUND((M43*1000000/Population!$C43),0)</f>
        <v>542</v>
      </c>
      <c r="N109" s="180">
        <f>ROUND((N43*1000000/Population!$C43),0)</f>
        <v>648</v>
      </c>
      <c r="O109" s="180">
        <f>ROUND((O43*1000000/Population!$C43),0)</f>
        <v>510</v>
      </c>
      <c r="P109" s="180">
        <f>ROUND((P43*1000000/Population!$C43),0)</f>
        <v>534</v>
      </c>
      <c r="Q109" s="184"/>
    </row>
    <row r="110" spans="1:17" ht="12.75" customHeight="1">
      <c r="A110" s="162"/>
      <c r="B110" s="196" t="s">
        <v>62</v>
      </c>
      <c r="C110" s="178"/>
      <c r="D110" s="180">
        <f>ROUND((D44*1000000/Population!$C44),0)</f>
        <v>16035</v>
      </c>
      <c r="E110" s="180">
        <f>ROUND((E44*1000000/Population!$C44),0)</f>
        <v>22656</v>
      </c>
      <c r="F110" s="180"/>
      <c r="G110" s="180">
        <f>ROUND((G44*1000000/Population!$C44),0)</f>
        <v>5039</v>
      </c>
      <c r="H110" s="180">
        <f>ROUND((H44*1000000/Population!$C44),0)</f>
        <v>3146</v>
      </c>
      <c r="I110" s="180">
        <f>ROUND((I44*1000000/Population!$C44),0)</f>
        <v>2665</v>
      </c>
      <c r="J110" s="180">
        <f>ROUND((J44*1000000/Population!$C44),0)</f>
        <v>1273</v>
      </c>
      <c r="K110" s="180">
        <f>ROUND((K44*1000000/Population!$C44),0)</f>
        <v>758</v>
      </c>
      <c r="L110" s="180">
        <f>ROUND((L44*1000000/Population!$C44),0)</f>
        <v>414</v>
      </c>
      <c r="M110" s="180">
        <f>ROUND((M44*1000000/Population!$C44),0)</f>
        <v>522</v>
      </c>
      <c r="N110" s="180">
        <f>ROUND((N44*1000000/Population!$C44),0)</f>
        <v>581</v>
      </c>
      <c r="O110" s="180">
        <f>ROUND((O44*1000000/Population!$C44),0)</f>
        <v>936</v>
      </c>
      <c r="P110" s="180">
        <f>ROUND((P44*1000000/Population!$C44),0)</f>
        <v>701</v>
      </c>
      <c r="Q110" s="184"/>
    </row>
    <row r="111" spans="1:17" ht="12.75" customHeight="1">
      <c r="A111" s="162"/>
      <c r="B111" s="196" t="s">
        <v>63</v>
      </c>
      <c r="C111" s="178"/>
      <c r="D111" s="180">
        <f>ROUND((D45*1000000/Population!$C45),0)</f>
        <v>15673</v>
      </c>
      <c r="E111" s="180">
        <f>ROUND((E45*1000000/Population!$C45),0)</f>
        <v>20914</v>
      </c>
      <c r="F111" s="180"/>
      <c r="G111" s="180">
        <f>ROUND((G45*1000000/Population!$C45),0)</f>
        <v>5035</v>
      </c>
      <c r="H111" s="180">
        <f>ROUND((H45*1000000/Population!$C45),0)</f>
        <v>3219</v>
      </c>
      <c r="I111" s="180">
        <f>ROUND((I45*1000000/Population!$C45),0)</f>
        <v>2650</v>
      </c>
      <c r="J111" s="180">
        <f>ROUND((J45*1000000/Population!$C45),0)</f>
        <v>1234</v>
      </c>
      <c r="K111" s="180">
        <f>ROUND((K45*1000000/Population!$C45),0)</f>
        <v>759</v>
      </c>
      <c r="L111" s="180">
        <f>ROUND((L45*1000000/Population!$C45),0)</f>
        <v>395</v>
      </c>
      <c r="M111" s="180">
        <f>ROUND((M45*1000000/Population!$C45),0)</f>
        <v>507</v>
      </c>
      <c r="N111" s="180">
        <f>ROUND((N45*1000000/Population!$C45),0)</f>
        <v>471</v>
      </c>
      <c r="O111" s="180">
        <f>ROUND((O45*1000000/Population!$C45),0)</f>
        <v>605</v>
      </c>
      <c r="P111" s="180">
        <f>ROUND((P45*1000000/Population!$C45),0)</f>
        <v>798</v>
      </c>
      <c r="Q111" s="184"/>
    </row>
    <row r="112" spans="1:17" ht="12.75" customHeight="1">
      <c r="A112" s="162"/>
      <c r="B112" s="196" t="s">
        <v>64</v>
      </c>
      <c r="C112" s="178"/>
      <c r="D112" s="180">
        <f>ROUND((D46*1000000/Population!$C46),0)</f>
        <v>15808</v>
      </c>
      <c r="E112" s="180">
        <f>ROUND((E46*1000000/Population!$C46),0)</f>
        <v>20343</v>
      </c>
      <c r="F112" s="180"/>
      <c r="G112" s="180">
        <f>ROUND((G46*1000000/Population!$C46),0)</f>
        <v>5138</v>
      </c>
      <c r="H112" s="180">
        <f>ROUND((H46*1000000/Population!$C46),0)</f>
        <v>3276</v>
      </c>
      <c r="I112" s="180">
        <f>ROUND((I46*1000000/Population!$C46),0)</f>
        <v>2825</v>
      </c>
      <c r="J112" s="180">
        <f>ROUND((J46*1000000/Population!$C46),0)</f>
        <v>970</v>
      </c>
      <c r="K112" s="180">
        <f>ROUND((K46*1000000/Population!$C46),0)</f>
        <v>767</v>
      </c>
      <c r="L112" s="180">
        <f>ROUND((L46*1000000/Population!$C46),0)</f>
        <v>408</v>
      </c>
      <c r="M112" s="180">
        <f>ROUND((M46*1000000/Population!$C46),0)</f>
        <v>510</v>
      </c>
      <c r="N112" s="180">
        <f>ROUND((N46*1000000/Population!$C46),0)</f>
        <v>447</v>
      </c>
      <c r="O112" s="180">
        <f>ROUND((O46*1000000/Population!$C46),0)</f>
        <v>651</v>
      </c>
      <c r="P112" s="180">
        <f>ROUND((P46*1000000/Population!$C46),0)</f>
        <v>818</v>
      </c>
      <c r="Q112" s="184"/>
    </row>
    <row r="113" spans="1:17" ht="12.75" customHeight="1">
      <c r="A113" s="162"/>
      <c r="B113" s="196" t="s">
        <v>65</v>
      </c>
      <c r="C113" s="178"/>
      <c r="D113" s="180">
        <f>ROUND((D47*1000000/Population!$C47),0)</f>
        <v>15891</v>
      </c>
      <c r="E113" s="180">
        <f>ROUND((E47*1000000/Population!$C47),0)</f>
        <v>20357</v>
      </c>
      <c r="F113" s="185"/>
      <c r="G113" s="180">
        <f>ROUND((G47*1000000/Population!$C47),0)</f>
        <v>5204</v>
      </c>
      <c r="H113" s="180">
        <f>ROUND((H47*1000000/Population!$C47),0)</f>
        <v>3326</v>
      </c>
      <c r="I113" s="180">
        <f>ROUND((I47*1000000/Population!$C47),0)</f>
        <v>2746</v>
      </c>
      <c r="J113" s="180">
        <f>ROUND((J47*1000000/Population!$C47),0)</f>
        <v>1005</v>
      </c>
      <c r="K113" s="180">
        <f>ROUND((K47*1000000/Population!$C47),0)</f>
        <v>773</v>
      </c>
      <c r="L113" s="180">
        <f>ROUND((L47*1000000/Population!$C47),0)</f>
        <v>404</v>
      </c>
      <c r="M113" s="180">
        <f>ROUND((M47*1000000/Population!$C47),0)</f>
        <v>499</v>
      </c>
      <c r="N113" s="180">
        <f>ROUND((N47*1000000/Population!$C47),0)</f>
        <v>459</v>
      </c>
      <c r="O113" s="180">
        <f>ROUND((O47*1000000/Population!$C47),0)</f>
        <v>665</v>
      </c>
      <c r="P113" s="180">
        <f>ROUND((P47*1000000/Population!$C47),0)</f>
        <v>808</v>
      </c>
      <c r="Q113" s="186"/>
    </row>
    <row r="114" spans="1:17" ht="12.75" customHeight="1">
      <c r="A114" s="162"/>
      <c r="B114" s="196" t="s">
        <v>66</v>
      </c>
      <c r="C114" s="178"/>
      <c r="D114" s="180">
        <f>ROUND((D48*1000000/Population!$C48),0)</f>
        <v>15852</v>
      </c>
      <c r="E114" s="180">
        <f>ROUND((E48*1000000/Population!$C48),0)</f>
        <v>20387</v>
      </c>
      <c r="F114" s="185"/>
      <c r="G114" s="180">
        <f>ROUND((G48*1000000/Population!$C48),0)</f>
        <v>5231</v>
      </c>
      <c r="H114" s="180">
        <f>ROUND((H48*1000000/Population!$C48),0)</f>
        <v>3299</v>
      </c>
      <c r="I114" s="180">
        <f>ROUND((I48*1000000/Population!$C48),0)</f>
        <v>2821</v>
      </c>
      <c r="J114" s="180">
        <f>ROUND((J48*1000000/Population!$C48),0)</f>
        <v>906</v>
      </c>
      <c r="K114" s="180">
        <f>ROUND((K48*1000000/Population!$C48),0)</f>
        <v>770</v>
      </c>
      <c r="L114" s="180">
        <f>ROUND((L48*1000000/Population!$C48),0)</f>
        <v>430</v>
      </c>
      <c r="M114" s="180">
        <f>ROUND((M48*1000000/Population!$C48),0)</f>
        <v>502</v>
      </c>
      <c r="N114" s="180">
        <f>ROUND((N48*1000000/Population!$C48),0)</f>
        <v>488</v>
      </c>
      <c r="O114" s="180">
        <f>ROUND((O48*1000000/Population!$C48),0)</f>
        <v>577</v>
      </c>
      <c r="P114" s="180">
        <f>ROUND((P48*1000000/Population!$C48),0)</f>
        <v>829</v>
      </c>
      <c r="Q114" s="186"/>
    </row>
    <row r="115" spans="1:17" ht="12.75" customHeight="1">
      <c r="A115" s="162"/>
      <c r="B115" s="196" t="s">
        <v>67</v>
      </c>
      <c r="C115" s="178"/>
      <c r="D115" s="180">
        <f>ROUND((D49*1000000/Population!$C49),0)</f>
        <v>15850</v>
      </c>
      <c r="E115" s="180">
        <f>ROUND((E49*1000000/Population!$C49),0)</f>
        <v>20397</v>
      </c>
      <c r="F115" s="185"/>
      <c r="G115" s="180">
        <f>ROUND((G49*1000000/Population!$C49),0)</f>
        <v>5221</v>
      </c>
      <c r="H115" s="180">
        <f>ROUND((H49*1000000/Population!$C49),0)</f>
        <v>3350</v>
      </c>
      <c r="I115" s="180">
        <f>ROUND((I49*1000000/Population!$C49),0)</f>
        <v>2821</v>
      </c>
      <c r="J115" s="180">
        <f>ROUND((J49*1000000/Population!$C49),0)</f>
        <v>879</v>
      </c>
      <c r="K115" s="180">
        <f>ROUND((K49*1000000/Population!$C49),0)</f>
        <v>782</v>
      </c>
      <c r="L115" s="180">
        <f>ROUND((L49*1000000/Population!$C49),0)</f>
        <v>434</v>
      </c>
      <c r="M115" s="180">
        <f>ROUND((M49*1000000/Population!$C49),0)</f>
        <v>467</v>
      </c>
      <c r="N115" s="180">
        <f>ROUND((N49*1000000/Population!$C49),0)</f>
        <v>452</v>
      </c>
      <c r="O115" s="180">
        <f>ROUND((O49*1000000/Population!$C49),0)</f>
        <v>674</v>
      </c>
      <c r="P115" s="180">
        <f>ROUND((P49*1000000/Population!$C49),0)</f>
        <v>770</v>
      </c>
      <c r="Q115" s="186"/>
    </row>
    <row r="116" spans="1:17" ht="12.75" customHeight="1">
      <c r="A116" s="162"/>
      <c r="B116" s="196" t="s">
        <v>68</v>
      </c>
      <c r="C116" s="178"/>
      <c r="D116" s="180">
        <f>ROUND((D50*1000000/Population!$C50),0)</f>
        <v>16013</v>
      </c>
      <c r="E116" s="180">
        <f>ROUND((E50*1000000/Population!$C50),0)</f>
        <v>20768</v>
      </c>
      <c r="F116" s="185"/>
      <c r="G116" s="180">
        <f>ROUND((G50*1000000/Population!$C50),0)</f>
        <v>5351</v>
      </c>
      <c r="H116" s="180">
        <f>ROUND((H50*1000000/Population!$C50),0)</f>
        <v>3403</v>
      </c>
      <c r="I116" s="180">
        <f>ROUND((I50*1000000/Population!$C50),0)</f>
        <v>2786</v>
      </c>
      <c r="J116" s="180">
        <f>ROUND((J50*1000000/Population!$C50),0)</f>
        <v>830</v>
      </c>
      <c r="K116" s="180">
        <f>ROUND((K50*1000000/Population!$C50),0)</f>
        <v>814</v>
      </c>
      <c r="L116" s="180">
        <f>ROUND((L50*1000000/Population!$C50),0)</f>
        <v>450</v>
      </c>
      <c r="M116" s="180">
        <f>ROUND((M50*1000000/Population!$C50),0)</f>
        <v>456</v>
      </c>
      <c r="N116" s="180">
        <f>ROUND((N50*1000000/Population!$C50),0)</f>
        <v>534</v>
      </c>
      <c r="O116" s="180">
        <f>ROUND((O50*1000000/Population!$C50),0)</f>
        <v>647</v>
      </c>
      <c r="P116" s="180">
        <f>ROUND((P50*1000000/Population!$C50),0)</f>
        <v>741</v>
      </c>
      <c r="Q116" s="186"/>
    </row>
    <row r="117" spans="1:17" ht="12.75" customHeight="1">
      <c r="A117" s="162"/>
      <c r="B117" s="196" t="s">
        <v>69</v>
      </c>
      <c r="C117" s="178"/>
      <c r="D117" s="180">
        <f>ROUND((D51*1000000/Population!$C51),0)</f>
        <v>16580</v>
      </c>
      <c r="E117" s="180">
        <f>ROUND((E51*1000000/Population!$C51),0)</f>
        <v>21403</v>
      </c>
      <c r="F117" s="185"/>
      <c r="G117" s="180">
        <f>ROUND((G51*1000000/Population!$C51),0)</f>
        <v>5381</v>
      </c>
      <c r="H117" s="180">
        <f>ROUND((H51*1000000/Population!$C51),0)</f>
        <v>3531</v>
      </c>
      <c r="I117" s="180">
        <f>ROUND((I51*1000000/Population!$C51),0)</f>
        <v>2804</v>
      </c>
      <c r="J117" s="180">
        <f>ROUND((J51*1000000/Population!$C51),0)</f>
        <v>961</v>
      </c>
      <c r="K117" s="180">
        <f>ROUND((K51*1000000/Population!$C51),0)</f>
        <v>861</v>
      </c>
      <c r="L117" s="180">
        <f>ROUND((L51*1000000/Population!$C51),0)</f>
        <v>463</v>
      </c>
      <c r="M117" s="180">
        <f>ROUND((M51*1000000/Population!$C51),0)</f>
        <v>527</v>
      </c>
      <c r="N117" s="180">
        <f>ROUND((N51*1000000/Population!$C51),0)</f>
        <v>562</v>
      </c>
      <c r="O117" s="180">
        <f>ROUND((O51*1000000/Population!$C51),0)</f>
        <v>771</v>
      </c>
      <c r="P117" s="180">
        <f>ROUND((P51*1000000/Population!$C51),0)</f>
        <v>720</v>
      </c>
      <c r="Q117" s="186"/>
    </row>
    <row r="118" spans="1:17" ht="12.75" customHeight="1">
      <c r="A118" s="162"/>
      <c r="B118" s="202" t="s">
        <v>70</v>
      </c>
      <c r="C118" s="178"/>
      <c r="D118" s="180">
        <f>ROUND((D52*1000000/Population!$C52),0)</f>
        <v>17612</v>
      </c>
      <c r="E118" s="180">
        <f>ROUND((E52*1000000/Population!$C52),0)</f>
        <v>22557</v>
      </c>
      <c r="F118" s="185"/>
      <c r="G118" s="180">
        <f>ROUND((G52*1000000/Population!$C52),0)</f>
        <v>5834</v>
      </c>
      <c r="H118" s="180">
        <f>ROUND((H52*1000000/Population!$C52),0)</f>
        <v>3700</v>
      </c>
      <c r="I118" s="180">
        <f>ROUND((I52*1000000/Population!$C52),0)</f>
        <v>2895</v>
      </c>
      <c r="J118" s="180">
        <f>ROUND((J52*1000000/Population!$C52),0)</f>
        <v>1046</v>
      </c>
      <c r="K118" s="180">
        <f>ROUND((K52*1000000/Population!$C52),0)</f>
        <v>937</v>
      </c>
      <c r="L118" s="180">
        <f>ROUND((L52*1000000/Population!$C52),0)</f>
        <v>485</v>
      </c>
      <c r="M118" s="180">
        <f>ROUND((M52*1000000/Population!$C52),0)</f>
        <v>585</v>
      </c>
      <c r="N118" s="180">
        <f>ROUND((N52*1000000/Population!$C52),0)</f>
        <v>609</v>
      </c>
      <c r="O118" s="180">
        <f>ROUND((O52*1000000/Population!$C52),0)</f>
        <v>774</v>
      </c>
      <c r="P118" s="180">
        <f>ROUND((P52*1000000/Population!$C52),0)</f>
        <v>748</v>
      </c>
      <c r="Q118" s="186"/>
    </row>
    <row r="119" spans="1:17" ht="12.75" customHeight="1">
      <c r="A119" s="162"/>
      <c r="B119" s="202" t="s">
        <v>71</v>
      </c>
      <c r="C119" s="178"/>
      <c r="D119" s="180">
        <f>ROUND((D53*1000000/Population!$C53),0)</f>
        <v>21646</v>
      </c>
      <c r="E119" s="180">
        <f>ROUND((E53*1000000/Population!$C53),0)</f>
        <v>27629</v>
      </c>
      <c r="F119" s="185"/>
      <c r="G119" s="180">
        <f>ROUND((G53*1000000/Population!$C53),0)</f>
        <v>8757</v>
      </c>
      <c r="H119" s="180">
        <f>ROUND((H53*1000000/Population!$C53),0)</f>
        <v>3956</v>
      </c>
      <c r="I119" s="180">
        <f>ROUND((I53*1000000/Population!$C53),0)</f>
        <v>3246</v>
      </c>
      <c r="J119" s="180">
        <f>ROUND((J53*1000000/Population!$C53),0)</f>
        <v>1210</v>
      </c>
      <c r="K119" s="180">
        <f>ROUND((K53*1000000/Population!$C53),0)</f>
        <v>977</v>
      </c>
      <c r="L119" s="180">
        <f>ROUND((L53*1000000/Population!$C53),0)</f>
        <v>497</v>
      </c>
      <c r="M119" s="180">
        <f>ROUND((M53*1000000/Population!$C53),0)</f>
        <v>632</v>
      </c>
      <c r="N119" s="180">
        <f>ROUND((N53*1000000/Population!$C53),0)</f>
        <v>793</v>
      </c>
      <c r="O119" s="180">
        <f>ROUND((O53*1000000/Population!$C53),0)</f>
        <v>935</v>
      </c>
      <c r="P119" s="180">
        <f>ROUND((P53*1000000/Population!$C53),0)</f>
        <v>642</v>
      </c>
      <c r="Q119" s="186"/>
    </row>
    <row r="120" spans="1:17" ht="12.75" customHeight="1">
      <c r="A120" s="162"/>
      <c r="B120" s="202">
        <v>2021</v>
      </c>
      <c r="C120" s="178"/>
      <c r="D120" s="180">
        <f>ROUND((D54*1000000/Population!$C54),0)</f>
        <v>21211</v>
      </c>
      <c r="E120" s="180">
        <f>ROUND((E54*1000000/Population!$C54),0)</f>
        <v>26321</v>
      </c>
      <c r="F120" s="185"/>
      <c r="G120" s="180">
        <f>ROUND((G54*1000000/Population!$C54),0)</f>
        <v>7235</v>
      </c>
      <c r="H120" s="180">
        <f>ROUND((H54*1000000/Population!$C54),0)</f>
        <v>4485</v>
      </c>
      <c r="I120" s="180">
        <f>ROUND((I54*1000000/Population!$C54),0)</f>
        <v>3157</v>
      </c>
      <c r="J120" s="180">
        <f>ROUND((J54*1000000/Population!$C54),0)</f>
        <v>1133</v>
      </c>
      <c r="K120" s="180">
        <f>ROUND((K54*1000000/Population!$C54),0)</f>
        <v>1024</v>
      </c>
      <c r="L120" s="180">
        <f>ROUND((L54*1000000/Population!$C54),0)</f>
        <v>524</v>
      </c>
      <c r="M120" s="180">
        <f>ROUND((M54*1000000/Population!$C54),0)</f>
        <v>1113</v>
      </c>
      <c r="N120" s="180">
        <f>ROUND((N54*1000000/Population!$C54),0)</f>
        <v>882</v>
      </c>
      <c r="O120" s="180">
        <f>ROUND((O54*1000000/Population!$C54),0)</f>
        <v>1281</v>
      </c>
      <c r="P120" s="180">
        <f>ROUND((P54*1000000/Population!$C54),0)</f>
        <v>378</v>
      </c>
      <c r="Q120" s="186"/>
    </row>
    <row r="121" spans="1:17" ht="12.75" customHeight="1">
      <c r="A121" s="162"/>
      <c r="B121" s="202">
        <v>2022</v>
      </c>
      <c r="C121" s="178"/>
      <c r="D121" s="180">
        <f>ROUND((D55*1000000/Population!$C55),0)</f>
        <v>24713</v>
      </c>
      <c r="E121" s="180">
        <f>ROUND((E55*1000000/Population!$C55),0)</f>
        <v>29692</v>
      </c>
      <c r="F121" s="185"/>
      <c r="G121" s="180">
        <f>ROUND((G55*1000000/Population!$C55),0)</f>
        <v>8449</v>
      </c>
      <c r="H121" s="180">
        <f>ROUND((H55*1000000/Population!$C55),0)</f>
        <v>5464</v>
      </c>
      <c r="I121" s="180">
        <f>ROUND((I55*1000000/Population!$C55),0)</f>
        <v>3545</v>
      </c>
      <c r="J121" s="180">
        <f>ROUND((J55*1000000/Population!$C55),0)</f>
        <v>1125</v>
      </c>
      <c r="K121" s="180">
        <f>ROUND((K55*1000000/Population!$C55),0)</f>
        <v>1071</v>
      </c>
      <c r="L121" s="180">
        <f>ROUND((L55*1000000/Population!$C55),0)</f>
        <v>557</v>
      </c>
      <c r="M121" s="180">
        <f>ROUND((M55*1000000/Population!$C55),0)</f>
        <v>916</v>
      </c>
      <c r="N121" s="180">
        <f>ROUND((N55*1000000/Population!$C55),0)</f>
        <v>1589</v>
      </c>
      <c r="O121" s="180">
        <f>ROUND((O55*1000000/Population!$C55),0)</f>
        <v>1430</v>
      </c>
      <c r="P121" s="180">
        <f>ROUND((P55*1000000/Population!$C55),0)</f>
        <v>567</v>
      </c>
      <c r="Q121" s="186"/>
    </row>
    <row r="122" spans="1:17" ht="12.75" customHeight="1">
      <c r="A122" s="162"/>
      <c r="B122" s="202">
        <v>2023</v>
      </c>
      <c r="C122" s="178"/>
      <c r="D122" s="180">
        <f>ROUND((D56*1000000/Population!$C56),0)</f>
        <v>24867</v>
      </c>
      <c r="E122" s="180">
        <f>ROUND((E56*1000000/Population!$C56),0)</f>
        <v>31542</v>
      </c>
      <c r="F122" s="185"/>
      <c r="G122" s="180">
        <f>ROUND((G56*1000000/Population!$C56),0)</f>
        <v>8104</v>
      </c>
      <c r="H122" s="180">
        <f>ROUND((H56*1000000/Population!$C56),0)</f>
        <v>5553</v>
      </c>
      <c r="I122" s="180">
        <f>ROUND((I56*1000000/Population!$C56),0)</f>
        <v>3587</v>
      </c>
      <c r="J122" s="180">
        <f>ROUND((J56*1000000/Population!$C56),0)</f>
        <v>1327</v>
      </c>
      <c r="K122" s="180">
        <f>ROUND((K56*1000000/Population!$C56),0)</f>
        <v>1202</v>
      </c>
      <c r="L122" s="180">
        <f>ROUND((L56*1000000/Population!$C56),0)</f>
        <v>563</v>
      </c>
      <c r="M122" s="180">
        <f>ROUND((M56*1000000/Population!$C56),0)</f>
        <v>1067</v>
      </c>
      <c r="N122" s="180">
        <f>ROUND((N56*1000000/Population!$C56),0)</f>
        <v>719</v>
      </c>
      <c r="O122" s="180">
        <f>ROUND((O56*1000000/Population!$C56),0)</f>
        <v>1466</v>
      </c>
      <c r="P122" s="180">
        <f>ROUND((P56*1000000/Population!$C56),0)</f>
        <v>1280</v>
      </c>
      <c r="Q122" s="186"/>
    </row>
    <row r="123" spans="1:17" ht="12.75" customHeight="1">
      <c r="A123" s="162"/>
      <c r="B123" s="202">
        <v>2024</v>
      </c>
      <c r="C123" s="178"/>
      <c r="D123" s="180">
        <f>ROUND((D57*1000000/Population!$C57),0)</f>
        <v>26438</v>
      </c>
      <c r="E123" s="180">
        <f>ROUND((E57*1000000/Population!$C57),0)</f>
        <v>34248</v>
      </c>
      <c r="F123" s="185"/>
      <c r="G123" s="180">
        <f>ROUND((G57*1000000/Population!$C57),0)</f>
        <v>8494</v>
      </c>
      <c r="H123" s="180">
        <f>ROUND((H57*1000000/Population!$C57),0)</f>
        <v>5706</v>
      </c>
      <c r="I123" s="180">
        <f>ROUND((I57*1000000/Population!$C57),0)</f>
        <v>3847</v>
      </c>
      <c r="J123" s="180">
        <f>ROUND((J57*1000000/Population!$C57),0)</f>
        <v>1611</v>
      </c>
      <c r="K123" s="180">
        <f>ROUND((K57*1000000/Population!$C57),0)</f>
        <v>1241</v>
      </c>
      <c r="L123" s="180">
        <f>ROUND((L57*1000000/Population!$C57),0)</f>
        <v>602</v>
      </c>
      <c r="M123" s="180">
        <f>ROUND((M57*1000000/Population!$C57),0)</f>
        <v>1044</v>
      </c>
      <c r="N123" s="180">
        <f>ROUND((N57*1000000/Population!$C57),0)</f>
        <v>763</v>
      </c>
      <c r="O123" s="180">
        <f>ROUND((O57*1000000/Population!$C57),0)</f>
        <v>1430</v>
      </c>
      <c r="P123" s="180">
        <f>ROUND((P57*1000000/Population!$C57),0)</f>
        <v>1701</v>
      </c>
      <c r="Q123" s="186"/>
    </row>
    <row r="124" spans="1:17" ht="12.75" customHeight="1">
      <c r="A124" s="162"/>
      <c r="B124" s="116">
        <v>2025</v>
      </c>
      <c r="C124" s="179"/>
      <c r="D124" s="194">
        <f>ROUND((D58*1000000/Population!$C58),0)</f>
        <v>26690</v>
      </c>
      <c r="E124" s="194">
        <f>ROUND((E58*1000000/Population!$C58),0)</f>
        <v>34570</v>
      </c>
      <c r="F124" s="188"/>
      <c r="G124" s="194">
        <f>ROUND((G58*1000000/Population!$C58),0)</f>
        <v>8961</v>
      </c>
      <c r="H124" s="194">
        <f>ROUND((H58*1000000/Population!$C58),0)</f>
        <v>5710</v>
      </c>
      <c r="I124" s="194">
        <f>ROUND((I58*1000000/Population!$C58),0)</f>
        <v>3936</v>
      </c>
      <c r="J124" s="194">
        <f>ROUND((J58*1000000/Population!$C58),0)</f>
        <v>1490</v>
      </c>
      <c r="K124" s="194">
        <f>ROUND((K58*1000000/Population!$C58),0)</f>
        <v>1269</v>
      </c>
      <c r="L124" s="194">
        <f>ROUND((L58*1000000/Population!$C58),0)</f>
        <v>616</v>
      </c>
      <c r="M124" s="194">
        <f>ROUND((M58*1000000/Population!$C58),0)</f>
        <v>1031</v>
      </c>
      <c r="N124" s="194">
        <f>ROUND((N58*1000000/Population!$C58),0)</f>
        <v>662</v>
      </c>
      <c r="O124" s="194">
        <f>ROUND((O58*1000000/Population!$C58),0)</f>
        <v>1345</v>
      </c>
      <c r="P124" s="194">
        <f>ROUND((P58*1000000/Population!$C58),0)</f>
        <v>1670</v>
      </c>
      <c r="Q124" s="189"/>
    </row>
    <row r="125" spans="1:17">
      <c r="B125" s="2"/>
      <c r="C125" s="77"/>
      <c r="D125" s="185"/>
      <c r="E125" s="185"/>
      <c r="F125" s="185"/>
      <c r="G125" s="185"/>
      <c r="H125" s="185"/>
      <c r="I125" s="185"/>
      <c r="J125" s="185"/>
      <c r="K125" s="185"/>
      <c r="L125" s="185"/>
      <c r="M125" s="185"/>
      <c r="N125" s="185"/>
      <c r="O125" s="185"/>
      <c r="P125" s="185"/>
      <c r="Q125" s="77"/>
    </row>
    <row r="126" spans="1:17">
      <c r="A126" s="100" t="s">
        <v>72</v>
      </c>
      <c r="B126" s="2"/>
      <c r="C126" s="77"/>
      <c r="D126" s="77"/>
      <c r="E126" s="77"/>
      <c r="F126" s="77"/>
      <c r="G126" s="77"/>
      <c r="H126" s="77"/>
      <c r="I126" s="77"/>
      <c r="J126" s="77"/>
      <c r="K126" s="77"/>
      <c r="L126" s="77"/>
      <c r="M126" s="77"/>
      <c r="N126" s="77"/>
      <c r="O126" s="77"/>
      <c r="P126" s="77"/>
      <c r="Q126" s="77"/>
    </row>
    <row r="127" spans="1:17">
      <c r="A127" s="100" t="s">
        <v>73</v>
      </c>
      <c r="B127" s="2"/>
      <c r="C127" s="77"/>
      <c r="D127" s="77"/>
      <c r="E127" s="77"/>
      <c r="F127" s="77"/>
      <c r="G127" s="77"/>
      <c r="H127" s="77"/>
      <c r="I127" s="77"/>
      <c r="J127" s="77"/>
      <c r="K127" s="77"/>
      <c r="L127" s="77"/>
      <c r="M127" s="77"/>
      <c r="N127" s="77"/>
      <c r="O127" s="77"/>
      <c r="P127" s="77"/>
      <c r="Q127" s="77"/>
    </row>
    <row r="128" spans="1:17">
      <c r="A128" s="100" t="s">
        <v>74</v>
      </c>
      <c r="B128" s="33" t="s">
        <v>75</v>
      </c>
      <c r="C128" s="77"/>
      <c r="D128" s="77"/>
      <c r="E128" s="77"/>
      <c r="F128" s="77"/>
      <c r="G128" s="77"/>
      <c r="H128" s="77"/>
      <c r="I128" s="77"/>
      <c r="J128" s="77"/>
      <c r="K128" s="77"/>
      <c r="L128" s="77"/>
      <c r="M128" s="77"/>
      <c r="N128" s="77"/>
      <c r="O128" s="77"/>
      <c r="P128" s="77"/>
      <c r="Q128" s="77"/>
    </row>
    <row r="129" spans="1:17">
      <c r="A129" s="100" t="s">
        <v>77</v>
      </c>
      <c r="B129" s="2"/>
      <c r="C129" s="77"/>
      <c r="D129" s="77"/>
      <c r="E129" s="77"/>
      <c r="F129" s="77"/>
      <c r="G129" s="77"/>
      <c r="H129" s="77"/>
      <c r="I129" s="77"/>
      <c r="J129" s="77"/>
      <c r="K129" s="77"/>
      <c r="L129" s="77"/>
      <c r="M129" s="77"/>
      <c r="N129" s="77"/>
      <c r="O129" s="77"/>
      <c r="P129" s="77"/>
      <c r="Q129" s="77"/>
    </row>
    <row r="130" spans="1:17" ht="15">
      <c r="A130" s="72" t="s">
        <v>78</v>
      </c>
      <c r="B130" s="2"/>
      <c r="C130" s="77"/>
      <c r="D130" s="77"/>
      <c r="E130" s="77"/>
      <c r="F130" s="77"/>
      <c r="G130" s="77"/>
      <c r="H130" s="77"/>
      <c r="I130" s="77"/>
      <c r="J130" s="77"/>
      <c r="K130" s="77"/>
      <c r="L130" s="77"/>
      <c r="M130" s="77"/>
      <c r="N130" s="77"/>
      <c r="O130" s="77"/>
      <c r="P130" s="77"/>
      <c r="Q130" s="77"/>
    </row>
    <row r="131" spans="1:17">
      <c r="B131" s="2"/>
    </row>
    <row r="132" spans="1:17">
      <c r="B132" s="2"/>
    </row>
    <row r="133" spans="1:17">
      <c r="B133" s="2"/>
    </row>
    <row r="134" spans="1:17">
      <c r="B134" s="2"/>
    </row>
    <row r="135" spans="1:17">
      <c r="B135" s="2"/>
    </row>
    <row r="136" spans="1:17">
      <c r="B136" s="2"/>
    </row>
    <row r="137" spans="1:17">
      <c r="B137" s="2"/>
    </row>
    <row r="138" spans="1:17">
      <c r="B138" s="2"/>
    </row>
    <row r="139" spans="1:17">
      <c r="B139" s="2"/>
    </row>
    <row r="140" spans="1:17">
      <c r="B140" s="2"/>
    </row>
    <row r="141" spans="1:17">
      <c r="B141" s="2"/>
    </row>
    <row r="142" spans="1:17">
      <c r="B142" s="2"/>
    </row>
    <row r="143" spans="1:17">
      <c r="B143" s="2"/>
    </row>
    <row r="144" spans="1:17">
      <c r="B144" s="2"/>
    </row>
    <row r="145" spans="2:2">
      <c r="B145" s="2"/>
    </row>
    <row r="146" spans="2:2">
      <c r="B146" s="2"/>
    </row>
    <row r="147" spans="2:2">
      <c r="B147" s="2"/>
    </row>
    <row r="148" spans="2:2">
      <c r="B148" s="2"/>
    </row>
    <row r="149" spans="2:2">
      <c r="B149" s="2"/>
    </row>
    <row r="150" spans="2:2">
      <c r="B150" s="2"/>
    </row>
    <row r="151" spans="2:2">
      <c r="B151" s="2"/>
    </row>
    <row r="152" spans="2:2">
      <c r="B152" s="2"/>
    </row>
    <row r="153" spans="2:2">
      <c r="B153" s="2"/>
    </row>
    <row r="154" spans="2:2">
      <c r="B154" s="2"/>
    </row>
    <row r="155" spans="2:2">
      <c r="B155" s="2"/>
    </row>
    <row r="156" spans="2:2">
      <c r="B156" s="2"/>
    </row>
    <row r="157" spans="2:2">
      <c r="B157" s="2"/>
    </row>
    <row r="158" spans="2:2">
      <c r="B158" s="2"/>
    </row>
    <row r="159" spans="2:2">
      <c r="B159" s="2"/>
    </row>
    <row r="160" spans="2:2">
      <c r="B160" s="2"/>
    </row>
    <row r="161" spans="2:2">
      <c r="B161" s="2"/>
    </row>
    <row r="162" spans="2:2">
      <c r="B162" s="2"/>
    </row>
    <row r="163" spans="2:2">
      <c r="B163" s="2"/>
    </row>
    <row r="164" spans="2:2">
      <c r="B164" s="2"/>
    </row>
    <row r="165" spans="2:2">
      <c r="B165" s="2"/>
    </row>
    <row r="166" spans="2:2">
      <c r="B166" s="2"/>
    </row>
    <row r="167" spans="2:2">
      <c r="B167" s="2"/>
    </row>
    <row r="168" spans="2:2">
      <c r="B168" s="2"/>
    </row>
    <row r="169" spans="2:2">
      <c r="B169" s="2"/>
    </row>
    <row r="170" spans="2:2">
      <c r="B170" s="2"/>
    </row>
    <row r="171" spans="2:2">
      <c r="B171" s="2"/>
    </row>
    <row r="172" spans="2:2">
      <c r="B172" s="2"/>
    </row>
    <row r="173" spans="2:2">
      <c r="B173" s="2"/>
    </row>
    <row r="174" spans="2:2">
      <c r="B174" s="2"/>
    </row>
    <row r="175" spans="2:2">
      <c r="B175" s="2"/>
    </row>
    <row r="176" spans="2:2">
      <c r="B176" s="2"/>
    </row>
    <row r="177" spans="2:2">
      <c r="B177" s="2"/>
    </row>
    <row r="178" spans="2:2">
      <c r="B178" s="2"/>
    </row>
    <row r="179" spans="2:2">
      <c r="B179" s="2"/>
    </row>
    <row r="180" spans="2:2">
      <c r="B180" s="2"/>
    </row>
  </sheetData>
  <mergeCells count="14">
    <mergeCell ref="A104:A124"/>
    <mergeCell ref="A30:A37"/>
    <mergeCell ref="A96:A103"/>
    <mergeCell ref="G3:Q3"/>
    <mergeCell ref="A5:A22"/>
    <mergeCell ref="A23:A26"/>
    <mergeCell ref="A27:A29"/>
    <mergeCell ref="C69:E69"/>
    <mergeCell ref="G69:Q69"/>
    <mergeCell ref="C3:E3"/>
    <mergeCell ref="A71:A88"/>
    <mergeCell ref="A89:A92"/>
    <mergeCell ref="A93:A95"/>
    <mergeCell ref="A38:A58"/>
  </mergeCells>
  <phoneticPr fontId="42" type="noConversion"/>
  <hyperlinks>
    <hyperlink ref="C3:E3" location="'Series Descriptions'!A2" display="Spending" xr:uid="{00000000-0004-0000-0300-000000000000}"/>
    <hyperlink ref="C69:E69" location="'Series Descriptions'!A2" display="Spending" xr:uid="{00000000-0004-0000-0300-000001000000}"/>
    <hyperlink ref="G69:Q69" location="'Series Descriptions'!A17" display="Core Crown Expense Classes" xr:uid="{00000000-0004-0000-0300-000002000000}"/>
    <hyperlink ref="G3:Q3" location="'Series Descriptions'!A17" display="Core Crown Expense Classes" xr:uid="{00000000-0004-0000-0300-000003000000}"/>
    <hyperlink ref="B62" location="'Series Descriptions'!A144" display="magnitude of difference in 1994 in transition from cash to accrual " xr:uid="{00000000-0004-0000-0300-000004000000}"/>
    <hyperlink ref="B128" location="'Series Descriptions'!A144" display="magnitude of difference in 1994 in transition from cash to accrual " xr:uid="{00000000-0004-0000-0300-000005000000}"/>
  </hyperlinks>
  <pageMargins left="0.7" right="0.7" top="0.75" bottom="0.75" header="0.3" footer="0.3"/>
  <pageSetup paperSize="9" scale="45"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U138"/>
  <sheetViews>
    <sheetView zoomScaleNormal="100" workbookViewId="0">
      <pane xSplit="2" ySplit="4" topLeftCell="C60" activePane="bottomRight" state="frozen"/>
      <selection pane="topRight" activeCell="C1" sqref="C1"/>
      <selection pane="bottomLeft" activeCell="A5" sqref="A5"/>
      <selection pane="bottomRight" activeCell="D38" sqref="D38"/>
    </sheetView>
  </sheetViews>
  <sheetFormatPr baseColWidth="10" defaultColWidth="8.83203125" defaultRowHeight="13"/>
  <cols>
    <col min="1" max="1" width="4.6640625" customWidth="1"/>
    <col min="2" max="2" width="5.6640625" customWidth="1"/>
    <col min="3" max="3" width="10.33203125" customWidth="1"/>
    <col min="4" max="5" width="8.5" customWidth="1"/>
    <col min="6" max="6" width="9.33203125" customWidth="1"/>
    <col min="7" max="7" width="9.5" customWidth="1"/>
    <col min="8" max="8" width="1.6640625" customWidth="1"/>
    <col min="9" max="9" width="8.6640625" customWidth="1"/>
    <col min="10" max="10" width="11.33203125" customWidth="1"/>
    <col min="11" max="11" width="1.6640625" customWidth="1"/>
    <col min="12" max="12" width="12.5" bestFit="1" customWidth="1"/>
    <col min="13" max="13" width="9.6640625" customWidth="1"/>
    <col min="14" max="14" width="9.33203125" customWidth="1"/>
  </cols>
  <sheetData>
    <row r="1" spans="1:14" ht="16">
      <c r="A1" s="1" t="s">
        <v>81</v>
      </c>
    </row>
    <row r="2" spans="1:14" ht="16">
      <c r="A2" s="1"/>
    </row>
    <row r="3" spans="1:14" ht="13.5" customHeight="1">
      <c r="A3" s="54" t="s">
        <v>30</v>
      </c>
      <c r="B3" s="8"/>
      <c r="C3" s="164" t="s">
        <v>82</v>
      </c>
      <c r="D3" s="164"/>
      <c r="E3" s="164"/>
      <c r="F3" s="164"/>
      <c r="G3" s="164"/>
      <c r="H3" s="57"/>
      <c r="I3" s="164" t="s">
        <v>83</v>
      </c>
      <c r="J3" s="164"/>
      <c r="K3" s="164"/>
      <c r="L3" s="164"/>
      <c r="M3" s="164"/>
      <c r="N3" s="165"/>
    </row>
    <row r="4" spans="1:14" ht="50.25" customHeight="1">
      <c r="A4" s="55"/>
      <c r="B4" s="5"/>
      <c r="C4" s="7" t="s">
        <v>84</v>
      </c>
      <c r="D4" s="7" t="s">
        <v>85</v>
      </c>
      <c r="E4" s="7" t="s">
        <v>86</v>
      </c>
      <c r="F4" s="7" t="s">
        <v>87</v>
      </c>
      <c r="G4" s="7" t="s">
        <v>88</v>
      </c>
      <c r="H4" s="31"/>
      <c r="I4" s="7" t="s">
        <v>89</v>
      </c>
      <c r="J4" s="7" t="s">
        <v>90</v>
      </c>
      <c r="K4" s="7"/>
      <c r="L4" s="7" t="s">
        <v>91</v>
      </c>
      <c r="M4" s="7" t="s">
        <v>92</v>
      </c>
      <c r="N4" s="58" t="s">
        <v>93</v>
      </c>
    </row>
    <row r="5" spans="1:14" ht="12.75" customHeight="1">
      <c r="A5" s="166" t="s">
        <v>37</v>
      </c>
      <c r="B5" s="11">
        <v>1972</v>
      </c>
      <c r="C5" s="95">
        <v>107.2</v>
      </c>
      <c r="D5" s="95"/>
      <c r="E5" s="95"/>
      <c r="F5" s="95"/>
      <c r="G5" s="95"/>
      <c r="H5" s="88"/>
      <c r="I5" s="95">
        <v>1707</v>
      </c>
      <c r="J5" s="95"/>
      <c r="K5" s="95"/>
      <c r="L5" s="95">
        <v>1790</v>
      </c>
      <c r="M5" s="95"/>
      <c r="N5" s="97"/>
    </row>
    <row r="6" spans="1:14">
      <c r="A6" s="167"/>
      <c r="B6" s="13">
        <v>1973</v>
      </c>
      <c r="C6" s="88">
        <v>7.2000000000002728</v>
      </c>
      <c r="D6" s="88"/>
      <c r="E6" s="88"/>
      <c r="F6" s="88"/>
      <c r="G6" s="88"/>
      <c r="H6" s="88"/>
      <c r="I6" s="88">
        <v>1926.7</v>
      </c>
      <c r="J6" s="88"/>
      <c r="K6" s="88"/>
      <c r="L6" s="88">
        <v>2013.4</v>
      </c>
      <c r="M6" s="88"/>
      <c r="N6" s="91"/>
    </row>
    <row r="7" spans="1:14">
      <c r="A7" s="167"/>
      <c r="B7" s="13">
        <v>1974</v>
      </c>
      <c r="C7" s="88">
        <v>87.699999999999818</v>
      </c>
      <c r="D7" s="88"/>
      <c r="E7" s="88"/>
      <c r="F7" s="88"/>
      <c r="G7" s="88"/>
      <c r="H7" s="88"/>
      <c r="I7" s="88">
        <v>2395</v>
      </c>
      <c r="J7" s="88"/>
      <c r="K7" s="88"/>
      <c r="L7" s="88">
        <v>2391.6</v>
      </c>
      <c r="M7" s="88"/>
      <c r="N7" s="91"/>
    </row>
    <row r="8" spans="1:14">
      <c r="A8" s="167"/>
      <c r="B8" s="13">
        <v>1975</v>
      </c>
      <c r="C8" s="88">
        <v>42.899999999999636</v>
      </c>
      <c r="D8" s="88"/>
      <c r="E8" s="88"/>
      <c r="F8" s="88"/>
      <c r="G8" s="88"/>
      <c r="H8" s="88"/>
      <c r="I8" s="88">
        <v>2865.5</v>
      </c>
      <c r="J8" s="88"/>
      <c r="K8" s="88"/>
      <c r="L8" s="88">
        <v>3020.6</v>
      </c>
      <c r="M8" s="88"/>
      <c r="N8" s="91"/>
    </row>
    <row r="9" spans="1:14">
      <c r="A9" s="167"/>
      <c r="B9" s="13">
        <v>1976</v>
      </c>
      <c r="C9" s="88">
        <v>-177.6</v>
      </c>
      <c r="D9" s="88"/>
      <c r="E9" s="88"/>
      <c r="F9" s="88"/>
      <c r="G9" s="88"/>
      <c r="H9" s="88"/>
      <c r="I9" s="88">
        <v>3185.5</v>
      </c>
      <c r="J9" s="88"/>
      <c r="K9" s="88"/>
      <c r="L9" s="88">
        <v>3384.4</v>
      </c>
      <c r="M9" s="88"/>
      <c r="N9" s="91"/>
    </row>
    <row r="10" spans="1:14">
      <c r="A10" s="167"/>
      <c r="B10" s="13">
        <v>1977</v>
      </c>
      <c r="C10" s="88">
        <v>115.59999999999945</v>
      </c>
      <c r="D10" s="88"/>
      <c r="E10" s="88"/>
      <c r="F10" s="88"/>
      <c r="G10" s="88"/>
      <c r="H10" s="88"/>
      <c r="I10" s="88">
        <v>3845.3</v>
      </c>
      <c r="J10" s="88"/>
      <c r="K10" s="88"/>
      <c r="L10" s="88">
        <v>4072.5</v>
      </c>
      <c r="M10" s="88"/>
      <c r="N10" s="91"/>
    </row>
    <row r="11" spans="1:14">
      <c r="A11" s="167"/>
      <c r="B11" s="13">
        <v>1978</v>
      </c>
      <c r="C11" s="88">
        <v>15.199999999999818</v>
      </c>
      <c r="D11" s="88"/>
      <c r="E11" s="88"/>
      <c r="F11" s="88"/>
      <c r="G11" s="88"/>
      <c r="H11" s="88"/>
      <c r="I11" s="88">
        <v>4626.3</v>
      </c>
      <c r="J11" s="88"/>
      <c r="K11" s="88"/>
      <c r="L11" s="88">
        <v>4974.3</v>
      </c>
      <c r="M11" s="88"/>
      <c r="N11" s="91"/>
    </row>
    <row r="12" spans="1:14">
      <c r="A12" s="167"/>
      <c r="B12" s="13">
        <v>1979</v>
      </c>
      <c r="C12" s="88">
        <v>-697.10000000000127</v>
      </c>
      <c r="D12" s="88"/>
      <c r="E12" s="88"/>
      <c r="F12" s="88"/>
      <c r="G12" s="88"/>
      <c r="H12" s="88"/>
      <c r="I12" s="88">
        <v>4989.5</v>
      </c>
      <c r="J12" s="88"/>
      <c r="K12" s="88"/>
      <c r="L12" s="88">
        <v>5402.4</v>
      </c>
      <c r="M12" s="88"/>
      <c r="N12" s="91"/>
    </row>
    <row r="13" spans="1:14">
      <c r="A13" s="167"/>
      <c r="B13" s="13">
        <v>1980</v>
      </c>
      <c r="C13" s="88">
        <v>-411.50000000000091</v>
      </c>
      <c r="D13" s="88"/>
      <c r="E13" s="88"/>
      <c r="F13" s="88"/>
      <c r="G13" s="88"/>
      <c r="H13" s="88"/>
      <c r="I13" s="88">
        <v>6019.9</v>
      </c>
      <c r="J13" s="88"/>
      <c r="K13" s="88"/>
      <c r="L13" s="88">
        <v>6559.7</v>
      </c>
      <c r="M13" s="88"/>
      <c r="N13" s="91"/>
    </row>
    <row r="14" spans="1:14">
      <c r="A14" s="167"/>
      <c r="B14" s="13">
        <v>1981</v>
      </c>
      <c r="C14" s="88">
        <v>-908.90000000000055</v>
      </c>
      <c r="D14" s="88"/>
      <c r="E14" s="88"/>
      <c r="F14" s="88"/>
      <c r="G14" s="88"/>
      <c r="H14" s="88"/>
      <c r="I14" s="88">
        <v>7050.6</v>
      </c>
      <c r="J14" s="88"/>
      <c r="K14" s="88"/>
      <c r="L14" s="88">
        <v>7608.4</v>
      </c>
      <c r="M14" s="88"/>
      <c r="N14" s="91"/>
    </row>
    <row r="15" spans="1:14">
      <c r="A15" s="167"/>
      <c r="B15" s="13">
        <v>1982</v>
      </c>
      <c r="C15" s="88">
        <v>-1029.3</v>
      </c>
      <c r="D15" s="88"/>
      <c r="E15" s="88"/>
      <c r="F15" s="88"/>
      <c r="G15" s="88"/>
      <c r="H15" s="88"/>
      <c r="I15" s="88">
        <v>8798.2000000000007</v>
      </c>
      <c r="J15" s="88"/>
      <c r="K15" s="88"/>
      <c r="L15" s="88">
        <v>9378.4</v>
      </c>
      <c r="M15" s="88"/>
      <c r="N15" s="91"/>
    </row>
    <row r="16" spans="1:14">
      <c r="A16" s="167"/>
      <c r="B16" s="13">
        <v>1983</v>
      </c>
      <c r="C16" s="88">
        <v>-1442</v>
      </c>
      <c r="D16" s="88"/>
      <c r="E16" s="88"/>
      <c r="F16" s="88"/>
      <c r="G16" s="88"/>
      <c r="H16" s="88"/>
      <c r="I16" s="88">
        <v>10097.4</v>
      </c>
      <c r="J16" s="88"/>
      <c r="K16" s="88"/>
      <c r="L16" s="88">
        <v>10514.4</v>
      </c>
      <c r="M16" s="88"/>
      <c r="N16" s="91"/>
    </row>
    <row r="17" spans="1:21">
      <c r="A17" s="167"/>
      <c r="B17" s="13">
        <v>1984</v>
      </c>
      <c r="C17" s="88">
        <v>-2275.1</v>
      </c>
      <c r="D17" s="88"/>
      <c r="E17" s="88"/>
      <c r="F17" s="88"/>
      <c r="G17" s="88"/>
      <c r="H17" s="88"/>
      <c r="I17" s="88">
        <v>10431.4</v>
      </c>
      <c r="J17" s="88"/>
      <c r="K17" s="88"/>
      <c r="L17" s="88">
        <v>11149.5</v>
      </c>
      <c r="M17" s="88"/>
      <c r="N17" s="91"/>
    </row>
    <row r="18" spans="1:21">
      <c r="A18" s="167"/>
      <c r="B18" s="13">
        <v>1985</v>
      </c>
      <c r="C18" s="88">
        <v>-1999.7</v>
      </c>
      <c r="D18" s="88"/>
      <c r="E18" s="88"/>
      <c r="F18" s="88"/>
      <c r="G18" s="88"/>
      <c r="H18" s="88"/>
      <c r="I18" s="88">
        <v>11913.6</v>
      </c>
      <c r="J18" s="88"/>
      <c r="K18" s="88"/>
      <c r="L18" s="88">
        <v>12534.2</v>
      </c>
      <c r="M18" s="88"/>
      <c r="N18" s="91"/>
    </row>
    <row r="19" spans="1:21">
      <c r="A19" s="167"/>
      <c r="B19" s="13">
        <v>1986</v>
      </c>
      <c r="C19" s="88">
        <v>-1185.9000000000001</v>
      </c>
      <c r="D19" s="88"/>
      <c r="E19" s="88"/>
      <c r="F19" s="88"/>
      <c r="G19" s="88"/>
      <c r="H19" s="88"/>
      <c r="I19" s="88">
        <v>14235.9</v>
      </c>
      <c r="J19" s="88"/>
      <c r="K19" s="88"/>
      <c r="L19" s="88">
        <v>15801.3</v>
      </c>
      <c r="M19" s="88"/>
      <c r="N19" s="91"/>
    </row>
    <row r="20" spans="1:21">
      <c r="A20" s="167"/>
      <c r="B20" s="152" t="s">
        <v>38</v>
      </c>
      <c r="C20" s="88">
        <v>-1830.5</v>
      </c>
      <c r="D20" s="88"/>
      <c r="E20" s="88"/>
      <c r="F20" s="88"/>
      <c r="G20" s="88"/>
      <c r="H20" s="88"/>
      <c r="I20" s="88">
        <v>17408.099999999999</v>
      </c>
      <c r="J20" s="88"/>
      <c r="K20" s="88"/>
      <c r="L20" s="88">
        <v>18992.5</v>
      </c>
      <c r="M20" s="88"/>
      <c r="N20" s="91"/>
    </row>
    <row r="21" spans="1:21">
      <c r="A21" s="167"/>
      <c r="B21" s="152" t="s">
        <v>39</v>
      </c>
      <c r="C21" s="88">
        <v>-1322</v>
      </c>
      <c r="D21" s="88"/>
      <c r="E21" s="88"/>
      <c r="F21" s="88"/>
      <c r="G21" s="88"/>
      <c r="H21" s="88"/>
      <c r="I21" s="88">
        <v>21528.1</v>
      </c>
      <c r="J21" s="88"/>
      <c r="K21" s="88"/>
      <c r="L21" s="88">
        <v>23583.7</v>
      </c>
      <c r="M21" s="88"/>
      <c r="N21" s="91"/>
    </row>
    <row r="22" spans="1:21">
      <c r="A22" s="168"/>
      <c r="B22" s="153" t="s">
        <v>40</v>
      </c>
      <c r="C22" s="90">
        <v>-954.09999999999854</v>
      </c>
      <c r="D22" s="90"/>
      <c r="E22" s="90"/>
      <c r="F22" s="90"/>
      <c r="G22" s="90"/>
      <c r="H22" s="88"/>
      <c r="I22" s="90">
        <v>22864</v>
      </c>
      <c r="J22" s="90"/>
      <c r="K22" s="90"/>
      <c r="L22" s="90">
        <v>25473.4</v>
      </c>
      <c r="M22" s="90"/>
      <c r="N22" s="92"/>
    </row>
    <row r="23" spans="1:21" ht="12.75" customHeight="1">
      <c r="A23" s="167" t="s">
        <v>41</v>
      </c>
      <c r="B23" s="152" t="s">
        <v>42</v>
      </c>
      <c r="C23" s="88">
        <v>-943.19999999999709</v>
      </c>
      <c r="D23" s="88"/>
      <c r="E23" s="88"/>
      <c r="F23" s="88"/>
      <c r="G23" s="88"/>
      <c r="H23" s="88"/>
      <c r="I23" s="88">
        <v>26198.2</v>
      </c>
      <c r="J23" s="88"/>
      <c r="K23" s="88"/>
      <c r="L23" s="88">
        <v>28351.200000000001</v>
      </c>
      <c r="M23" s="88"/>
      <c r="N23" s="91"/>
    </row>
    <row r="24" spans="1:21">
      <c r="A24" s="167"/>
      <c r="B24" s="152" t="s">
        <v>43</v>
      </c>
      <c r="C24" s="88">
        <v>-2558</v>
      </c>
      <c r="D24" s="88"/>
      <c r="E24" s="88"/>
      <c r="F24" s="88"/>
      <c r="G24" s="88"/>
      <c r="H24" s="88"/>
      <c r="I24" s="88">
        <v>25797</v>
      </c>
      <c r="J24" s="88"/>
      <c r="K24" s="88"/>
      <c r="L24" s="88">
        <v>29010</v>
      </c>
      <c r="M24" s="88"/>
      <c r="N24" s="91"/>
    </row>
    <row r="25" spans="1:21">
      <c r="A25" s="167"/>
      <c r="B25" s="152" t="s">
        <v>44</v>
      </c>
      <c r="C25" s="88">
        <v>-2528</v>
      </c>
      <c r="D25" s="88"/>
      <c r="E25" s="88"/>
      <c r="F25" s="88"/>
      <c r="G25" s="88"/>
      <c r="H25" s="88"/>
      <c r="I25" s="88">
        <v>24843</v>
      </c>
      <c r="J25" s="88"/>
      <c r="K25" s="88"/>
      <c r="L25" s="88">
        <v>27635</v>
      </c>
      <c r="M25" s="88"/>
      <c r="N25" s="91"/>
    </row>
    <row r="26" spans="1:21">
      <c r="A26" s="168"/>
      <c r="B26" s="153" t="s">
        <v>45</v>
      </c>
      <c r="C26" s="90">
        <v>-1823</v>
      </c>
      <c r="D26" s="90"/>
      <c r="E26" s="90"/>
      <c r="F26" s="90"/>
      <c r="G26" s="90"/>
      <c r="H26" s="88"/>
      <c r="I26" s="90">
        <v>25980</v>
      </c>
      <c r="J26" s="90"/>
      <c r="K26" s="90"/>
      <c r="L26" s="90">
        <v>27629</v>
      </c>
      <c r="M26" s="90"/>
      <c r="N26" s="92"/>
    </row>
    <row r="27" spans="1:21" ht="12.75" customHeight="1">
      <c r="A27" s="166" t="s">
        <v>46</v>
      </c>
      <c r="B27" s="155" t="s">
        <v>47</v>
      </c>
      <c r="C27" s="96"/>
      <c r="D27" s="95">
        <v>755</v>
      </c>
      <c r="E27" s="95"/>
      <c r="F27" s="95">
        <v>-517</v>
      </c>
      <c r="G27" s="95">
        <v>679</v>
      </c>
      <c r="H27" s="88"/>
      <c r="I27" s="95">
        <v>27571</v>
      </c>
      <c r="J27" s="101">
        <v>26542</v>
      </c>
      <c r="K27" s="95"/>
      <c r="L27" s="96"/>
      <c r="M27" s="101">
        <v>29020</v>
      </c>
      <c r="N27" s="97"/>
    </row>
    <row r="28" spans="1:21">
      <c r="A28" s="167"/>
      <c r="B28" s="152" t="s">
        <v>48</v>
      </c>
      <c r="C28" s="88"/>
      <c r="D28" s="88">
        <v>2695</v>
      </c>
      <c r="E28" s="88"/>
      <c r="F28" s="88">
        <v>2738</v>
      </c>
      <c r="G28" s="88">
        <v>396</v>
      </c>
      <c r="H28" s="88"/>
      <c r="I28" s="88">
        <v>29961</v>
      </c>
      <c r="J28" s="102">
        <v>29026</v>
      </c>
      <c r="K28" s="88"/>
      <c r="L28" s="88"/>
      <c r="M28" s="102">
        <v>32461</v>
      </c>
      <c r="N28" s="91"/>
      <c r="S28" s="103"/>
      <c r="T28" s="103"/>
      <c r="U28" s="103"/>
    </row>
    <row r="29" spans="1:21">
      <c r="A29" s="167"/>
      <c r="B29" s="152" t="s">
        <v>49</v>
      </c>
      <c r="C29" s="88"/>
      <c r="D29" s="102">
        <v>3314</v>
      </c>
      <c r="E29" s="102"/>
      <c r="F29" s="88">
        <v>2928</v>
      </c>
      <c r="G29" s="88">
        <v>4932</v>
      </c>
      <c r="H29" s="88"/>
      <c r="I29" s="88">
        <v>32319</v>
      </c>
      <c r="J29" s="102">
        <v>30973</v>
      </c>
      <c r="K29" s="88"/>
      <c r="L29" s="88"/>
      <c r="M29" s="102">
        <v>33799</v>
      </c>
      <c r="N29" s="91"/>
    </row>
    <row r="30" spans="1:21" ht="12.75" customHeight="1">
      <c r="A30" s="166" t="s">
        <v>50</v>
      </c>
      <c r="B30" s="11">
        <v>1997</v>
      </c>
      <c r="C30" s="95"/>
      <c r="D30" s="95">
        <v>1863</v>
      </c>
      <c r="E30" s="95"/>
      <c r="F30" s="95">
        <v>1801</v>
      </c>
      <c r="G30" s="95">
        <v>3913</v>
      </c>
      <c r="H30" s="95"/>
      <c r="I30" s="95">
        <v>31731</v>
      </c>
      <c r="J30" s="95">
        <v>30737</v>
      </c>
      <c r="K30" s="95"/>
      <c r="L30" s="95"/>
      <c r="M30" s="95">
        <v>33130.962406015038</v>
      </c>
      <c r="N30" s="97">
        <v>39400.962406015038</v>
      </c>
    </row>
    <row r="31" spans="1:21">
      <c r="A31" s="169"/>
      <c r="B31" s="13">
        <v>1998</v>
      </c>
      <c r="C31" s="88"/>
      <c r="D31" s="88">
        <v>2048</v>
      </c>
      <c r="E31" s="88"/>
      <c r="F31" s="88">
        <v>2345</v>
      </c>
      <c r="G31" s="88">
        <v>484</v>
      </c>
      <c r="H31" s="88"/>
      <c r="I31" s="88">
        <v>33059</v>
      </c>
      <c r="J31" s="88">
        <v>31779</v>
      </c>
      <c r="K31" s="88"/>
      <c r="L31" s="88"/>
      <c r="M31" s="88">
        <v>34241.947368421053</v>
      </c>
      <c r="N31" s="91">
        <v>41111.947368421053</v>
      </c>
    </row>
    <row r="32" spans="1:21">
      <c r="A32" s="169"/>
      <c r="B32" s="13">
        <v>1999</v>
      </c>
      <c r="C32" s="88"/>
      <c r="D32" s="88">
        <v>1705</v>
      </c>
      <c r="E32" s="88"/>
      <c r="F32" s="88">
        <v>128</v>
      </c>
      <c r="G32" s="88">
        <v>2048</v>
      </c>
      <c r="H32" s="88"/>
      <c r="I32" s="88">
        <v>32384</v>
      </c>
      <c r="J32" s="88">
        <v>30875</v>
      </c>
      <c r="K32" s="88"/>
      <c r="L32" s="88"/>
      <c r="M32" s="88">
        <v>32879.571428571428</v>
      </c>
      <c r="N32" s="91">
        <v>39965.571428571428</v>
      </c>
    </row>
    <row r="33" spans="1:20">
      <c r="A33" s="169"/>
      <c r="B33" s="13">
        <v>2000</v>
      </c>
      <c r="C33" s="88"/>
      <c r="D33" s="88">
        <v>1404.58</v>
      </c>
      <c r="E33" s="88"/>
      <c r="F33" s="88">
        <v>593.58000000000175</v>
      </c>
      <c r="G33" s="88">
        <v>-386</v>
      </c>
      <c r="H33" s="88"/>
      <c r="I33" s="88">
        <v>33864</v>
      </c>
      <c r="J33" s="88">
        <v>32598</v>
      </c>
      <c r="K33" s="88"/>
      <c r="L33" s="88"/>
      <c r="M33" s="88">
        <v>34945.526315789473</v>
      </c>
      <c r="N33" s="91">
        <v>41611.526315789473</v>
      </c>
    </row>
    <row r="34" spans="1:20">
      <c r="A34" s="169"/>
      <c r="B34" s="13" t="s">
        <v>51</v>
      </c>
      <c r="C34" s="88"/>
      <c r="D34" s="88">
        <v>1207.53</v>
      </c>
      <c r="E34" s="88"/>
      <c r="F34" s="88">
        <v>1421.5299999999988</v>
      </c>
      <c r="G34" s="88">
        <v>349</v>
      </c>
      <c r="H34" s="88"/>
      <c r="I34" s="88">
        <v>36250</v>
      </c>
      <c r="J34" s="88">
        <v>35345</v>
      </c>
      <c r="K34" s="88"/>
      <c r="L34" s="88"/>
      <c r="M34" s="88">
        <v>37841.54887218045</v>
      </c>
      <c r="N34" s="91">
        <v>44939.548872180501</v>
      </c>
    </row>
    <row r="35" spans="1:20">
      <c r="A35" s="169"/>
      <c r="B35" s="13" t="s">
        <v>52</v>
      </c>
      <c r="C35" s="88"/>
      <c r="D35" s="88">
        <v>2286.4422400000049</v>
      </c>
      <c r="E35" s="88"/>
      <c r="F35" s="88">
        <v>2471.215240000005</v>
      </c>
      <c r="G35" s="88">
        <v>216</v>
      </c>
      <c r="H35" s="88"/>
      <c r="I35" s="88">
        <v>38862</v>
      </c>
      <c r="J35" s="88">
        <v>36809</v>
      </c>
      <c r="K35" s="88"/>
      <c r="L35" s="88"/>
      <c r="M35" s="88">
        <v>39944.6847443609</v>
      </c>
      <c r="N35" s="91">
        <v>49673.660744360903</v>
      </c>
    </row>
    <row r="36" spans="1:20">
      <c r="A36" s="169"/>
      <c r="B36" s="13" t="s">
        <v>53</v>
      </c>
      <c r="C36" s="88"/>
      <c r="D36" s="88">
        <v>1621.0389900000096</v>
      </c>
      <c r="E36" s="88"/>
      <c r="F36" s="88">
        <v>4365.9029900000096</v>
      </c>
      <c r="G36" s="88">
        <v>1217</v>
      </c>
      <c r="H36" s="88"/>
      <c r="I36" s="88">
        <v>39842</v>
      </c>
      <c r="J36" s="88">
        <v>40518</v>
      </c>
      <c r="K36" s="88"/>
      <c r="L36" s="88"/>
      <c r="M36" s="88">
        <v>43440.392706766914</v>
      </c>
      <c r="N36" s="91">
        <v>56314.514706766902</v>
      </c>
    </row>
    <row r="37" spans="1:20">
      <c r="A37" s="169"/>
      <c r="B37" s="13" t="s">
        <v>54</v>
      </c>
      <c r="C37" s="88"/>
      <c r="D37" s="88">
        <v>7308.8376500000077</v>
      </c>
      <c r="E37" s="88"/>
      <c r="F37" s="88">
        <v>5573.1176500000074</v>
      </c>
      <c r="G37" s="88">
        <v>520</v>
      </c>
      <c r="H37" s="88"/>
      <c r="I37" s="88">
        <v>42777</v>
      </c>
      <c r="J37" s="88">
        <v>43358</v>
      </c>
      <c r="K37" s="88"/>
      <c r="L37" s="88"/>
      <c r="M37" s="88">
        <v>46219.471706766919</v>
      </c>
      <c r="N37" s="91">
        <v>58783.882706766897</v>
      </c>
    </row>
    <row r="38" spans="1:20" ht="12.75" customHeight="1">
      <c r="A38" s="170" t="s">
        <v>55</v>
      </c>
      <c r="B38" s="11" t="s">
        <v>56</v>
      </c>
      <c r="C38" s="95"/>
      <c r="D38" s="95">
        <v>5930.9118500000004</v>
      </c>
      <c r="E38" s="95"/>
      <c r="F38" s="95">
        <v>7074.7858500000002</v>
      </c>
      <c r="G38" s="95">
        <v>3104</v>
      </c>
      <c r="H38" s="95"/>
      <c r="I38" s="95">
        <v>46867</v>
      </c>
      <c r="J38" s="95">
        <v>47468</v>
      </c>
      <c r="K38" s="95"/>
      <c r="L38" s="95"/>
      <c r="M38" s="95">
        <v>50809</v>
      </c>
      <c r="N38" s="97">
        <v>64761</v>
      </c>
      <c r="T38" s="98"/>
    </row>
    <row r="39" spans="1:20">
      <c r="A39" s="171"/>
      <c r="B39" s="13" t="s">
        <v>57</v>
      </c>
      <c r="C39" s="88"/>
      <c r="D39" s="88">
        <v>9541.6390600000104</v>
      </c>
      <c r="E39" s="88"/>
      <c r="F39" s="88">
        <v>7091.025380441999</v>
      </c>
      <c r="G39" s="88">
        <v>2985</v>
      </c>
      <c r="H39" s="88"/>
      <c r="I39" s="88">
        <v>49706</v>
      </c>
      <c r="J39" s="88">
        <v>50973</v>
      </c>
      <c r="K39" s="88"/>
      <c r="L39" s="88"/>
      <c r="M39" s="88">
        <v>55499</v>
      </c>
      <c r="N39" s="91">
        <v>70794</v>
      </c>
      <c r="T39" s="98"/>
    </row>
    <row r="40" spans="1:20">
      <c r="A40" s="171"/>
      <c r="B40" s="13" t="s">
        <v>58</v>
      </c>
      <c r="C40" s="88"/>
      <c r="D40" s="88">
        <v>8022</v>
      </c>
      <c r="E40" s="88"/>
      <c r="F40" s="88">
        <v>5860</v>
      </c>
      <c r="G40" s="88">
        <v>2793</v>
      </c>
      <c r="H40" s="88"/>
      <c r="I40" s="88">
        <v>52157</v>
      </c>
      <c r="J40" s="88">
        <v>53477</v>
      </c>
      <c r="K40" s="88"/>
      <c r="L40" s="88"/>
      <c r="M40" s="88">
        <v>57971</v>
      </c>
      <c r="N40" s="91">
        <v>73915</v>
      </c>
      <c r="T40" s="98"/>
    </row>
    <row r="41" spans="1:20">
      <c r="A41" s="171"/>
      <c r="B41" s="13" t="s">
        <v>59</v>
      </c>
      <c r="C41" s="88"/>
      <c r="D41" s="88">
        <v>2384</v>
      </c>
      <c r="E41" s="88">
        <v>5793</v>
      </c>
      <c r="F41" s="88">
        <v>5637</v>
      </c>
      <c r="G41" s="88">
        <v>2057</v>
      </c>
      <c r="H41" s="88"/>
      <c r="I41" s="88">
        <v>55168</v>
      </c>
      <c r="J41" s="88">
        <v>56747</v>
      </c>
      <c r="K41" s="88"/>
      <c r="L41" s="88"/>
      <c r="M41" s="88">
        <v>61575</v>
      </c>
      <c r="N41" s="91">
        <v>80733</v>
      </c>
      <c r="T41" s="98"/>
    </row>
    <row r="42" spans="1:20">
      <c r="A42" s="171"/>
      <c r="B42" s="13" t="s">
        <v>60</v>
      </c>
      <c r="C42" s="88"/>
      <c r="D42" s="88">
        <v>-10505</v>
      </c>
      <c r="E42" s="88">
        <v>-3800</v>
      </c>
      <c r="F42" s="88">
        <v>-3893</v>
      </c>
      <c r="G42" s="88">
        <v>-8639</v>
      </c>
      <c r="H42" s="88"/>
      <c r="I42" s="88">
        <v>51119</v>
      </c>
      <c r="J42" s="88">
        <v>54681</v>
      </c>
      <c r="K42" s="88"/>
      <c r="L42" s="88"/>
      <c r="M42" s="88">
        <v>59191</v>
      </c>
      <c r="N42" s="91">
        <v>78699</v>
      </c>
      <c r="T42" s="98"/>
    </row>
    <row r="43" spans="1:20">
      <c r="A43" s="171"/>
      <c r="B43" s="13" t="s">
        <v>61</v>
      </c>
      <c r="C43" s="88"/>
      <c r="D43" s="88">
        <v>-4509</v>
      </c>
      <c r="E43" s="88">
        <v>-7666</v>
      </c>
      <c r="F43" s="88">
        <v>-6315</v>
      </c>
      <c r="G43" s="88">
        <v>-9000</v>
      </c>
      <c r="H43" s="88"/>
      <c r="I43" s="88">
        <v>50104</v>
      </c>
      <c r="J43" s="88">
        <v>50744</v>
      </c>
      <c r="K43" s="88"/>
      <c r="L43" s="88"/>
      <c r="M43" s="88">
        <v>55757</v>
      </c>
      <c r="N43" s="91">
        <v>73733</v>
      </c>
      <c r="T43" s="98"/>
    </row>
    <row r="44" spans="1:20">
      <c r="A44" s="171"/>
      <c r="B44" s="13" t="s">
        <v>62</v>
      </c>
      <c r="C44" s="88"/>
      <c r="D44" s="88">
        <v>-13360</v>
      </c>
      <c r="E44" s="88">
        <v>-19993</v>
      </c>
      <c r="F44" s="88">
        <v>-18396</v>
      </c>
      <c r="G44" s="88">
        <v>-13343</v>
      </c>
      <c r="H44" s="88"/>
      <c r="I44" s="88">
        <v>50418</v>
      </c>
      <c r="J44" s="88">
        <v>51557</v>
      </c>
      <c r="K44" s="88"/>
      <c r="L44" s="88"/>
      <c r="M44" s="88">
        <v>57199</v>
      </c>
      <c r="N44" s="91">
        <v>80647</v>
      </c>
      <c r="T44" s="98"/>
    </row>
    <row r="45" spans="1:20">
      <c r="A45" s="171"/>
      <c r="B45" s="13" t="s">
        <v>63</v>
      </c>
      <c r="C45" s="88"/>
      <c r="D45" s="88">
        <v>-14897</v>
      </c>
      <c r="E45" s="88">
        <v>-11884</v>
      </c>
      <c r="F45" s="88">
        <v>-9240</v>
      </c>
      <c r="G45" s="88">
        <v>-10644</v>
      </c>
      <c r="H45" s="88"/>
      <c r="I45" s="88">
        <v>53582</v>
      </c>
      <c r="J45" s="88">
        <v>55081</v>
      </c>
      <c r="K45" s="88"/>
      <c r="L45" s="88"/>
      <c r="M45" s="88">
        <v>60428</v>
      </c>
      <c r="N45" s="91">
        <v>82749</v>
      </c>
      <c r="T45" s="98"/>
    </row>
    <row r="46" spans="1:20">
      <c r="A46" s="171"/>
      <c r="B46" s="13" t="s">
        <v>64</v>
      </c>
      <c r="C46" s="88"/>
      <c r="D46" s="88">
        <v>6925</v>
      </c>
      <c r="E46" s="88">
        <v>-5856</v>
      </c>
      <c r="F46" s="88">
        <v>-4414</v>
      </c>
      <c r="G46" s="88">
        <v>-5742</v>
      </c>
      <c r="H46" s="88"/>
      <c r="I46" s="88">
        <v>56413</v>
      </c>
      <c r="J46" s="88">
        <v>58651</v>
      </c>
      <c r="K46" s="88"/>
      <c r="L46" s="88"/>
      <c r="M46" s="88">
        <v>63805</v>
      </c>
      <c r="N46" s="91">
        <v>85678</v>
      </c>
      <c r="T46" s="98"/>
    </row>
    <row r="47" spans="1:20">
      <c r="A47" s="171"/>
      <c r="B47" s="13" t="s">
        <v>65</v>
      </c>
      <c r="C47" s="88"/>
      <c r="D47" s="88">
        <v>2939</v>
      </c>
      <c r="E47" s="88">
        <v>-3833</v>
      </c>
      <c r="F47" s="88">
        <v>-2802</v>
      </c>
      <c r="G47" s="88">
        <v>-4109</v>
      </c>
      <c r="H47" s="88"/>
      <c r="I47" s="88">
        <v>59853</v>
      </c>
      <c r="J47" s="88">
        <v>61563</v>
      </c>
      <c r="K47" s="88"/>
      <c r="L47" s="88"/>
      <c r="M47" s="88">
        <v>67093</v>
      </c>
      <c r="N47" s="91">
        <v>88536</v>
      </c>
      <c r="T47" s="98"/>
    </row>
    <row r="48" spans="1:20">
      <c r="A48" s="171"/>
      <c r="B48" s="13" t="s">
        <v>66</v>
      </c>
      <c r="C48" s="88"/>
      <c r="D48" s="88">
        <v>5771</v>
      </c>
      <c r="E48" s="88">
        <v>333</v>
      </c>
      <c r="F48" s="88">
        <v>414</v>
      </c>
      <c r="G48" s="88">
        <v>-1827</v>
      </c>
      <c r="H48" s="88"/>
      <c r="I48" s="88">
        <v>64945</v>
      </c>
      <c r="J48" s="88">
        <v>66636</v>
      </c>
      <c r="K48" s="88"/>
      <c r="L48" s="88"/>
      <c r="M48" s="88">
        <v>72213</v>
      </c>
      <c r="N48" s="91">
        <v>93805</v>
      </c>
      <c r="T48" s="98"/>
    </row>
    <row r="49" spans="1:20">
      <c r="A49" s="171"/>
      <c r="B49" s="13" t="s">
        <v>67</v>
      </c>
      <c r="C49" s="88"/>
      <c r="D49" s="88">
        <v>-5369</v>
      </c>
      <c r="E49" s="88">
        <v>2121</v>
      </c>
      <c r="F49" s="88">
        <v>1831</v>
      </c>
      <c r="G49" s="88">
        <v>-1322</v>
      </c>
      <c r="H49" s="88"/>
      <c r="I49" s="88">
        <v>69027</v>
      </c>
      <c r="J49" s="88">
        <v>70445</v>
      </c>
      <c r="K49" s="88"/>
      <c r="L49" s="88"/>
      <c r="M49" s="88">
        <v>76121</v>
      </c>
      <c r="N49" s="91">
        <v>97416</v>
      </c>
      <c r="T49" s="98"/>
    </row>
    <row r="50" spans="1:20">
      <c r="A50" s="171"/>
      <c r="B50" s="13" t="s">
        <v>68</v>
      </c>
      <c r="C50" s="88"/>
      <c r="D50" s="88">
        <v>12317</v>
      </c>
      <c r="E50" s="88">
        <v>4653</v>
      </c>
      <c r="F50" s="88">
        <v>4069</v>
      </c>
      <c r="G50" s="88">
        <v>2574</v>
      </c>
      <c r="H50" s="88"/>
      <c r="I50" s="88">
        <v>73099</v>
      </c>
      <c r="J50" s="88">
        <v>75644</v>
      </c>
      <c r="K50" s="88"/>
      <c r="L50" s="88"/>
      <c r="M50" s="88">
        <v>81782</v>
      </c>
      <c r="N50" s="91">
        <v>103422</v>
      </c>
      <c r="O50" s="98"/>
      <c r="T50" s="98"/>
    </row>
    <row r="51" spans="1:20">
      <c r="A51" s="171"/>
      <c r="B51" s="13" t="s">
        <v>69</v>
      </c>
      <c r="C51" s="88"/>
      <c r="D51" s="88">
        <v>8396</v>
      </c>
      <c r="E51" s="88">
        <v>5942</v>
      </c>
      <c r="F51" s="88">
        <v>5534</v>
      </c>
      <c r="G51" s="88">
        <v>1346</v>
      </c>
      <c r="H51" s="88"/>
      <c r="I51" s="88">
        <v>78566</v>
      </c>
      <c r="J51" s="88">
        <v>80224</v>
      </c>
      <c r="K51" s="88"/>
      <c r="L51" s="88"/>
      <c r="M51" s="88">
        <v>86778</v>
      </c>
      <c r="N51" s="91">
        <v>109973</v>
      </c>
      <c r="T51" s="98"/>
    </row>
    <row r="52" spans="1:20" ht="15">
      <c r="A52" s="171"/>
      <c r="B52" s="80" t="s">
        <v>70</v>
      </c>
      <c r="C52" s="88"/>
      <c r="D52" s="106">
        <v>389</v>
      </c>
      <c r="E52" s="106">
        <v>8504</v>
      </c>
      <c r="F52" s="106">
        <v>7429</v>
      </c>
      <c r="G52" s="106">
        <v>-710</v>
      </c>
      <c r="H52" s="106"/>
      <c r="I52" s="106">
        <v>83017</v>
      </c>
      <c r="J52" s="106">
        <v>86468</v>
      </c>
      <c r="K52" s="106"/>
      <c r="L52" s="106"/>
      <c r="M52" s="107">
        <v>93474</v>
      </c>
      <c r="N52" s="109">
        <v>119142</v>
      </c>
    </row>
    <row r="53" spans="1:20">
      <c r="A53" s="171"/>
      <c r="B53" s="80" t="s">
        <v>71</v>
      </c>
      <c r="C53" s="88"/>
      <c r="D53" s="88">
        <v>-30040</v>
      </c>
      <c r="E53" s="88">
        <v>-20902</v>
      </c>
      <c r="F53" s="88">
        <v>-23057</v>
      </c>
      <c r="G53" s="88">
        <v>-23692</v>
      </c>
      <c r="H53" s="88"/>
      <c r="I53" s="88">
        <v>83156</v>
      </c>
      <c r="J53" s="88">
        <v>85102</v>
      </c>
      <c r="K53" s="88"/>
      <c r="L53" s="88"/>
      <c r="M53" s="88">
        <v>91923</v>
      </c>
      <c r="N53" s="118">
        <v>116003</v>
      </c>
    </row>
    <row r="54" spans="1:20">
      <c r="A54" s="171"/>
      <c r="B54" s="80">
        <v>2021</v>
      </c>
      <c r="C54" s="88"/>
      <c r="D54" s="88">
        <v>16159</v>
      </c>
      <c r="E54" s="88">
        <v>-2559</v>
      </c>
      <c r="F54" s="88">
        <v>-4560</v>
      </c>
      <c r="G54" s="88">
        <v>-13767</v>
      </c>
      <c r="H54" s="88"/>
      <c r="I54" s="88">
        <v>95382</v>
      </c>
      <c r="J54" s="88">
        <v>97983</v>
      </c>
      <c r="K54" s="88"/>
      <c r="L54" s="88"/>
      <c r="M54" s="88">
        <v>104968</v>
      </c>
      <c r="N54" s="118">
        <v>129335</v>
      </c>
    </row>
    <row r="55" spans="1:20">
      <c r="A55" s="171"/>
      <c r="B55" s="80">
        <v>2022</v>
      </c>
      <c r="C55" s="88"/>
      <c r="D55" s="88">
        <v>-16932</v>
      </c>
      <c r="E55" s="88">
        <v>-8664</v>
      </c>
      <c r="F55" s="88">
        <v>-9691</v>
      </c>
      <c r="G55" s="88">
        <v>-27043</v>
      </c>
      <c r="H55" s="88"/>
      <c r="I55" s="88">
        <v>102712</v>
      </c>
      <c r="J55" s="88">
        <v>108458</v>
      </c>
      <c r="K55" s="88"/>
      <c r="L55" s="88"/>
      <c r="M55" s="88">
        <v>117515</v>
      </c>
      <c r="N55" s="118">
        <v>141627</v>
      </c>
    </row>
    <row r="56" spans="1:20">
      <c r="A56" s="171"/>
      <c r="B56" s="80">
        <v>2023</v>
      </c>
      <c r="C56" s="88"/>
      <c r="D56" s="88">
        <v>5321</v>
      </c>
      <c r="E56" s="88">
        <v>-7199</v>
      </c>
      <c r="F56" s="88">
        <v>-9446</v>
      </c>
      <c r="G56" s="88">
        <v>-25648</v>
      </c>
      <c r="H56" s="88"/>
      <c r="I56" s="88">
        <v>110786</v>
      </c>
      <c r="J56" s="88">
        <v>112358</v>
      </c>
      <c r="K56" s="88"/>
      <c r="L56" s="88"/>
      <c r="M56" s="88">
        <v>123398</v>
      </c>
      <c r="N56" s="118">
        <v>153011</v>
      </c>
    </row>
    <row r="57" spans="1:20">
      <c r="A57" s="171"/>
      <c r="B57" s="80">
        <v>2024</v>
      </c>
      <c r="C57" s="88"/>
      <c r="D57" s="88">
        <v>-8365</v>
      </c>
      <c r="E57" s="88">
        <v>-8773</v>
      </c>
      <c r="F57" s="88">
        <v>-12854</v>
      </c>
      <c r="G57" s="88">
        <v>-19302</v>
      </c>
      <c r="H57" s="88"/>
      <c r="I57" s="88">
        <v>116042</v>
      </c>
      <c r="J57" s="88">
        <v>120566</v>
      </c>
      <c r="K57" s="88"/>
      <c r="L57" s="88"/>
      <c r="M57" s="88">
        <v>133220</v>
      </c>
      <c r="N57" s="118">
        <v>167347</v>
      </c>
    </row>
    <row r="58" spans="1:20">
      <c r="A58" s="172"/>
      <c r="B58" s="116">
        <v>2025</v>
      </c>
      <c r="C58" s="127"/>
      <c r="D58" s="144">
        <v>-4400</v>
      </c>
      <c r="E58" s="90">
        <v>-9306</v>
      </c>
      <c r="F58" s="90">
        <v>-13973</v>
      </c>
      <c r="G58" s="145">
        <v>-5996</v>
      </c>
      <c r="H58" s="145"/>
      <c r="I58" s="144">
        <v>121183</v>
      </c>
      <c r="J58" s="146">
        <v>121698</v>
      </c>
      <c r="K58" s="90"/>
      <c r="L58" s="144"/>
      <c r="M58" s="90">
        <v>134411</v>
      </c>
      <c r="N58" s="147">
        <v>169811</v>
      </c>
    </row>
    <row r="59" spans="1:20">
      <c r="A59" s="12"/>
      <c r="B59" s="17"/>
      <c r="C59" s="18"/>
      <c r="D59" s="18"/>
      <c r="E59" s="18"/>
      <c r="F59" s="18"/>
      <c r="G59" s="18"/>
      <c r="H59" s="18"/>
      <c r="I59" s="18"/>
      <c r="J59" s="18"/>
      <c r="K59" s="18"/>
      <c r="L59" s="18"/>
      <c r="M59" s="18"/>
      <c r="N59" s="18"/>
    </row>
    <row r="60" spans="1:20">
      <c r="A60" s="34" t="s">
        <v>94</v>
      </c>
      <c r="C60" s="18"/>
      <c r="D60" s="18"/>
      <c r="E60" s="18"/>
      <c r="F60" s="18"/>
      <c r="G60" s="18"/>
      <c r="H60" s="18"/>
      <c r="I60" s="18"/>
      <c r="J60" s="18"/>
      <c r="K60" s="18"/>
      <c r="M60" s="18"/>
      <c r="N60" s="18"/>
    </row>
    <row r="61" spans="1:20">
      <c r="A61" s="34" t="s">
        <v>95</v>
      </c>
      <c r="C61" s="18"/>
      <c r="D61" s="18"/>
      <c r="E61" s="18"/>
      <c r="F61" s="18"/>
      <c r="G61" s="18"/>
      <c r="H61" s="18"/>
      <c r="I61" s="18"/>
      <c r="J61" s="18"/>
      <c r="K61" s="18"/>
      <c r="M61" s="18"/>
      <c r="N61" s="18"/>
    </row>
    <row r="62" spans="1:20">
      <c r="A62" s="34" t="s">
        <v>74</v>
      </c>
      <c r="B62" s="33" t="s">
        <v>75</v>
      </c>
      <c r="C62" s="18"/>
      <c r="D62" s="18"/>
      <c r="E62" s="18"/>
      <c r="F62" s="18"/>
      <c r="G62" s="18"/>
      <c r="H62" s="18"/>
      <c r="I62" s="18"/>
      <c r="J62" s="18"/>
      <c r="K62" s="18"/>
      <c r="L62" s="18"/>
      <c r="M62" s="18"/>
      <c r="N62" s="18"/>
    </row>
    <row r="63" spans="1:20">
      <c r="A63" s="34" t="s">
        <v>96</v>
      </c>
      <c r="C63" s="18"/>
      <c r="D63" s="18"/>
      <c r="E63" s="18"/>
      <c r="F63" s="18"/>
      <c r="G63" s="18"/>
      <c r="H63" s="18"/>
      <c r="I63" s="18"/>
      <c r="J63" s="18"/>
      <c r="K63" s="18"/>
      <c r="M63" s="18"/>
      <c r="N63" s="18"/>
    </row>
    <row r="64" spans="1:20" ht="15">
      <c r="A64" s="34" t="s">
        <v>78</v>
      </c>
      <c r="B64" s="17"/>
      <c r="C64" s="18"/>
      <c r="D64" s="18"/>
      <c r="E64" s="18"/>
      <c r="F64" s="18"/>
      <c r="G64" s="18"/>
      <c r="H64" s="18"/>
      <c r="I64" s="18"/>
      <c r="J64" s="18"/>
      <c r="K64" s="18"/>
      <c r="L64" s="18"/>
      <c r="M64" s="18"/>
      <c r="N64" s="18"/>
    </row>
    <row r="65" spans="1:14">
      <c r="A65" s="12"/>
      <c r="B65" s="17"/>
      <c r="C65" s="18"/>
      <c r="D65" s="18"/>
      <c r="E65" s="18"/>
      <c r="F65" s="18"/>
      <c r="G65" s="18"/>
      <c r="H65" s="18"/>
      <c r="I65" s="18"/>
      <c r="J65" s="18"/>
      <c r="K65" s="18"/>
      <c r="L65" s="18"/>
      <c r="M65" s="18"/>
      <c r="N65" s="18"/>
    </row>
    <row r="66" spans="1:14">
      <c r="A66" s="12"/>
      <c r="B66" s="17"/>
      <c r="C66" s="18"/>
      <c r="D66" s="18"/>
      <c r="E66" s="18"/>
      <c r="F66" s="18"/>
      <c r="G66" s="18"/>
      <c r="H66" s="18"/>
      <c r="I66" s="18"/>
      <c r="J66" s="18"/>
      <c r="K66" s="18"/>
      <c r="L66" s="18"/>
      <c r="M66" s="18"/>
      <c r="N66" s="18"/>
    </row>
    <row r="67" spans="1:14">
      <c r="B67" s="2"/>
    </row>
    <row r="68" spans="1:14" ht="13.5" customHeight="1">
      <c r="A68" s="54" t="s">
        <v>134</v>
      </c>
      <c r="B68" s="8"/>
      <c r="C68" s="164" t="s">
        <v>82</v>
      </c>
      <c r="D68" s="164"/>
      <c r="E68" s="164"/>
      <c r="F68" s="164"/>
      <c r="G68" s="164"/>
      <c r="H68" s="57"/>
      <c r="I68" s="164" t="s">
        <v>83</v>
      </c>
      <c r="J68" s="164"/>
      <c r="K68" s="164"/>
      <c r="L68" s="164"/>
      <c r="M68" s="164"/>
      <c r="N68" s="165"/>
    </row>
    <row r="69" spans="1:14" ht="40.5" customHeight="1">
      <c r="A69" s="55"/>
      <c r="B69" s="5"/>
      <c r="C69" s="7" t="s">
        <v>84</v>
      </c>
      <c r="D69" s="7" t="s">
        <v>85</v>
      </c>
      <c r="E69" s="7"/>
      <c r="F69" s="7" t="s">
        <v>87</v>
      </c>
      <c r="G69" s="7" t="s">
        <v>88</v>
      </c>
      <c r="H69" s="31"/>
      <c r="I69" s="7" t="s">
        <v>97</v>
      </c>
      <c r="J69" s="7" t="s">
        <v>90</v>
      </c>
      <c r="K69" s="7"/>
      <c r="L69" s="7" t="s">
        <v>91</v>
      </c>
      <c r="M69" s="7" t="s">
        <v>92</v>
      </c>
      <c r="N69" s="58" t="s">
        <v>93</v>
      </c>
    </row>
    <row r="70" spans="1:14" ht="12.75" customHeight="1">
      <c r="A70" s="166" t="s">
        <v>37</v>
      </c>
      <c r="B70" s="11">
        <v>1972</v>
      </c>
      <c r="C70" s="20"/>
      <c r="D70" s="20"/>
      <c r="E70" s="20"/>
      <c r="F70" s="20"/>
      <c r="G70" s="20"/>
      <c r="H70" s="32"/>
      <c r="I70" s="20"/>
      <c r="J70" s="20"/>
      <c r="K70" s="20"/>
      <c r="L70" s="20"/>
      <c r="M70" s="20"/>
      <c r="N70" s="59"/>
    </row>
    <row r="71" spans="1:14">
      <c r="A71" s="167"/>
      <c r="B71" s="13">
        <v>1973</v>
      </c>
      <c r="C71" s="21"/>
      <c r="D71" s="21"/>
      <c r="E71" s="21"/>
      <c r="F71" s="21"/>
      <c r="G71" s="21"/>
      <c r="H71" s="21"/>
      <c r="I71" s="21"/>
      <c r="J71" s="21"/>
      <c r="K71" s="21"/>
      <c r="L71" s="21"/>
      <c r="M71" s="21"/>
      <c r="N71" s="60"/>
    </row>
    <row r="72" spans="1:14">
      <c r="A72" s="167"/>
      <c r="B72" s="13">
        <v>1974</v>
      </c>
      <c r="C72" s="21"/>
      <c r="D72" s="21"/>
      <c r="E72" s="21"/>
      <c r="F72" s="21"/>
      <c r="G72" s="21"/>
      <c r="H72" s="21"/>
      <c r="I72" s="21"/>
      <c r="J72" s="21"/>
      <c r="K72" s="21"/>
      <c r="L72" s="21"/>
      <c r="M72" s="21"/>
      <c r="N72" s="60"/>
    </row>
    <row r="73" spans="1:14">
      <c r="A73" s="167"/>
      <c r="B73" s="13">
        <v>1975</v>
      </c>
      <c r="C73" s="21"/>
      <c r="D73" s="21"/>
      <c r="E73" s="21"/>
      <c r="F73" s="21"/>
      <c r="G73" s="21"/>
      <c r="H73" s="21"/>
      <c r="I73" s="21"/>
      <c r="J73" s="21"/>
      <c r="K73" s="21"/>
      <c r="L73" s="21"/>
      <c r="M73" s="21"/>
      <c r="N73" s="60"/>
    </row>
    <row r="74" spans="1:14">
      <c r="A74" s="167"/>
      <c r="B74" s="13">
        <v>1976</v>
      </c>
      <c r="C74" s="21"/>
      <c r="D74" s="21"/>
      <c r="E74" s="21"/>
      <c r="F74" s="21"/>
      <c r="G74" s="21"/>
      <c r="H74" s="21"/>
      <c r="I74" s="21"/>
      <c r="J74" s="21"/>
      <c r="K74" s="21"/>
      <c r="L74" s="21"/>
      <c r="M74" s="21"/>
      <c r="N74" s="60"/>
    </row>
    <row r="75" spans="1:14">
      <c r="A75" s="167"/>
      <c r="B75" s="13">
        <v>1977</v>
      </c>
      <c r="C75" s="21"/>
      <c r="D75" s="21"/>
      <c r="E75" s="21"/>
      <c r="F75" s="21"/>
      <c r="G75" s="21"/>
      <c r="H75" s="21"/>
      <c r="I75" s="21"/>
      <c r="J75" s="21"/>
      <c r="K75" s="21"/>
      <c r="L75" s="21"/>
      <c r="M75" s="21"/>
      <c r="N75" s="60"/>
    </row>
    <row r="76" spans="1:14">
      <c r="A76" s="167"/>
      <c r="B76" s="13">
        <v>1978</v>
      </c>
      <c r="C76" s="21"/>
      <c r="D76" s="21"/>
      <c r="E76" s="21"/>
      <c r="F76" s="21"/>
      <c r="G76" s="21"/>
      <c r="H76" s="21"/>
      <c r="I76" s="21"/>
      <c r="J76" s="21"/>
      <c r="K76" s="21"/>
      <c r="L76" s="21"/>
      <c r="M76" s="21"/>
      <c r="N76" s="60"/>
    </row>
    <row r="77" spans="1:14">
      <c r="A77" s="167"/>
      <c r="B77" s="13">
        <v>1979</v>
      </c>
      <c r="C77" s="21"/>
      <c r="D77" s="21"/>
      <c r="E77" s="21"/>
      <c r="F77" s="21"/>
      <c r="G77" s="21"/>
      <c r="H77" s="21"/>
      <c r="I77" s="21"/>
      <c r="J77" s="21"/>
      <c r="K77" s="21"/>
      <c r="L77" s="21"/>
      <c r="M77" s="21"/>
      <c r="N77" s="60"/>
    </row>
    <row r="78" spans="1:14">
      <c r="A78" s="167"/>
      <c r="B78" s="13">
        <v>1980</v>
      </c>
      <c r="C78" s="21"/>
      <c r="D78" s="21"/>
      <c r="E78" s="21"/>
      <c r="F78" s="21"/>
      <c r="G78" s="21"/>
      <c r="H78" s="21"/>
      <c r="I78" s="21"/>
      <c r="J78" s="21"/>
      <c r="K78" s="21"/>
      <c r="L78" s="21"/>
      <c r="M78" s="21"/>
      <c r="N78" s="60"/>
    </row>
    <row r="79" spans="1:14">
      <c r="A79" s="167"/>
      <c r="B79" s="13">
        <v>1981</v>
      </c>
      <c r="C79" s="21"/>
      <c r="D79" s="21"/>
      <c r="E79" s="21"/>
      <c r="F79" s="21"/>
      <c r="G79" s="21"/>
      <c r="H79" s="21"/>
      <c r="I79" s="21"/>
      <c r="J79" s="21"/>
      <c r="K79" s="21"/>
      <c r="L79" s="21"/>
      <c r="M79" s="21"/>
      <c r="N79" s="60"/>
    </row>
    <row r="80" spans="1:14">
      <c r="A80" s="167"/>
      <c r="B80" s="13">
        <v>1982</v>
      </c>
      <c r="C80" s="21"/>
      <c r="D80" s="21"/>
      <c r="E80" s="21"/>
      <c r="F80" s="21"/>
      <c r="G80" s="21"/>
      <c r="H80" s="21"/>
      <c r="I80" s="21"/>
      <c r="J80" s="21"/>
      <c r="K80" s="21"/>
      <c r="L80" s="21"/>
      <c r="M80" s="21"/>
      <c r="N80" s="60"/>
    </row>
    <row r="81" spans="1:14">
      <c r="A81" s="167"/>
      <c r="B81" s="13">
        <v>1983</v>
      </c>
      <c r="C81" s="21"/>
      <c r="D81" s="21"/>
      <c r="E81" s="21"/>
      <c r="F81" s="21"/>
      <c r="G81" s="21"/>
      <c r="H81" s="21"/>
      <c r="I81" s="21"/>
      <c r="J81" s="21"/>
      <c r="K81" s="21"/>
      <c r="L81" s="21"/>
      <c r="M81" s="21"/>
      <c r="N81" s="60"/>
    </row>
    <row r="82" spans="1:14">
      <c r="A82" s="167"/>
      <c r="B82" s="13">
        <v>1984</v>
      </c>
      <c r="C82" s="21"/>
      <c r="D82" s="21"/>
      <c r="E82" s="21"/>
      <c r="F82" s="21"/>
      <c r="G82" s="21"/>
      <c r="H82" s="21"/>
      <c r="I82" s="21"/>
      <c r="J82" s="21"/>
      <c r="K82" s="21"/>
      <c r="L82" s="21"/>
      <c r="M82" s="21"/>
      <c r="N82" s="60"/>
    </row>
    <row r="83" spans="1:14">
      <c r="A83" s="167"/>
      <c r="B83" s="13">
        <v>1985</v>
      </c>
      <c r="C83" s="21"/>
      <c r="D83" s="21"/>
      <c r="E83" s="21"/>
      <c r="F83" s="21"/>
      <c r="G83" s="21"/>
      <c r="H83" s="21"/>
      <c r="I83" s="21"/>
      <c r="J83" s="21"/>
      <c r="K83" s="21"/>
      <c r="L83" s="21"/>
      <c r="M83" s="21"/>
      <c r="N83" s="60"/>
    </row>
    <row r="84" spans="1:14">
      <c r="A84" s="167"/>
      <c r="B84" s="13">
        <v>1986</v>
      </c>
      <c r="C84" s="21"/>
      <c r="D84" s="21"/>
      <c r="E84" s="21"/>
      <c r="F84" s="21"/>
      <c r="G84" s="21"/>
      <c r="H84" s="21"/>
      <c r="I84" s="21"/>
      <c r="J84" s="21"/>
      <c r="K84" s="21"/>
      <c r="L84" s="21"/>
      <c r="M84" s="21"/>
      <c r="N84" s="60"/>
    </row>
    <row r="85" spans="1:14">
      <c r="A85" s="167"/>
      <c r="B85" s="152" t="s">
        <v>38</v>
      </c>
      <c r="C85" s="21"/>
      <c r="D85" s="21"/>
      <c r="E85" s="21"/>
      <c r="F85" s="21"/>
      <c r="G85" s="21"/>
      <c r="H85" s="21"/>
      <c r="I85" s="21"/>
      <c r="J85" s="21"/>
      <c r="K85" s="21"/>
      <c r="L85" s="21"/>
      <c r="M85" s="21"/>
      <c r="N85" s="60"/>
    </row>
    <row r="86" spans="1:14">
      <c r="A86" s="167"/>
      <c r="B86" s="152" t="s">
        <v>39</v>
      </c>
      <c r="C86" s="21"/>
      <c r="D86" s="21"/>
      <c r="E86" s="21"/>
      <c r="F86" s="21"/>
      <c r="G86" s="21"/>
      <c r="H86" s="21"/>
      <c r="I86" s="21"/>
      <c r="J86" s="21"/>
      <c r="K86" s="21"/>
      <c r="L86" s="21"/>
      <c r="M86" s="21"/>
      <c r="N86" s="60"/>
    </row>
    <row r="87" spans="1:14">
      <c r="A87" s="168"/>
      <c r="B87" s="153" t="s">
        <v>40</v>
      </c>
      <c r="C87" s="22"/>
      <c r="D87" s="22"/>
      <c r="E87" s="22"/>
      <c r="F87" s="22"/>
      <c r="G87" s="22"/>
      <c r="H87" s="21"/>
      <c r="I87" s="22"/>
      <c r="J87" s="22"/>
      <c r="K87" s="22"/>
      <c r="L87" s="22"/>
      <c r="M87" s="22"/>
      <c r="N87" s="61"/>
    </row>
    <row r="88" spans="1:14" ht="12.75" customHeight="1">
      <c r="A88" s="167" t="s">
        <v>41</v>
      </c>
      <c r="B88" s="152" t="s">
        <v>42</v>
      </c>
      <c r="C88" s="21"/>
      <c r="D88" s="21"/>
      <c r="E88" s="21"/>
      <c r="F88" s="21"/>
      <c r="G88" s="21"/>
      <c r="H88" s="21"/>
      <c r="I88" s="21"/>
      <c r="J88" s="21"/>
      <c r="K88" s="21"/>
      <c r="L88" s="21"/>
      <c r="M88" s="21"/>
      <c r="N88" s="60"/>
    </row>
    <row r="89" spans="1:14">
      <c r="A89" s="167"/>
      <c r="B89" s="152" t="s">
        <v>43</v>
      </c>
      <c r="C89" s="21"/>
      <c r="D89" s="21"/>
      <c r="E89" s="21"/>
      <c r="F89" s="21"/>
      <c r="G89" s="21"/>
      <c r="H89" s="21"/>
      <c r="I89" s="21"/>
      <c r="J89" s="21"/>
      <c r="K89" s="21"/>
      <c r="L89" s="21"/>
      <c r="M89" s="21"/>
      <c r="N89" s="60"/>
    </row>
    <row r="90" spans="1:14">
      <c r="A90" s="167"/>
      <c r="B90" s="152" t="s">
        <v>44</v>
      </c>
      <c r="C90" s="181">
        <f>ROUND(('Revenue, Surplus measures'!C25*1000000/Population!$C25),0)</f>
        <v>-719</v>
      </c>
      <c r="D90" s="181"/>
      <c r="E90" s="181"/>
      <c r="F90" s="181"/>
      <c r="G90" s="181"/>
      <c r="H90" s="181"/>
      <c r="I90" s="181">
        <f>ROUND(('Revenue, Surplus measures'!I25*1000000/Population!$C25),0)</f>
        <v>7068</v>
      </c>
      <c r="J90" s="181"/>
      <c r="K90" s="181"/>
      <c r="L90" s="181">
        <f>ROUND(('Revenue, Surplus measures'!L25*1000000/Population!$C25),0)</f>
        <v>7862</v>
      </c>
      <c r="M90" s="181"/>
      <c r="N90" s="184"/>
    </row>
    <row r="91" spans="1:14">
      <c r="A91" s="167"/>
      <c r="B91" s="152" t="s">
        <v>45</v>
      </c>
      <c r="C91" s="207">
        <f>ROUND(('Revenue, Surplus measures'!C26*1000000/Population!$C26),0)</f>
        <v>-513</v>
      </c>
      <c r="D91" s="207"/>
      <c r="E91" s="207"/>
      <c r="F91" s="207"/>
      <c r="G91" s="207"/>
      <c r="H91" s="207"/>
      <c r="I91" s="207">
        <f>ROUND(('Revenue, Surplus measures'!I26*1000000/Population!$C26),0)</f>
        <v>7314</v>
      </c>
      <c r="J91" s="207"/>
      <c r="K91" s="207"/>
      <c r="L91" s="207">
        <f>ROUND(('Revenue, Surplus measures'!L26*1000000/Population!$C26),0)</f>
        <v>7778</v>
      </c>
      <c r="M91" s="207"/>
      <c r="N91" s="201"/>
    </row>
    <row r="92" spans="1:14" ht="12.75" customHeight="1">
      <c r="A92" s="161" t="s">
        <v>50</v>
      </c>
      <c r="B92" s="155" t="s">
        <v>47</v>
      </c>
      <c r="C92" s="181"/>
      <c r="D92" s="181">
        <f>ROUND(('Revenue, Surplus measures'!D27*1000000/Population!$C27),0)</f>
        <v>210</v>
      </c>
      <c r="E92" s="181"/>
      <c r="F92" s="181">
        <f>ROUND(('Revenue, Surplus measures'!F27*1000000/Population!$C27),0)</f>
        <v>-144</v>
      </c>
      <c r="G92" s="181">
        <f>ROUND(('Revenue, Surplus measures'!G27*1000000/Population!$C27),0)</f>
        <v>189</v>
      </c>
      <c r="H92" s="181"/>
      <c r="I92" s="181">
        <f>ROUND(('Revenue, Surplus measures'!I27*1000000/Population!$C27),0)</f>
        <v>7665</v>
      </c>
      <c r="J92" s="181">
        <f>ROUND(('Revenue, Surplus measures'!J27*1000000/Population!$C27),0)</f>
        <v>7379</v>
      </c>
      <c r="K92" s="180"/>
      <c r="L92" s="180"/>
      <c r="M92" s="181">
        <f>ROUND(('Revenue, Surplus measures'!M27*1000000/Population!$C27),0)</f>
        <v>8068</v>
      </c>
      <c r="N92" s="198"/>
    </row>
    <row r="93" spans="1:14">
      <c r="A93" s="163"/>
      <c r="B93" s="152" t="s">
        <v>48</v>
      </c>
      <c r="C93" s="181"/>
      <c r="D93" s="181">
        <f>ROUND(('Revenue, Surplus measures'!D28*1000000/Population!$C28),0)</f>
        <v>739</v>
      </c>
      <c r="E93" s="181"/>
      <c r="F93" s="181">
        <f>ROUND(('Revenue, Surplus measures'!F28*1000000/Population!$C28),0)</f>
        <v>751</v>
      </c>
      <c r="G93" s="181">
        <f>ROUND(('Revenue, Surplus measures'!G28*1000000/Population!$C28),0)</f>
        <v>109</v>
      </c>
      <c r="H93" s="181"/>
      <c r="I93" s="181">
        <f>ROUND(('Revenue, Surplus measures'!I28*1000000/Population!$C28),0)</f>
        <v>8214</v>
      </c>
      <c r="J93" s="181">
        <f>ROUND(('Revenue, Surplus measures'!J28*1000000/Population!$C28),0)</f>
        <v>7958</v>
      </c>
      <c r="K93" s="180"/>
      <c r="L93" s="180"/>
      <c r="M93" s="181">
        <f>ROUND(('Revenue, Surplus measures'!M28*1000000/Population!$C28),0)</f>
        <v>8899</v>
      </c>
      <c r="N93" s="199"/>
    </row>
    <row r="94" spans="1:14">
      <c r="A94" s="163"/>
      <c r="B94" s="152" t="s">
        <v>49</v>
      </c>
      <c r="C94" s="181"/>
      <c r="D94" s="181">
        <f>ROUND(('Revenue, Surplus measures'!D29*1000000/Population!$C29),0)</f>
        <v>894</v>
      </c>
      <c r="E94" s="181"/>
      <c r="F94" s="181">
        <f>ROUND(('Revenue, Surplus measures'!F29*1000000/Population!$C29),0)</f>
        <v>790</v>
      </c>
      <c r="G94" s="181">
        <f>ROUND(('Revenue, Surplus measures'!G29*1000000/Population!$C29),0)</f>
        <v>1331</v>
      </c>
      <c r="H94" s="181"/>
      <c r="I94" s="181">
        <f>ROUND(('Revenue, Surplus measures'!I29*1000000/Population!$C29),0)</f>
        <v>8722</v>
      </c>
      <c r="J94" s="181">
        <f>ROUND(('Revenue, Surplus measures'!J29*1000000/Population!$C29),0)</f>
        <v>8359</v>
      </c>
      <c r="K94" s="180"/>
      <c r="L94" s="180"/>
      <c r="M94" s="181">
        <f>ROUND(('Revenue, Surplus measures'!M29*1000000/Population!$C29),0)</f>
        <v>9122</v>
      </c>
      <c r="N94" s="199"/>
    </row>
    <row r="95" spans="1:14" ht="12.75" customHeight="1">
      <c r="A95" s="163"/>
      <c r="B95" s="13">
        <v>1997</v>
      </c>
      <c r="C95" s="181"/>
      <c r="D95" s="181">
        <f>ROUND(('Revenue, Surplus measures'!D30*1000000/Population!$C30),0)</f>
        <v>495</v>
      </c>
      <c r="E95" s="181"/>
      <c r="F95" s="181">
        <f>ROUND(('Revenue, Surplus measures'!F30*1000000/Population!$C30),0)</f>
        <v>479</v>
      </c>
      <c r="G95" s="181">
        <f>ROUND(('Revenue, Surplus measures'!G30*1000000/Population!$C30),0)</f>
        <v>1041</v>
      </c>
      <c r="H95" s="181"/>
      <c r="I95" s="181">
        <f>ROUND(('Revenue, Surplus measures'!I30*1000000/Population!$C30),0)</f>
        <v>8439</v>
      </c>
      <c r="J95" s="181">
        <f>ROUND(('Revenue, Surplus measures'!J30*1000000/Population!$C30),0)</f>
        <v>8175</v>
      </c>
      <c r="K95" s="180"/>
      <c r="L95" s="180"/>
      <c r="M95" s="181">
        <f>ROUND(('Revenue, Surplus measures'!M30*1000000/Population!$C30),0)</f>
        <v>8812</v>
      </c>
      <c r="N95" s="184">
        <f>ROUND(('Revenue, Surplus measures'!N30*1000000/Population!$C30),0)</f>
        <v>10479</v>
      </c>
    </row>
    <row r="96" spans="1:14" ht="12.75" customHeight="1">
      <c r="A96" s="163"/>
      <c r="B96" s="13">
        <v>1998</v>
      </c>
      <c r="C96" s="181"/>
      <c r="D96" s="181">
        <f>ROUND(('Revenue, Surplus measures'!D31*1000000/Population!$C31),0)</f>
        <v>539</v>
      </c>
      <c r="E96" s="181"/>
      <c r="F96" s="181">
        <f>ROUND(('Revenue, Surplus measures'!F31*1000000/Population!$C31),0)</f>
        <v>617</v>
      </c>
      <c r="G96" s="181">
        <f>ROUND(('Revenue, Surplus measures'!G31*1000000/Population!$C31),0)</f>
        <v>127</v>
      </c>
      <c r="H96" s="181"/>
      <c r="I96" s="181">
        <f>ROUND(('Revenue, Surplus measures'!I31*1000000/Population!$C31),0)</f>
        <v>8698</v>
      </c>
      <c r="J96" s="181">
        <f>ROUND(('Revenue, Surplus measures'!J31*1000000/Population!$C31),0)</f>
        <v>8361</v>
      </c>
      <c r="K96" s="180"/>
      <c r="L96" s="180"/>
      <c r="M96" s="181">
        <f>ROUND(('Revenue, Surplus measures'!M31*1000000/Population!$C31),0)</f>
        <v>9009</v>
      </c>
      <c r="N96" s="184">
        <f>ROUND(('Revenue, Surplus measures'!N31*1000000/Population!$C31),0)</f>
        <v>10817</v>
      </c>
    </row>
    <row r="97" spans="1:14">
      <c r="A97" s="163"/>
      <c r="B97" s="13">
        <v>1999</v>
      </c>
      <c r="C97" s="181"/>
      <c r="D97" s="181">
        <f>ROUND(('Revenue, Surplus measures'!D32*1000000/Population!$C32),0)</f>
        <v>446</v>
      </c>
      <c r="E97" s="181"/>
      <c r="F97" s="181">
        <f>ROUND(('Revenue, Surplus measures'!F32*1000000/Population!$C32),0)</f>
        <v>33</v>
      </c>
      <c r="G97" s="181">
        <f>ROUND(('Revenue, Surplus measures'!G32*1000000/Population!$C32),0)</f>
        <v>535</v>
      </c>
      <c r="H97" s="181"/>
      <c r="I97" s="181">
        <f>ROUND(('Revenue, Surplus measures'!I32*1000000/Population!$C32),0)</f>
        <v>8462</v>
      </c>
      <c r="J97" s="181">
        <f>ROUND(('Revenue, Surplus measures'!J32*1000000/Population!$C32),0)</f>
        <v>8068</v>
      </c>
      <c r="K97" s="180"/>
      <c r="L97" s="180"/>
      <c r="M97" s="181">
        <f>ROUND(('Revenue, Surplus measures'!M32*1000000/Population!$C32),0)</f>
        <v>8591</v>
      </c>
      <c r="N97" s="184">
        <f>ROUND(('Revenue, Surplus measures'!N32*1000000/Population!$C32),0)</f>
        <v>10443</v>
      </c>
    </row>
    <row r="98" spans="1:14">
      <c r="A98" s="163"/>
      <c r="B98" s="13">
        <v>2000</v>
      </c>
      <c r="C98" s="181"/>
      <c r="D98" s="181">
        <f>ROUND(('Revenue, Surplus measures'!D33*1000000/Population!$C33),0)</f>
        <v>365</v>
      </c>
      <c r="E98" s="181"/>
      <c r="F98" s="181">
        <f>ROUND(('Revenue, Surplus measures'!F33*1000000/Population!$C33),0)</f>
        <v>154</v>
      </c>
      <c r="G98" s="181">
        <f>ROUND(('Revenue, Surplus measures'!G33*1000000/Population!$C33),0)</f>
        <v>-100</v>
      </c>
      <c r="H98" s="181"/>
      <c r="I98" s="181">
        <f>ROUND(('Revenue, Surplus measures'!I33*1000000/Population!$C33),0)</f>
        <v>8799</v>
      </c>
      <c r="J98" s="181">
        <f>ROUND(('Revenue, Surplus measures'!J33*1000000/Population!$C33),0)</f>
        <v>8470</v>
      </c>
      <c r="K98" s="180"/>
      <c r="L98" s="180"/>
      <c r="M98" s="181">
        <f>ROUND(('Revenue, Surplus measures'!M33*1000000/Population!$C33),0)</f>
        <v>9080</v>
      </c>
      <c r="N98" s="184">
        <f>ROUND(('Revenue, Surplus measures'!N33*1000000/Population!$C33),0)</f>
        <v>10812</v>
      </c>
    </row>
    <row r="99" spans="1:14">
      <c r="A99" s="163"/>
      <c r="B99" s="13" t="s">
        <v>51</v>
      </c>
      <c r="C99" s="181"/>
      <c r="D99" s="181">
        <f>ROUND(('Revenue, Surplus measures'!D34*1000000/Population!$C34),0)</f>
        <v>312</v>
      </c>
      <c r="E99" s="181"/>
      <c r="F99" s="181">
        <f>ROUND(('Revenue, Surplus measures'!F34*1000000/Population!$C34),0)</f>
        <v>367</v>
      </c>
      <c r="G99" s="181">
        <f>ROUND(('Revenue, Surplus measures'!G34*1000000/Population!$C34),0)</f>
        <v>90</v>
      </c>
      <c r="H99" s="181"/>
      <c r="I99" s="181">
        <f>ROUND(('Revenue, Surplus measures'!I34*1000000/Population!$C34),0)</f>
        <v>9365</v>
      </c>
      <c r="J99" s="181">
        <f>ROUND(('Revenue, Surplus measures'!J34*1000000/Population!$C34),0)</f>
        <v>9131</v>
      </c>
      <c r="K99" s="180"/>
      <c r="L99" s="180"/>
      <c r="M99" s="181">
        <f>ROUND(('Revenue, Surplus measures'!M34*1000000/Population!$C34),0)</f>
        <v>9776</v>
      </c>
      <c r="N99" s="184">
        <f>ROUND(('Revenue, Surplus measures'!N34*1000000/Population!$C34),0)</f>
        <v>11610</v>
      </c>
    </row>
    <row r="100" spans="1:14">
      <c r="A100" s="163"/>
      <c r="B100" s="13" t="s">
        <v>52</v>
      </c>
      <c r="C100" s="181"/>
      <c r="D100" s="181">
        <f>ROUND(('Revenue, Surplus measures'!D35*1000000/Population!$C35),0)</f>
        <v>584</v>
      </c>
      <c r="E100" s="181"/>
      <c r="F100" s="181">
        <f>ROUND(('Revenue, Surplus measures'!F35*1000000/Population!$C35),0)</f>
        <v>631</v>
      </c>
      <c r="G100" s="181">
        <f>ROUND(('Revenue, Surplus measures'!G35*1000000/Population!$C35),0)</f>
        <v>55</v>
      </c>
      <c r="H100" s="181"/>
      <c r="I100" s="181">
        <f>ROUND(('Revenue, Surplus measures'!I35*1000000/Population!$C35),0)</f>
        <v>9925</v>
      </c>
      <c r="J100" s="181">
        <f>ROUND(('Revenue, Surplus measures'!J35*1000000/Population!$C35),0)</f>
        <v>9401</v>
      </c>
      <c r="K100" s="180"/>
      <c r="L100" s="180"/>
      <c r="M100" s="181">
        <f>ROUND(('Revenue, Surplus measures'!M35*1000000/Population!$C35),0)</f>
        <v>10202</v>
      </c>
      <c r="N100" s="184">
        <f>ROUND(('Revenue, Surplus measures'!N35*1000000/Population!$C35),0)</f>
        <v>12687</v>
      </c>
    </row>
    <row r="101" spans="1:14">
      <c r="A101" s="163"/>
      <c r="B101" s="13" t="s">
        <v>53</v>
      </c>
      <c r="C101" s="181"/>
      <c r="D101" s="181">
        <f>ROUND(('Revenue, Surplus measures'!D36*1000000/Population!$C36),0)</f>
        <v>406</v>
      </c>
      <c r="E101" s="181"/>
      <c r="F101" s="181">
        <f>ROUND(('Revenue, Surplus measures'!F36*1000000/Population!$C36),0)</f>
        <v>1094</v>
      </c>
      <c r="G101" s="181">
        <f>ROUND(('Revenue, Surplus measures'!G36*1000000/Population!$C36),0)</f>
        <v>305</v>
      </c>
      <c r="H101" s="181"/>
      <c r="I101" s="181">
        <f>ROUND(('Revenue, Surplus measures'!I36*1000000/Population!$C36),0)</f>
        <v>9986</v>
      </c>
      <c r="J101" s="181">
        <f>ROUND(('Revenue, Surplus measures'!J36*1000000/Population!$C36),0)</f>
        <v>10156</v>
      </c>
      <c r="K101" s="180"/>
      <c r="L101" s="180"/>
      <c r="M101" s="181">
        <f>ROUND(('Revenue, Surplus measures'!M36*1000000/Population!$C36),0)</f>
        <v>10888</v>
      </c>
      <c r="N101" s="184">
        <f>ROUND(('Revenue, Surplus measures'!N36*1000000/Population!$C36),0)</f>
        <v>14115</v>
      </c>
    </row>
    <row r="102" spans="1:14">
      <c r="A102" s="163"/>
      <c r="B102" s="13" t="s">
        <v>54</v>
      </c>
      <c r="C102" s="207"/>
      <c r="D102" s="181">
        <f>ROUND(('Revenue, Surplus measures'!D37*1000000/Population!$C37),0)</f>
        <v>1800</v>
      </c>
      <c r="E102" s="207"/>
      <c r="F102" s="207">
        <f>ROUND(('Revenue, Surplus measures'!F37*1000000/Population!$C37),0)</f>
        <v>1372</v>
      </c>
      <c r="G102" s="207">
        <f>ROUND(('Revenue, Surplus measures'!G37*1000000/Population!$C37),0)</f>
        <v>128</v>
      </c>
      <c r="H102" s="207"/>
      <c r="I102" s="207">
        <f>ROUND(('Revenue, Surplus measures'!I37*1000000/Population!$C37),0)</f>
        <v>10535</v>
      </c>
      <c r="J102" s="207">
        <f>ROUND(('Revenue, Surplus measures'!J37*1000000/Population!$C37),0)</f>
        <v>10678</v>
      </c>
      <c r="K102" s="194"/>
      <c r="L102" s="194"/>
      <c r="M102" s="207">
        <f>ROUND(('Revenue, Surplus measures'!M37*1000000/Population!$C37),0)</f>
        <v>11382</v>
      </c>
      <c r="N102" s="201">
        <f>ROUND(('Revenue, Surplus measures'!N37*1000000/Population!$C37),0)</f>
        <v>14477</v>
      </c>
    </row>
    <row r="103" spans="1:14" ht="12.75" customHeight="1">
      <c r="A103" s="166" t="s">
        <v>55</v>
      </c>
      <c r="B103" s="11" t="s">
        <v>56</v>
      </c>
      <c r="C103" s="174"/>
      <c r="D103" s="174">
        <f>ROUND(('Revenue, Surplus measures'!D38*1000000/Population!$C38),0)</f>
        <v>1442</v>
      </c>
      <c r="E103" s="174"/>
      <c r="F103" s="174">
        <f>ROUND(('Revenue, Surplus measures'!F38*1000000/Population!$C38),0)</f>
        <v>1720</v>
      </c>
      <c r="G103" s="174">
        <f>ROUND(('Revenue, Surplus measures'!G38*1000000/Population!$C38),0)</f>
        <v>755</v>
      </c>
      <c r="H103" s="174"/>
      <c r="I103" s="174">
        <f>ROUND(('Revenue, Surplus measures'!I38*1000000/Population!$C38),0)</f>
        <v>11395</v>
      </c>
      <c r="J103" s="174">
        <f>ROUND(('Revenue, Surplus measures'!J38*1000000/Population!$C38),0)</f>
        <v>11541</v>
      </c>
      <c r="K103" s="182"/>
      <c r="L103" s="182"/>
      <c r="M103" s="174">
        <f>ROUND(('Revenue, Surplus measures'!M38*1000000/Population!$C38),0)</f>
        <v>12353</v>
      </c>
      <c r="N103" s="183">
        <f>ROUND(('Revenue, Surplus measures'!N38*1000000/Population!$C38),0)</f>
        <v>15745</v>
      </c>
    </row>
    <row r="104" spans="1:14">
      <c r="A104" s="167"/>
      <c r="B104" s="13" t="s">
        <v>57</v>
      </c>
      <c r="C104" s="181"/>
      <c r="D104" s="181">
        <f>ROUND(('Revenue, Surplus measures'!D39*1000000/Population!$C39),0)</f>
        <v>2293</v>
      </c>
      <c r="E104" s="181"/>
      <c r="F104" s="181">
        <f>ROUND(('Revenue, Surplus measures'!F39*1000000/Population!$C39),0)</f>
        <v>1704</v>
      </c>
      <c r="G104" s="181">
        <f>ROUND(('Revenue, Surplus measures'!G39*1000000/Population!$C39),0)</f>
        <v>717</v>
      </c>
      <c r="H104" s="181"/>
      <c r="I104" s="181">
        <f>ROUND(('Revenue, Surplus measures'!I39*1000000/Population!$C39),0)</f>
        <v>11947</v>
      </c>
      <c r="J104" s="181">
        <f>ROUND(('Revenue, Surplus measures'!J39*1000000/Population!$C39),0)</f>
        <v>12251</v>
      </c>
      <c r="K104" s="180"/>
      <c r="L104" s="180"/>
      <c r="M104" s="181">
        <f>ROUND(('Revenue, Surplus measures'!M39*1000000/Population!$C39),0)</f>
        <v>13339</v>
      </c>
      <c r="N104" s="184">
        <f>ROUND(('Revenue, Surplus measures'!N39*1000000/Population!$C39),0)</f>
        <v>17015</v>
      </c>
    </row>
    <row r="105" spans="1:14">
      <c r="A105" s="167"/>
      <c r="B105" s="13" t="s">
        <v>58</v>
      </c>
      <c r="C105" s="181"/>
      <c r="D105" s="181">
        <f>ROUND(('Revenue, Surplus measures'!D40*1000000/Population!$C40),0)</f>
        <v>1907</v>
      </c>
      <c r="E105" s="181"/>
      <c r="F105" s="181">
        <f>ROUND(('Revenue, Surplus measures'!F40*1000000/Population!$C40),0)</f>
        <v>1393</v>
      </c>
      <c r="G105" s="181">
        <f>ROUND(('Revenue, Surplus measures'!G40*1000000/Population!$C40),0)</f>
        <v>664</v>
      </c>
      <c r="H105" s="181"/>
      <c r="I105" s="181">
        <f>ROUND(('Revenue, Surplus measures'!I40*1000000/Population!$C40),0)</f>
        <v>12398</v>
      </c>
      <c r="J105" s="181">
        <f>ROUND(('Revenue, Surplus measures'!J40*1000000/Population!$C40),0)</f>
        <v>12711</v>
      </c>
      <c r="K105" s="180"/>
      <c r="L105" s="180"/>
      <c r="M105" s="181">
        <f>ROUND(('Revenue, Surplus measures'!M40*1000000/Population!$C40),0)</f>
        <v>13780</v>
      </c>
      <c r="N105" s="184">
        <f>ROUND(('Revenue, Surplus measures'!N40*1000000/Population!$C40),0)</f>
        <v>17570</v>
      </c>
    </row>
    <row r="106" spans="1:14">
      <c r="A106" s="167"/>
      <c r="B106" s="13" t="s">
        <v>59</v>
      </c>
      <c r="C106" s="181"/>
      <c r="D106" s="181">
        <f>ROUND(('Revenue, Surplus measures'!D41*1000000/Population!$C41),0)</f>
        <v>562</v>
      </c>
      <c r="E106" s="181">
        <f>ROUND(('Revenue, Surplus measures'!E41*1000000/Population!$C41),0)</f>
        <v>1365</v>
      </c>
      <c r="F106" s="181">
        <f>ROUND(('Revenue, Surplus measures'!F41*1000000/Population!$C41),0)</f>
        <v>1328</v>
      </c>
      <c r="G106" s="181">
        <f>ROUND(('Revenue, Surplus measures'!G41*1000000/Population!$C41),0)</f>
        <v>485</v>
      </c>
      <c r="H106" s="181"/>
      <c r="I106" s="181">
        <f>ROUND(('Revenue, Surplus measures'!I41*1000000/Population!$C41),0)</f>
        <v>12998</v>
      </c>
      <c r="J106" s="181">
        <f>ROUND(('Revenue, Surplus measures'!J41*1000000/Population!$C41),0)</f>
        <v>13370</v>
      </c>
      <c r="K106" s="180"/>
      <c r="L106" s="180"/>
      <c r="M106" s="181">
        <f>ROUND(('Revenue, Surplus measures'!M41*1000000/Population!$C41),0)</f>
        <v>14508</v>
      </c>
      <c r="N106" s="184">
        <f>ROUND(('Revenue, Surplus measures'!N41*1000000/Population!$C41),0)</f>
        <v>19022</v>
      </c>
    </row>
    <row r="107" spans="1:14">
      <c r="A107" s="167"/>
      <c r="B107" s="13" t="s">
        <v>60</v>
      </c>
      <c r="C107" s="181"/>
      <c r="D107" s="181">
        <f>ROUND(('Revenue, Surplus measures'!D42*1000000/Population!$C42),0)</f>
        <v>-2454</v>
      </c>
      <c r="E107" s="181">
        <f>ROUND(('Revenue, Surplus measures'!E42*1000000/Population!$C42),0)</f>
        <v>-888</v>
      </c>
      <c r="F107" s="181">
        <f>ROUND(('Revenue, Surplus measures'!F42*1000000/Population!$C42),0)</f>
        <v>-909</v>
      </c>
      <c r="G107" s="181">
        <f>ROUND(('Revenue, Surplus measures'!G42*1000000/Population!$C42),0)</f>
        <v>-2018</v>
      </c>
      <c r="H107" s="181"/>
      <c r="I107" s="181">
        <f>ROUND(('Revenue, Surplus measures'!I42*1000000/Population!$C42),0)</f>
        <v>11941</v>
      </c>
      <c r="J107" s="181">
        <f>ROUND(('Revenue, Surplus measures'!J42*1000000/Population!$C42),0)</f>
        <v>12773</v>
      </c>
      <c r="K107" s="180"/>
      <c r="L107" s="180"/>
      <c r="M107" s="181">
        <f>ROUND(('Revenue, Surplus measures'!M42*1000000/Population!$C42),0)</f>
        <v>13826</v>
      </c>
      <c r="N107" s="184">
        <f>ROUND(('Revenue, Surplus measures'!N42*1000000/Population!$C42),0)</f>
        <v>18383</v>
      </c>
    </row>
    <row r="108" spans="1:14">
      <c r="A108" s="167"/>
      <c r="B108" s="13" t="s">
        <v>61</v>
      </c>
      <c r="C108" s="181"/>
      <c r="D108" s="181">
        <f>ROUND(('Revenue, Surplus measures'!D43*1000000/Population!$C43),0)</f>
        <v>-1041</v>
      </c>
      <c r="E108" s="181">
        <f>ROUND(('Revenue, Surplus measures'!E43*1000000/Population!$C43),0)</f>
        <v>-1770</v>
      </c>
      <c r="F108" s="181">
        <f>ROUND(('Revenue, Surplus measures'!F43*1000000/Population!$C43),0)</f>
        <v>-1458</v>
      </c>
      <c r="G108" s="181">
        <f>ROUND(('Revenue, Surplus measures'!G43*1000000/Population!$C43),0)</f>
        <v>-2078</v>
      </c>
      <c r="H108" s="181"/>
      <c r="I108" s="181">
        <f>ROUND(('Revenue, Surplus measures'!I43*1000000/Population!$C43),0)</f>
        <v>11570</v>
      </c>
      <c r="J108" s="181">
        <f>ROUND(('Revenue, Surplus measures'!J43*1000000/Population!$C43),0)</f>
        <v>11718</v>
      </c>
      <c r="K108" s="180"/>
      <c r="L108" s="180"/>
      <c r="M108" s="181">
        <f>ROUND(('Revenue, Surplus measures'!M43*1000000/Population!$C43),0)</f>
        <v>12876</v>
      </c>
      <c r="N108" s="184">
        <f>ROUND(('Revenue, Surplus measures'!N43*1000000/Population!$C43),0)</f>
        <v>17027</v>
      </c>
    </row>
    <row r="109" spans="1:14">
      <c r="A109" s="167"/>
      <c r="B109" s="13" t="s">
        <v>62</v>
      </c>
      <c r="C109" s="181"/>
      <c r="D109" s="181">
        <f>ROUND(('Revenue, Surplus measures'!D44*1000000/Population!$C44),0)</f>
        <v>-3056</v>
      </c>
      <c r="E109" s="181">
        <f>ROUND(('Revenue, Surplus measures'!E44*1000000/Population!$C44),0)</f>
        <v>-4573</v>
      </c>
      <c r="F109" s="181">
        <f>ROUND(('Revenue, Surplus measures'!F44*1000000/Population!$C44),0)</f>
        <v>-4208</v>
      </c>
      <c r="G109" s="181">
        <f>ROUND(('Revenue, Surplus measures'!G44*1000000/Population!$C44),0)</f>
        <v>-3052</v>
      </c>
      <c r="H109" s="181"/>
      <c r="I109" s="181">
        <f>ROUND(('Revenue, Surplus measures'!I44*1000000/Population!$C44),0)</f>
        <v>11533</v>
      </c>
      <c r="J109" s="181">
        <f>ROUND(('Revenue, Surplus measures'!J44*1000000/Population!$C44),0)</f>
        <v>11794</v>
      </c>
      <c r="K109" s="180"/>
      <c r="L109" s="180"/>
      <c r="M109" s="181">
        <f>ROUND(('Revenue, Surplus measures'!M44*1000000/Population!$C44),0)</f>
        <v>13084</v>
      </c>
      <c r="N109" s="184">
        <f>ROUND(('Revenue, Surplus measures'!N44*1000000/Population!$C44),0)</f>
        <v>18448</v>
      </c>
    </row>
    <row r="110" spans="1:14">
      <c r="A110" s="167"/>
      <c r="B110" s="13" t="s">
        <v>63</v>
      </c>
      <c r="C110" s="181"/>
      <c r="D110" s="181">
        <f>ROUND(('Revenue, Surplus measures'!D45*1000000/Population!$C45),0)</f>
        <v>-3387</v>
      </c>
      <c r="E110" s="181">
        <f>ROUND(('Revenue, Surplus measures'!E45*1000000/Population!$C45),0)</f>
        <v>-2702</v>
      </c>
      <c r="F110" s="181">
        <f>ROUND(('Revenue, Surplus measures'!F45*1000000/Population!$C45),0)</f>
        <v>-2101</v>
      </c>
      <c r="G110" s="181">
        <f>ROUND(('Revenue, Surplus measures'!G45*1000000/Population!$C45),0)</f>
        <v>-2420</v>
      </c>
      <c r="H110" s="181"/>
      <c r="I110" s="181">
        <f>ROUND(('Revenue, Surplus measures'!I45*1000000/Population!$C45),0)</f>
        <v>12182</v>
      </c>
      <c r="J110" s="181">
        <f>ROUND(('Revenue, Surplus measures'!J45*1000000/Population!$C45),0)</f>
        <v>12523</v>
      </c>
      <c r="K110" s="180"/>
      <c r="L110" s="180"/>
      <c r="M110" s="181">
        <f>ROUND(('Revenue, Surplus measures'!M45*1000000/Population!$C45),0)</f>
        <v>13738</v>
      </c>
      <c r="N110" s="184">
        <f>ROUND(('Revenue, Surplus measures'!N45*1000000/Population!$C45),0)</f>
        <v>18813</v>
      </c>
    </row>
    <row r="111" spans="1:14">
      <c r="A111" s="167"/>
      <c r="B111" s="13" t="s">
        <v>64</v>
      </c>
      <c r="C111" s="181"/>
      <c r="D111" s="181">
        <f>ROUND(('Revenue, Surplus measures'!D46*1000000/Population!$C46),0)</f>
        <v>1565</v>
      </c>
      <c r="E111" s="181">
        <f>ROUND(('Revenue, Surplus measures'!E46*1000000/Population!$C46),0)</f>
        <v>-1323</v>
      </c>
      <c r="F111" s="181">
        <f>ROUND(('Revenue, Surplus measures'!F46*1000000/Population!$C46),0)</f>
        <v>-997</v>
      </c>
      <c r="G111" s="181">
        <f>ROUND(('Revenue, Surplus measures'!G46*1000000/Population!$C46),0)</f>
        <v>-1297</v>
      </c>
      <c r="H111" s="181"/>
      <c r="I111" s="181">
        <f>ROUND(('Revenue, Surplus measures'!I46*1000000/Population!$C46),0)</f>
        <v>12747</v>
      </c>
      <c r="J111" s="181">
        <f>ROUND(('Revenue, Surplus measures'!J46*1000000/Population!$C46),0)</f>
        <v>13253</v>
      </c>
      <c r="K111" s="180"/>
      <c r="L111" s="180"/>
      <c r="M111" s="181">
        <f>ROUND(('Revenue, Surplus measures'!M46*1000000/Population!$C46),0)</f>
        <v>14417</v>
      </c>
      <c r="N111" s="184">
        <f>ROUND(('Revenue, Surplus measures'!N46*1000000/Population!$C46),0)</f>
        <v>19360</v>
      </c>
    </row>
    <row r="112" spans="1:14">
      <c r="A112" s="167"/>
      <c r="B112" s="13" t="s">
        <v>65</v>
      </c>
      <c r="C112" s="185"/>
      <c r="D112" s="181">
        <f>ROUND(('Revenue, Surplus measures'!D47*1000000/Population!$C47),0)</f>
        <v>656</v>
      </c>
      <c r="E112" s="181">
        <f>ROUND(('Revenue, Surplus measures'!E47*1000000/Population!$C47),0)</f>
        <v>-856</v>
      </c>
      <c r="F112" s="181">
        <f>ROUND(('Revenue, Surplus measures'!F47*1000000/Population!$C47),0)</f>
        <v>-626</v>
      </c>
      <c r="G112" s="181">
        <f>ROUND(('Revenue, Surplus measures'!G47*1000000/Population!$C47),0)</f>
        <v>-917</v>
      </c>
      <c r="H112" s="181"/>
      <c r="I112" s="181">
        <f>ROUND(('Revenue, Surplus measures'!I47*1000000/Population!$C47),0)</f>
        <v>13363</v>
      </c>
      <c r="J112" s="181">
        <f>ROUND(('Revenue, Surplus measures'!J47*1000000/Population!$C47),0)</f>
        <v>13745</v>
      </c>
      <c r="K112" s="185"/>
      <c r="L112" s="185"/>
      <c r="M112" s="181">
        <f>ROUND(('Revenue, Surplus measures'!M47*1000000/Population!$C47),0)</f>
        <v>14980</v>
      </c>
      <c r="N112" s="184">
        <f>ROUND(('Revenue, Surplus measures'!N47*1000000/Population!$C47),0)</f>
        <v>19767</v>
      </c>
    </row>
    <row r="113" spans="1:18">
      <c r="A113" s="167"/>
      <c r="B113" s="13" t="s">
        <v>66</v>
      </c>
      <c r="C113" s="185"/>
      <c r="D113" s="181">
        <f>ROUND(('Revenue, Surplus measures'!D48*1000000/Population!$C48),0)</f>
        <v>1264</v>
      </c>
      <c r="E113" s="181">
        <f>ROUND(('Revenue, Surplus measures'!E48*1000000/Population!$C48),0)</f>
        <v>73</v>
      </c>
      <c r="F113" s="181">
        <f>ROUND(('Revenue, Surplus measures'!F48*1000000/Population!$C48),0)</f>
        <v>91</v>
      </c>
      <c r="G113" s="181">
        <f>ROUND(('Revenue, Surplus measures'!G48*1000000/Population!$C48),0)</f>
        <v>-400</v>
      </c>
      <c r="H113" s="181"/>
      <c r="I113" s="181">
        <f>ROUND(('Revenue, Surplus measures'!I48*1000000/Population!$C48),0)</f>
        <v>14227</v>
      </c>
      <c r="J113" s="181">
        <f>ROUND(('Revenue, Surplus measures'!J48*1000000/Population!$C48),0)</f>
        <v>14597</v>
      </c>
      <c r="K113" s="185"/>
      <c r="L113" s="185"/>
      <c r="M113" s="181">
        <f>ROUND(('Revenue, Surplus measures'!M48*1000000/Population!$C48),0)</f>
        <v>15819</v>
      </c>
      <c r="N113" s="184">
        <f>ROUND(('Revenue, Surplus measures'!N48*1000000/Population!$C48),0)</f>
        <v>20549</v>
      </c>
    </row>
    <row r="114" spans="1:18">
      <c r="A114" s="167"/>
      <c r="B114" s="13" t="s">
        <v>67</v>
      </c>
      <c r="C114" s="185"/>
      <c r="D114" s="181">
        <f>ROUND(('Revenue, Surplus measures'!D49*1000000/Population!$C49),0)</f>
        <v>-1151</v>
      </c>
      <c r="E114" s="181">
        <f>ROUND(('Revenue, Surplus measures'!E49*1000000/Population!$C49),0)</f>
        <v>455</v>
      </c>
      <c r="F114" s="181">
        <f>ROUND(('Revenue, Surplus measures'!F49*1000000/Population!$C49),0)</f>
        <v>393</v>
      </c>
      <c r="G114" s="181">
        <f>ROUND(('Revenue, Surplus measures'!G49*1000000/Population!$C49),0)</f>
        <v>-283</v>
      </c>
      <c r="H114" s="181"/>
      <c r="I114" s="181">
        <f>ROUND(('Revenue, Surplus measures'!I49*1000000/Population!$C49),0)</f>
        <v>14799</v>
      </c>
      <c r="J114" s="181">
        <f>ROUND(('Revenue, Surplus measures'!J49*1000000/Population!$C49),0)</f>
        <v>15103</v>
      </c>
      <c r="K114" s="185"/>
      <c r="L114" s="185"/>
      <c r="M114" s="181">
        <f>ROUND(('Revenue, Surplus measures'!M49*1000000/Population!$C49),0)</f>
        <v>16320</v>
      </c>
      <c r="N114" s="184">
        <f>ROUND(('Revenue, Surplus measures'!N49*1000000/Population!$C49),0)</f>
        <v>20886</v>
      </c>
    </row>
    <row r="115" spans="1:18">
      <c r="A115" s="167"/>
      <c r="B115" s="13" t="s">
        <v>68</v>
      </c>
      <c r="C115" s="185"/>
      <c r="D115" s="181">
        <f>ROUND(('Revenue, Surplus measures'!D50*1000000/Population!$C50),0)</f>
        <v>2584</v>
      </c>
      <c r="E115" s="181">
        <f>ROUND(('Revenue, Surplus measures'!E50*1000000/Population!$C50),0)</f>
        <v>976</v>
      </c>
      <c r="F115" s="181">
        <f>ROUND(('Revenue, Surplus measures'!F50*1000000/Population!$C50),0)</f>
        <v>854</v>
      </c>
      <c r="G115" s="181">
        <f>ROUND(('Revenue, Surplus measures'!G50*1000000/Population!$C50),0)</f>
        <v>540</v>
      </c>
      <c r="H115" s="181"/>
      <c r="I115" s="181">
        <f>ROUND(('Revenue, Surplus measures'!I50*1000000/Population!$C50),0)</f>
        <v>15333</v>
      </c>
      <c r="J115" s="181">
        <f>ROUND(('Revenue, Surplus measures'!J50*1000000/Population!$C50),0)</f>
        <v>15867</v>
      </c>
      <c r="K115" s="185"/>
      <c r="L115" s="203"/>
      <c r="M115" s="181">
        <f>ROUND(('Revenue, Surplus measures'!M50*1000000/Population!$C50),0)</f>
        <v>17155</v>
      </c>
      <c r="N115" s="184">
        <f>ROUND(('Revenue, Surplus measures'!N50*1000000/Population!$C50),0)</f>
        <v>21694</v>
      </c>
    </row>
    <row r="116" spans="1:18">
      <c r="A116" s="167"/>
      <c r="B116" s="13" t="s">
        <v>69</v>
      </c>
      <c r="C116" s="185"/>
      <c r="D116" s="181">
        <f>ROUND(('Revenue, Surplus measures'!D51*1000000/Population!$C51),0)</f>
        <v>1728</v>
      </c>
      <c r="E116" s="181">
        <f>ROUND(('Revenue, Surplus measures'!E51*1000000/Population!$C51),0)</f>
        <v>1223</v>
      </c>
      <c r="F116" s="181">
        <f>ROUND(('Revenue, Surplus measures'!F51*1000000/Population!$C51),0)</f>
        <v>1139</v>
      </c>
      <c r="G116" s="181">
        <f>ROUND(('Revenue, Surplus measures'!G51*1000000/Population!$C51),0)</f>
        <v>277</v>
      </c>
      <c r="H116" s="181"/>
      <c r="I116" s="181">
        <f>ROUND(('Revenue, Surplus measures'!I51*1000000/Population!$C51),0)</f>
        <v>16167</v>
      </c>
      <c r="J116" s="181">
        <f>ROUND(('Revenue, Surplus measures'!J51*1000000/Population!$C51),0)</f>
        <v>16508</v>
      </c>
      <c r="K116" s="185"/>
      <c r="L116" s="185"/>
      <c r="M116" s="181">
        <f>ROUND(('Revenue, Surplus measures'!M51*1000000/Population!$C51),0)</f>
        <v>17856</v>
      </c>
      <c r="N116" s="184">
        <f>ROUND(('Revenue, Surplus measures'!N51*1000000/Population!$C51),0)</f>
        <v>22629</v>
      </c>
    </row>
    <row r="117" spans="1:18" ht="15">
      <c r="A117" s="167"/>
      <c r="B117" s="80" t="s">
        <v>70</v>
      </c>
      <c r="C117" s="185"/>
      <c r="D117" s="181">
        <f>ROUND(('Revenue, Surplus measures'!D52*1000000/Population!$C52),0)</f>
        <v>79</v>
      </c>
      <c r="E117" s="181">
        <f>ROUND(('Revenue, Surplus measures'!E52*1000000/Population!$C52),0)</f>
        <v>1722</v>
      </c>
      <c r="F117" s="181">
        <f>ROUND(('Revenue, Surplus measures'!F52*1000000/Population!$C52),0)</f>
        <v>1505</v>
      </c>
      <c r="G117" s="181">
        <f>ROUND(('Revenue, Surplus measures'!G52*1000000/Population!$C52),0)</f>
        <v>-144</v>
      </c>
      <c r="H117" s="181"/>
      <c r="I117" s="181">
        <f>ROUND(('Revenue, Surplus measures'!I52*1000000/Population!$C52),0)</f>
        <v>16814</v>
      </c>
      <c r="J117" s="181">
        <f>ROUND(('Revenue, Surplus measures'!J52*1000000/Population!$C52),0)</f>
        <v>17513</v>
      </c>
      <c r="K117" s="204"/>
      <c r="L117" s="204"/>
      <c r="M117" s="181">
        <f>ROUND(('Revenue, Surplus measures'!M52*1000000/Population!$C52),0)</f>
        <v>18931</v>
      </c>
      <c r="N117" s="184">
        <f>ROUND(('Revenue, Surplus measures'!N52*1000000/Population!$C52),0)</f>
        <v>24130</v>
      </c>
    </row>
    <row r="118" spans="1:18">
      <c r="A118" s="167"/>
      <c r="B118" s="80" t="s">
        <v>71</v>
      </c>
      <c r="C118" s="185"/>
      <c r="D118" s="181">
        <f>ROUND(('Revenue, Surplus measures'!D53*1000000/Population!$C53),0)</f>
        <v>-5975</v>
      </c>
      <c r="E118" s="181">
        <f>ROUND(('Revenue, Surplus measures'!E53*1000000/Population!$C53),0)</f>
        <v>-4157</v>
      </c>
      <c r="F118" s="181">
        <f>ROUND(('Revenue, Surplus measures'!F53*1000000/Population!$C53),0)</f>
        <v>-4586</v>
      </c>
      <c r="G118" s="181">
        <f>ROUND(('Revenue, Surplus measures'!G53*1000000/Population!$C53),0)</f>
        <v>-4712</v>
      </c>
      <c r="H118" s="181"/>
      <c r="I118" s="181">
        <f>ROUND(('Revenue, Surplus measures'!I53*1000000/Population!$C53),0)</f>
        <v>16539</v>
      </c>
      <c r="J118" s="181">
        <f>ROUND(('Revenue, Surplus measures'!J53*1000000/Population!$C53),0)</f>
        <v>16926</v>
      </c>
      <c r="K118" s="205"/>
      <c r="L118" s="205"/>
      <c r="M118" s="181">
        <f>ROUND(('Revenue, Surplus measures'!M53*1000000/Population!$C53),0)</f>
        <v>18283</v>
      </c>
      <c r="N118" s="184">
        <f>ROUND(('Revenue, Surplus measures'!N53*1000000/Population!$C53),0)</f>
        <v>23072</v>
      </c>
    </row>
    <row r="119" spans="1:18">
      <c r="A119" s="167"/>
      <c r="B119" s="80">
        <v>2021</v>
      </c>
      <c r="C119" s="185"/>
      <c r="D119" s="181">
        <f>ROUND(('Revenue, Surplus measures'!D54*1000000/Population!$C54),0)</f>
        <v>3181</v>
      </c>
      <c r="E119" s="181">
        <f>ROUND(('Revenue, Surplus measures'!E54*1000000/Population!$C54),0)</f>
        <v>-504</v>
      </c>
      <c r="F119" s="181">
        <f>ROUND(('Revenue, Surplus measures'!F54*1000000/Population!$C54),0)</f>
        <v>-898</v>
      </c>
      <c r="G119" s="181">
        <f>ROUND(('Revenue, Surplus measures'!G54*1000000/Population!$C54),0)</f>
        <v>-2710</v>
      </c>
      <c r="H119" s="181"/>
      <c r="I119" s="181">
        <f>ROUND(('Revenue, Surplus measures'!I54*1000000/Population!$C54),0)</f>
        <v>18774</v>
      </c>
      <c r="J119" s="181">
        <f>ROUND(('Revenue, Surplus measures'!J54*1000000/Population!$C54),0)</f>
        <v>19286</v>
      </c>
      <c r="K119" s="205"/>
      <c r="L119" s="205"/>
      <c r="M119" s="181">
        <f>ROUND(('Revenue, Surplus measures'!M54*1000000/Population!$C54),0)</f>
        <v>20661</v>
      </c>
      <c r="N119" s="184">
        <f>ROUND(('Revenue, Surplus measures'!N54*1000000/Population!$C54),0)</f>
        <v>25457</v>
      </c>
    </row>
    <row r="120" spans="1:18">
      <c r="A120" s="167"/>
      <c r="B120" s="80">
        <v>2022</v>
      </c>
      <c r="C120" s="185"/>
      <c r="D120" s="181">
        <f>ROUND(('Revenue, Surplus measures'!D55*1000000/Population!$C55),0)</f>
        <v>-3330</v>
      </c>
      <c r="E120" s="181">
        <f>ROUND(('Revenue, Surplus measures'!E55*1000000/Population!$C55),0)</f>
        <v>-1704</v>
      </c>
      <c r="F120" s="181">
        <f>ROUND(('Revenue, Surplus measures'!F55*1000000/Population!$C55),0)</f>
        <v>-1906</v>
      </c>
      <c r="G120" s="181">
        <f>ROUND(('Revenue, Surplus measures'!G55*1000000/Population!$C55),0)</f>
        <v>-5319</v>
      </c>
      <c r="H120" s="181"/>
      <c r="I120" s="181">
        <f>ROUND(('Revenue, Surplus measures'!I55*1000000/Population!$C55),0)</f>
        <v>20203</v>
      </c>
      <c r="J120" s="181">
        <f>ROUND(('Revenue, Surplus measures'!J55*1000000/Population!$C55),0)</f>
        <v>21333</v>
      </c>
      <c r="K120" s="205"/>
      <c r="L120" s="205"/>
      <c r="M120" s="181">
        <f>ROUND(('Revenue, Surplus measures'!M55*1000000/Population!$C55),0)</f>
        <v>23114</v>
      </c>
      <c r="N120" s="184">
        <f>ROUND(('Revenue, Surplus measures'!N55*1000000/Population!$C55),0)</f>
        <v>27857</v>
      </c>
    </row>
    <row r="121" spans="1:18">
      <c r="A121" s="167"/>
      <c r="B121" s="80">
        <v>2023</v>
      </c>
      <c r="C121" s="185"/>
      <c r="D121" s="181">
        <f>ROUND(('Revenue, Surplus measures'!D56*1000000/Population!$C56),0)</f>
        <v>1037</v>
      </c>
      <c r="E121" s="181">
        <f>ROUND(('Revenue, Surplus measures'!E56*1000000/Population!$C56),0)</f>
        <v>-1403</v>
      </c>
      <c r="F121" s="181">
        <f>ROUND(('Revenue, Surplus measures'!F56*1000000/Population!$C56),0)</f>
        <v>-1841</v>
      </c>
      <c r="G121" s="181">
        <f>ROUND(('Revenue, Surplus measures'!G56*1000000/Population!$C56),0)</f>
        <v>-4999</v>
      </c>
      <c r="H121" s="181"/>
      <c r="I121" s="181">
        <f>ROUND(('Revenue, Surplus measures'!I56*1000000/Population!$C56),0)</f>
        <v>21594</v>
      </c>
      <c r="J121" s="181">
        <f>ROUND(('Revenue, Surplus measures'!J56*1000000/Population!$C56),0)</f>
        <v>21901</v>
      </c>
      <c r="K121" s="205"/>
      <c r="L121" s="205"/>
      <c r="M121" s="181">
        <f>ROUND(('Revenue, Surplus measures'!M56*1000000/Population!$C56),0)</f>
        <v>24053</v>
      </c>
      <c r="N121" s="184">
        <f>ROUND(('Revenue, Surplus measures'!N56*1000000/Population!$C56),0)</f>
        <v>29825</v>
      </c>
    </row>
    <row r="122" spans="1:18">
      <c r="A122" s="167"/>
      <c r="B122" s="80">
        <v>2024</v>
      </c>
      <c r="C122" s="185"/>
      <c r="D122" s="181">
        <f>ROUND(('Revenue, Surplus measures'!D57*1000000/Population!$C57),0)</f>
        <v>-1591</v>
      </c>
      <c r="E122" s="181">
        <f>ROUND(('Revenue, Surplus measures'!E57*1000000/Population!$C57),0)</f>
        <v>-1669</v>
      </c>
      <c r="F122" s="181">
        <f>ROUND(('Revenue, Surplus measures'!F57*1000000/Population!$C57),0)</f>
        <v>-2445</v>
      </c>
      <c r="G122" s="181">
        <f>ROUND(('Revenue, Surplus measures'!G57*1000000/Population!$C57),0)</f>
        <v>-3671</v>
      </c>
      <c r="H122" s="181"/>
      <c r="I122" s="181">
        <f>ROUND(('Revenue, Surplus measures'!I57*1000000/Population!$C57),0)</f>
        <v>22072</v>
      </c>
      <c r="J122" s="181">
        <f>ROUND(('Revenue, Surplus measures'!J57*1000000/Population!$C57),0)</f>
        <v>22932</v>
      </c>
      <c r="K122" s="205"/>
      <c r="L122" s="205"/>
      <c r="M122" s="181">
        <f>ROUND(('Revenue, Surplus measures'!M57*1000000/Population!$C57),0)</f>
        <v>25339</v>
      </c>
      <c r="N122" s="184">
        <f>ROUND(('Revenue, Surplus measures'!N57*1000000/Population!$C57),0)</f>
        <v>31830</v>
      </c>
    </row>
    <row r="123" spans="1:18">
      <c r="A123" s="168"/>
      <c r="B123" s="116">
        <v>2025</v>
      </c>
      <c r="C123" s="187"/>
      <c r="D123" s="207">
        <f>ROUND(('Revenue, Surplus measures'!D58*1000000/Population!$C58),0)</f>
        <v>-829</v>
      </c>
      <c r="E123" s="207">
        <f>ROUND(('Revenue, Surplus measures'!E58*1000000/Population!$C58),0)</f>
        <v>-1753</v>
      </c>
      <c r="F123" s="207">
        <f>ROUND(('Revenue, Surplus measures'!F58*1000000/Population!$C58),0)</f>
        <v>-2632</v>
      </c>
      <c r="G123" s="207">
        <f>ROUND(('Revenue, Surplus measures'!G58*1000000/Population!$C58),0)</f>
        <v>-1130</v>
      </c>
      <c r="H123" s="207"/>
      <c r="I123" s="207">
        <f>ROUND(('Revenue, Surplus measures'!I58*1000000/Population!$C58),0)</f>
        <v>22830</v>
      </c>
      <c r="J123" s="207">
        <f>ROUND(('Revenue, Surplus measures'!J58*1000000/Population!$C58),0)</f>
        <v>22927</v>
      </c>
      <c r="K123" s="206"/>
      <c r="L123" s="206"/>
      <c r="M123" s="207">
        <f>ROUND(('Revenue, Surplus measures'!M58*1000000/Population!$C58),0)</f>
        <v>25322</v>
      </c>
      <c r="N123" s="201">
        <f>ROUND(('Revenue, Surplus measures'!N58*1000000/Population!$C58),0)</f>
        <v>31991</v>
      </c>
    </row>
    <row r="124" spans="1:18">
      <c r="A124" s="150"/>
      <c r="B124" s="13"/>
      <c r="C124" s="154"/>
      <c r="D124" s="154"/>
      <c r="E124" s="154"/>
      <c r="F124" s="154"/>
      <c r="G124" s="154"/>
      <c r="H124" s="154"/>
      <c r="I124" s="154"/>
      <c r="J124" s="154"/>
      <c r="K124" s="154"/>
      <c r="L124" s="154"/>
      <c r="M124" s="154"/>
      <c r="N124" s="154"/>
      <c r="R124" s="125"/>
    </row>
    <row r="125" spans="1:18">
      <c r="A125" s="100" t="s">
        <v>94</v>
      </c>
    </row>
    <row r="126" spans="1:18">
      <c r="A126" s="100" t="s">
        <v>95</v>
      </c>
      <c r="C126" s="18"/>
      <c r="D126" s="18"/>
      <c r="E126" s="18"/>
      <c r="F126" s="18"/>
      <c r="G126" s="18"/>
      <c r="H126" s="18"/>
      <c r="I126" s="18"/>
      <c r="J126" s="18"/>
      <c r="K126" s="18"/>
      <c r="M126" s="18"/>
      <c r="N126" s="18"/>
    </row>
    <row r="127" spans="1:18">
      <c r="A127" s="100" t="s">
        <v>74</v>
      </c>
      <c r="B127" s="33" t="s">
        <v>75</v>
      </c>
    </row>
    <row r="128" spans="1:18">
      <c r="A128" s="100" t="s">
        <v>96</v>
      </c>
      <c r="B128" s="2"/>
    </row>
    <row r="129" spans="1:2" ht="15">
      <c r="A129" s="72" t="s">
        <v>78</v>
      </c>
      <c r="B129" s="2"/>
    </row>
    <row r="130" spans="1:2">
      <c r="B130" s="2"/>
    </row>
    <row r="131" spans="1:2">
      <c r="B131" s="2"/>
    </row>
    <row r="132" spans="1:2">
      <c r="B132" s="2"/>
    </row>
    <row r="133" spans="1:2">
      <c r="B133" s="2"/>
    </row>
    <row r="134" spans="1:2">
      <c r="B134" s="2"/>
    </row>
    <row r="135" spans="1:2">
      <c r="B135" s="2"/>
    </row>
    <row r="136" spans="1:2">
      <c r="B136" s="2"/>
    </row>
    <row r="137" spans="1:2">
      <c r="B137" s="2"/>
    </row>
    <row r="138" spans="1:2">
      <c r="B138" s="2"/>
    </row>
  </sheetData>
  <mergeCells count="13">
    <mergeCell ref="A92:A102"/>
    <mergeCell ref="C68:G68"/>
    <mergeCell ref="A70:A87"/>
    <mergeCell ref="A88:A91"/>
    <mergeCell ref="A103:A123"/>
    <mergeCell ref="I68:N68"/>
    <mergeCell ref="I3:N3"/>
    <mergeCell ref="A27:A29"/>
    <mergeCell ref="A30:A37"/>
    <mergeCell ref="C3:G3"/>
    <mergeCell ref="A5:A22"/>
    <mergeCell ref="A23:A26"/>
    <mergeCell ref="A38:A58"/>
  </mergeCells>
  <phoneticPr fontId="23" type="noConversion"/>
  <hyperlinks>
    <hyperlink ref="C3:F3" location="'Series Descriptions'!A60" display="Surplus/Deficit Measures" xr:uid="{00000000-0004-0000-0400-000000000000}"/>
    <hyperlink ref="C3:G3" location="'Series Descriptions'!A49" display="Surplus/Deficit Measures" xr:uid="{00000000-0004-0000-0400-000001000000}"/>
    <hyperlink ref="I3:N3" location="'Series Descriptions'!A81" display="Tax and Revenue" xr:uid="{00000000-0004-0000-0400-000002000000}"/>
    <hyperlink ref="B127" location="'Series Descriptions'!A144" display="magnitude of difference in 1994 in transition from cash to accrual " xr:uid="{00000000-0004-0000-0400-000003000000}"/>
    <hyperlink ref="B62" location="'Series Descriptions'!A144" display="magnitude of difference in 1994 in transition from cash to accrual " xr:uid="{00000000-0004-0000-0400-000004000000}"/>
    <hyperlink ref="C68:F68" location="'Series Descriptions'!A60" display="Surplus/Deficit Measures" xr:uid="{00000000-0004-0000-0400-000005000000}"/>
    <hyperlink ref="C68:G68" location="'Series Descriptions'!A49" display="Surplus/Deficit Measures" xr:uid="{00000000-0004-0000-0400-000006000000}"/>
    <hyperlink ref="I68:N68" location="'Series Descriptions'!A81" display="Tax and Revenue" xr:uid="{00000000-0004-0000-0400-000007000000}"/>
  </hyperlinks>
  <pageMargins left="0.7" right="0.7" top="0.75" bottom="0.75" header="0.3" footer="0.3"/>
  <pageSetup paperSize="9" scale="82" orientation="portrait" horizontalDpi="300" verticalDpi="300" r:id="rId1"/>
  <rowBreaks count="1" manualBreakCount="1">
    <brk id="6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P134"/>
  <sheetViews>
    <sheetView zoomScale="85" zoomScaleNormal="85" workbookViewId="0">
      <pane xSplit="1" ySplit="4" topLeftCell="B74" activePane="bottomRight" state="frozen"/>
      <selection pane="topRight" activeCell="B1" sqref="B1"/>
      <selection pane="bottomLeft" activeCell="A5" sqref="A5"/>
      <selection pane="bottomRight" activeCell="Q103" sqref="Q103"/>
    </sheetView>
  </sheetViews>
  <sheetFormatPr baseColWidth="10" defaultColWidth="8.83203125" defaultRowHeight="13"/>
  <cols>
    <col min="1" max="1" width="4.6640625" customWidth="1"/>
    <col min="3" max="3" width="12.6640625" bestFit="1" customWidth="1"/>
    <col min="4" max="4" width="14.33203125" customWidth="1"/>
    <col min="5" max="5" width="17.5" customWidth="1"/>
    <col min="6" max="6" width="2.33203125" customWidth="1"/>
    <col min="7" max="8" width="12.33203125" bestFit="1" customWidth="1"/>
    <col min="9" max="9" width="2.5" customWidth="1"/>
    <col min="10" max="12" width="10.33203125" customWidth="1"/>
    <col min="13" max="13" width="10.33203125" bestFit="1" customWidth="1"/>
  </cols>
  <sheetData>
    <row r="1" spans="1:12" ht="16">
      <c r="A1" s="1" t="s">
        <v>98</v>
      </c>
    </row>
    <row r="2" spans="1:12" ht="16">
      <c r="A2" s="1"/>
    </row>
    <row r="3" spans="1:12" ht="13.5" customHeight="1">
      <c r="A3" s="54" t="s">
        <v>30</v>
      </c>
      <c r="B3" s="8"/>
      <c r="C3" s="164" t="s">
        <v>99</v>
      </c>
      <c r="D3" s="164"/>
      <c r="E3" s="164"/>
      <c r="F3" s="4"/>
      <c r="G3" s="25" t="s">
        <v>100</v>
      </c>
      <c r="H3" s="25"/>
      <c r="I3" s="4"/>
      <c r="J3" s="164" t="s">
        <v>101</v>
      </c>
      <c r="K3" s="164"/>
      <c r="L3" s="165"/>
    </row>
    <row r="4" spans="1:12" ht="54" customHeight="1">
      <c r="A4" s="55"/>
      <c r="B4" s="9"/>
      <c r="C4" s="6" t="s">
        <v>102</v>
      </c>
      <c r="D4" s="6" t="s">
        <v>103</v>
      </c>
      <c r="E4" s="6" t="s">
        <v>104</v>
      </c>
      <c r="F4" s="6"/>
      <c r="G4" s="6" t="s">
        <v>105</v>
      </c>
      <c r="H4" s="6" t="s">
        <v>106</v>
      </c>
      <c r="I4" s="6"/>
      <c r="J4" s="70" t="s">
        <v>107</v>
      </c>
      <c r="K4" s="70" t="s">
        <v>108</v>
      </c>
      <c r="L4" s="71" t="s">
        <v>109</v>
      </c>
    </row>
    <row r="5" spans="1:12" ht="12.75" customHeight="1">
      <c r="A5" s="166" t="s">
        <v>37</v>
      </c>
      <c r="B5" s="11">
        <v>1972</v>
      </c>
      <c r="C5" s="93"/>
      <c r="D5" s="93">
        <v>3186.5</v>
      </c>
      <c r="E5" s="93">
        <v>3186.5</v>
      </c>
      <c r="F5" s="93"/>
      <c r="G5" s="93"/>
      <c r="H5" s="93"/>
      <c r="I5" s="93"/>
      <c r="J5" s="93">
        <v>405.08300000000008</v>
      </c>
      <c r="K5" s="93"/>
      <c r="L5" s="94"/>
    </row>
    <row r="6" spans="1:12">
      <c r="A6" s="167"/>
      <c r="B6" s="13">
        <v>1973</v>
      </c>
      <c r="C6" s="87"/>
      <c r="D6" s="87">
        <v>3503.1</v>
      </c>
      <c r="E6" s="87">
        <v>3503.1</v>
      </c>
      <c r="F6" s="87"/>
      <c r="G6" s="87"/>
      <c r="H6" s="87"/>
      <c r="I6" s="87"/>
      <c r="J6" s="87">
        <v>466.98300000000017</v>
      </c>
      <c r="K6" s="87"/>
      <c r="L6" s="85"/>
    </row>
    <row r="7" spans="1:12">
      <c r="A7" s="167"/>
      <c r="B7" s="13">
        <v>1974</v>
      </c>
      <c r="C7" s="87"/>
      <c r="D7" s="87">
        <v>3734.5</v>
      </c>
      <c r="E7" s="87">
        <v>3734.5</v>
      </c>
      <c r="F7" s="87"/>
      <c r="G7" s="87"/>
      <c r="H7" s="87"/>
      <c r="I7" s="87"/>
      <c r="J7" s="87">
        <v>408.69499999999999</v>
      </c>
      <c r="K7" s="87"/>
      <c r="L7" s="85"/>
    </row>
    <row r="8" spans="1:12">
      <c r="A8" s="167"/>
      <c r="B8" s="13">
        <v>1975</v>
      </c>
      <c r="C8" s="87"/>
      <c r="D8" s="87">
        <v>4199.7</v>
      </c>
      <c r="E8" s="87">
        <v>4199.7</v>
      </c>
      <c r="F8" s="87"/>
      <c r="G8" s="87"/>
      <c r="H8" s="87"/>
      <c r="I8" s="87"/>
      <c r="J8" s="87">
        <v>501</v>
      </c>
      <c r="K8" s="87"/>
      <c r="L8" s="85"/>
    </row>
    <row r="9" spans="1:12">
      <c r="A9" s="167"/>
      <c r="B9" s="13">
        <v>1976</v>
      </c>
      <c r="C9" s="87"/>
      <c r="D9" s="87">
        <v>5557.9</v>
      </c>
      <c r="E9" s="87">
        <v>5557.9</v>
      </c>
      <c r="F9" s="87"/>
      <c r="G9" s="87"/>
      <c r="H9" s="87"/>
      <c r="I9" s="87"/>
      <c r="J9" s="87">
        <v>985.79999999999927</v>
      </c>
      <c r="K9" s="87"/>
      <c r="L9" s="85"/>
    </row>
    <row r="10" spans="1:12">
      <c r="A10" s="167"/>
      <c r="B10" s="13">
        <v>1977</v>
      </c>
      <c r="C10" s="87"/>
      <c r="D10" s="87">
        <v>6289.2</v>
      </c>
      <c r="E10" s="87">
        <v>6289.2</v>
      </c>
      <c r="F10" s="87"/>
      <c r="G10" s="87"/>
      <c r="H10" s="87"/>
      <c r="I10" s="87"/>
      <c r="J10" s="87">
        <v>1069.4000000000001</v>
      </c>
      <c r="K10" s="87"/>
      <c r="L10" s="85"/>
    </row>
    <row r="11" spans="1:12">
      <c r="A11" s="167"/>
      <c r="B11" s="13">
        <v>1978</v>
      </c>
      <c r="C11" s="87"/>
      <c r="D11" s="87">
        <v>7483.8</v>
      </c>
      <c r="E11" s="87">
        <v>7483.8</v>
      </c>
      <c r="F11" s="87"/>
      <c r="G11" s="87"/>
      <c r="H11" s="87"/>
      <c r="I11" s="87"/>
      <c r="J11" s="87">
        <v>1339.3</v>
      </c>
      <c r="K11" s="87"/>
      <c r="L11" s="85"/>
    </row>
    <row r="12" spans="1:12">
      <c r="A12" s="167"/>
      <c r="B12" s="13">
        <v>1979</v>
      </c>
      <c r="C12" s="87"/>
      <c r="D12" s="87">
        <v>8819.5</v>
      </c>
      <c r="E12" s="87">
        <v>8819.5</v>
      </c>
      <c r="F12" s="87"/>
      <c r="G12" s="87"/>
      <c r="H12" s="87"/>
      <c r="I12" s="87"/>
      <c r="J12" s="87">
        <v>2548.2729999999992</v>
      </c>
      <c r="K12" s="87"/>
      <c r="L12" s="85"/>
    </row>
    <row r="13" spans="1:12">
      <c r="A13" s="167"/>
      <c r="B13" s="13">
        <v>1980</v>
      </c>
      <c r="C13" s="87"/>
      <c r="D13" s="87">
        <v>10346.4</v>
      </c>
      <c r="E13" s="87">
        <v>10346.4</v>
      </c>
      <c r="F13" s="87"/>
      <c r="G13" s="87"/>
      <c r="H13" s="87"/>
      <c r="I13" s="87"/>
      <c r="J13" s="87">
        <v>3226.4</v>
      </c>
      <c r="K13" s="87"/>
      <c r="L13" s="85"/>
    </row>
    <row r="14" spans="1:12">
      <c r="A14" s="167"/>
      <c r="B14" s="13">
        <v>1981</v>
      </c>
      <c r="C14" s="87"/>
      <c r="D14" s="87">
        <v>11617.1</v>
      </c>
      <c r="E14" s="87">
        <v>11617.1</v>
      </c>
      <c r="F14" s="87"/>
      <c r="G14" s="87"/>
      <c r="H14" s="87"/>
      <c r="I14" s="87"/>
      <c r="J14" s="87">
        <v>4063.7290000000003</v>
      </c>
      <c r="K14" s="87"/>
      <c r="L14" s="85"/>
    </row>
    <row r="15" spans="1:12">
      <c r="A15" s="167"/>
      <c r="B15" s="13">
        <v>1982</v>
      </c>
      <c r="C15" s="87"/>
      <c r="D15" s="87">
        <v>14381.4</v>
      </c>
      <c r="E15" s="87">
        <v>14381.4</v>
      </c>
      <c r="F15" s="87"/>
      <c r="G15" s="87"/>
      <c r="H15" s="87"/>
      <c r="I15" s="87"/>
      <c r="J15" s="87">
        <v>5903.384</v>
      </c>
      <c r="K15" s="87"/>
      <c r="L15" s="85"/>
    </row>
    <row r="16" spans="1:12">
      <c r="A16" s="167"/>
      <c r="B16" s="13">
        <v>1983</v>
      </c>
      <c r="C16" s="87"/>
      <c r="D16" s="87">
        <v>18732.8</v>
      </c>
      <c r="E16" s="87">
        <v>18732.8</v>
      </c>
      <c r="F16" s="87"/>
      <c r="G16" s="87"/>
      <c r="H16" s="87"/>
      <c r="I16" s="87"/>
      <c r="J16" s="87">
        <v>8959.4</v>
      </c>
      <c r="K16" s="87"/>
      <c r="L16" s="85"/>
    </row>
    <row r="17" spans="1:12">
      <c r="A17" s="167"/>
      <c r="B17" s="13">
        <v>1984</v>
      </c>
      <c r="C17" s="87"/>
      <c r="D17" s="87">
        <v>21878.7</v>
      </c>
      <c r="E17" s="87">
        <v>21878.7</v>
      </c>
      <c r="F17" s="87"/>
      <c r="G17" s="87"/>
      <c r="H17" s="87"/>
      <c r="I17" s="87"/>
      <c r="J17" s="87">
        <v>11029.37</v>
      </c>
      <c r="K17" s="87"/>
      <c r="L17" s="85"/>
    </row>
    <row r="18" spans="1:12">
      <c r="A18" s="167"/>
      <c r="B18" s="13">
        <v>1985</v>
      </c>
      <c r="C18" s="87"/>
      <c r="D18" s="87">
        <v>28246.3</v>
      </c>
      <c r="E18" s="87">
        <v>28246.3</v>
      </c>
      <c r="F18" s="87"/>
      <c r="G18" s="87"/>
      <c r="H18" s="87"/>
      <c r="I18" s="87"/>
      <c r="J18" s="87">
        <v>16063.1</v>
      </c>
      <c r="K18" s="87"/>
      <c r="L18" s="85"/>
    </row>
    <row r="19" spans="1:12">
      <c r="A19" s="167"/>
      <c r="B19" s="13">
        <v>1986</v>
      </c>
      <c r="C19" s="87"/>
      <c r="D19" s="87">
        <v>32002.2</v>
      </c>
      <c r="E19" s="87">
        <v>32002.2</v>
      </c>
      <c r="F19" s="87"/>
      <c r="G19" s="87"/>
      <c r="H19" s="87"/>
      <c r="I19" s="87"/>
      <c r="J19" s="87">
        <v>19317.900000000001</v>
      </c>
      <c r="K19" s="87"/>
      <c r="L19" s="85"/>
    </row>
    <row r="20" spans="1:12">
      <c r="A20" s="167"/>
      <c r="B20" s="13">
        <v>1987</v>
      </c>
      <c r="C20" s="87"/>
      <c r="D20" s="87">
        <v>42472</v>
      </c>
      <c r="E20" s="87">
        <v>42472</v>
      </c>
      <c r="F20" s="87"/>
      <c r="G20" s="87"/>
      <c r="H20" s="87"/>
      <c r="I20" s="87"/>
      <c r="J20" s="87">
        <v>25399.5</v>
      </c>
      <c r="K20" s="87"/>
      <c r="L20" s="85"/>
    </row>
    <row r="21" spans="1:12">
      <c r="A21" s="167"/>
      <c r="B21" s="13">
        <v>1988</v>
      </c>
      <c r="C21" s="87"/>
      <c r="D21" s="87">
        <v>39068</v>
      </c>
      <c r="E21" s="87">
        <v>39068</v>
      </c>
      <c r="F21" s="87"/>
      <c r="G21" s="87"/>
      <c r="H21" s="87"/>
      <c r="I21" s="87"/>
      <c r="J21" s="87">
        <v>25567</v>
      </c>
      <c r="K21" s="87"/>
      <c r="L21" s="85"/>
    </row>
    <row r="22" spans="1:12">
      <c r="A22" s="168"/>
      <c r="B22" s="14">
        <v>1989</v>
      </c>
      <c r="C22" s="89"/>
      <c r="D22" s="89">
        <v>39721</v>
      </c>
      <c r="E22" s="89">
        <v>39721</v>
      </c>
      <c r="F22" s="89"/>
      <c r="G22" s="89"/>
      <c r="H22" s="89"/>
      <c r="I22" s="89"/>
      <c r="J22" s="89">
        <v>29933.637000000002</v>
      </c>
      <c r="K22" s="89"/>
      <c r="L22" s="86"/>
    </row>
    <row r="23" spans="1:12" ht="12.75" customHeight="1">
      <c r="A23" s="167" t="s">
        <v>41</v>
      </c>
      <c r="B23" s="13">
        <v>1990</v>
      </c>
      <c r="C23" s="87"/>
      <c r="D23" s="87">
        <v>44347</v>
      </c>
      <c r="E23" s="87">
        <v>44347</v>
      </c>
      <c r="F23" s="87"/>
      <c r="G23" s="87"/>
      <c r="H23" s="87"/>
      <c r="I23" s="87"/>
      <c r="J23" s="93">
        <v>35705.694999999992</v>
      </c>
      <c r="K23" s="93"/>
      <c r="L23" s="94"/>
    </row>
    <row r="24" spans="1:12">
      <c r="A24" s="167"/>
      <c r="B24" s="13">
        <v>1991</v>
      </c>
      <c r="C24" s="87"/>
      <c r="D24" s="87">
        <v>43935</v>
      </c>
      <c r="E24" s="87">
        <v>43935</v>
      </c>
      <c r="F24" s="87"/>
      <c r="G24" s="87"/>
      <c r="H24" s="87"/>
      <c r="I24" s="87"/>
      <c r="J24" s="87">
        <v>34071.669000000002</v>
      </c>
      <c r="K24" s="87"/>
      <c r="L24" s="85"/>
    </row>
    <row r="25" spans="1:12">
      <c r="A25" s="167"/>
      <c r="B25" s="13">
        <v>1992</v>
      </c>
      <c r="C25" s="87"/>
      <c r="D25" s="87">
        <v>47105</v>
      </c>
      <c r="E25" s="87">
        <v>47105</v>
      </c>
      <c r="F25" s="87"/>
      <c r="G25" s="87"/>
      <c r="H25" s="87"/>
      <c r="I25" s="87"/>
      <c r="J25" s="87">
        <v>38414.797999999995</v>
      </c>
      <c r="K25" s="87">
        <v>42171.797999999995</v>
      </c>
      <c r="L25" s="85"/>
    </row>
    <row r="26" spans="1:12">
      <c r="A26" s="168"/>
      <c r="B26" s="14">
        <v>1993</v>
      </c>
      <c r="C26" s="89"/>
      <c r="D26" s="89">
        <v>47478</v>
      </c>
      <c r="E26" s="89">
        <v>47478</v>
      </c>
      <c r="F26" s="89"/>
      <c r="G26" s="89"/>
      <c r="H26" s="89"/>
      <c r="I26" s="89"/>
      <c r="J26" s="89">
        <v>37196</v>
      </c>
      <c r="K26" s="89">
        <v>40262</v>
      </c>
      <c r="L26" s="86"/>
    </row>
    <row r="27" spans="1:12" ht="12.75" customHeight="1">
      <c r="A27" s="161" t="s">
        <v>50</v>
      </c>
      <c r="B27" s="11">
        <v>1994</v>
      </c>
      <c r="C27" s="93">
        <v>47873</v>
      </c>
      <c r="D27" s="93">
        <v>46429</v>
      </c>
      <c r="E27" s="93">
        <v>46429</v>
      </c>
      <c r="F27" s="93"/>
      <c r="G27" s="93">
        <v>-3294.9774436090229</v>
      </c>
      <c r="H27" s="93"/>
      <c r="I27" s="93"/>
      <c r="J27" s="93">
        <v>35423</v>
      </c>
      <c r="K27" s="93">
        <v>38980</v>
      </c>
      <c r="L27" s="94"/>
    </row>
    <row r="28" spans="1:12">
      <c r="A28" s="163"/>
      <c r="B28" s="13">
        <v>1995</v>
      </c>
      <c r="C28" s="87">
        <v>46145</v>
      </c>
      <c r="D28" s="87">
        <v>44529.608999999997</v>
      </c>
      <c r="E28" s="87">
        <v>44529.608999999997</v>
      </c>
      <c r="F28" s="87"/>
      <c r="G28" s="87">
        <v>1438.8045112781965</v>
      </c>
      <c r="H28" s="87"/>
      <c r="I28" s="87"/>
      <c r="J28" s="87">
        <v>32969.508999999998</v>
      </c>
      <c r="K28" s="87">
        <v>38680.508999999998</v>
      </c>
      <c r="L28" s="85"/>
    </row>
    <row r="29" spans="1:12">
      <c r="A29" s="163"/>
      <c r="B29" s="13">
        <v>1996</v>
      </c>
      <c r="C29" s="87">
        <v>43663</v>
      </c>
      <c r="D29" s="87">
        <v>41900.731</v>
      </c>
      <c r="E29" s="87">
        <v>41900.731</v>
      </c>
      <c r="F29" s="87"/>
      <c r="G29" s="87">
        <v>7991.1804511278206</v>
      </c>
      <c r="H29" s="87"/>
      <c r="I29" s="87"/>
      <c r="J29" s="87">
        <v>28986.329000000002</v>
      </c>
      <c r="K29" s="87">
        <v>33835.328999999998</v>
      </c>
      <c r="L29" s="85"/>
    </row>
    <row r="30" spans="1:12">
      <c r="A30" s="163"/>
      <c r="B30" s="13">
        <v>1997</v>
      </c>
      <c r="C30" s="87">
        <v>38968.273000000001</v>
      </c>
      <c r="D30" s="87">
        <v>36236.273000000001</v>
      </c>
      <c r="E30" s="87">
        <v>36236.273000000001</v>
      </c>
      <c r="F30" s="87"/>
      <c r="G30" s="87">
        <v>12167.052631578948</v>
      </c>
      <c r="H30" s="87"/>
      <c r="I30" s="87"/>
      <c r="J30" s="87">
        <v>25561.780999999999</v>
      </c>
      <c r="K30" s="87">
        <v>30316.780999999999</v>
      </c>
      <c r="L30" s="85"/>
    </row>
    <row r="31" spans="1:12">
      <c r="A31" s="163"/>
      <c r="B31" s="13">
        <v>1998</v>
      </c>
      <c r="C31" s="87">
        <v>40593.788</v>
      </c>
      <c r="D31" s="87">
        <v>38474.788</v>
      </c>
      <c r="E31" s="87">
        <v>38474.788</v>
      </c>
      <c r="F31" s="87"/>
      <c r="G31" s="87">
        <v>14573.639097744361</v>
      </c>
      <c r="H31" s="87"/>
      <c r="I31" s="87"/>
      <c r="J31" s="87">
        <v>24635.057000000001</v>
      </c>
      <c r="K31" s="87">
        <v>30472.057000000001</v>
      </c>
      <c r="L31" s="85"/>
    </row>
    <row r="32" spans="1:12">
      <c r="A32" s="163"/>
      <c r="B32" s="13">
        <v>1999</v>
      </c>
      <c r="C32" s="87">
        <v>38715.332999999999</v>
      </c>
      <c r="D32" s="87">
        <v>37307.332999999999</v>
      </c>
      <c r="E32" s="87">
        <v>37307.332999999999</v>
      </c>
      <c r="F32" s="87"/>
      <c r="G32" s="87">
        <v>10792.992481203008</v>
      </c>
      <c r="H32" s="87"/>
      <c r="I32" s="87"/>
      <c r="J32" s="87">
        <v>22274.781999999999</v>
      </c>
      <c r="K32" s="87">
        <v>25922.781999999999</v>
      </c>
      <c r="L32" s="85"/>
    </row>
    <row r="33" spans="1:16">
      <c r="A33" s="163"/>
      <c r="B33" s="13">
        <v>2000</v>
      </c>
      <c r="C33" s="87">
        <v>37526.976000000002</v>
      </c>
      <c r="D33" s="87">
        <v>36579.976000000002</v>
      </c>
      <c r="E33" s="87">
        <v>36579.976000000002</v>
      </c>
      <c r="F33" s="87"/>
      <c r="G33" s="87">
        <v>12605.072781954888</v>
      </c>
      <c r="H33" s="87"/>
      <c r="I33" s="87"/>
      <c r="J33" s="87">
        <v>21900.256000000001</v>
      </c>
      <c r="K33" s="87">
        <v>25895.256000000001</v>
      </c>
      <c r="L33" s="85"/>
    </row>
    <row r="34" spans="1:16">
      <c r="A34" s="163"/>
      <c r="B34" s="13">
        <v>2001</v>
      </c>
      <c r="C34" s="87">
        <v>38129.834000000003</v>
      </c>
      <c r="D34" s="87">
        <v>37193.834000000003</v>
      </c>
      <c r="E34" s="87">
        <v>37193.834000000003</v>
      </c>
      <c r="F34" s="87"/>
      <c r="G34" s="88">
        <v>15450.219323308269</v>
      </c>
      <c r="H34" s="88"/>
      <c r="I34" s="88"/>
      <c r="J34" s="88">
        <v>20292.975999999999</v>
      </c>
      <c r="K34" s="88">
        <v>24907.975999999999</v>
      </c>
      <c r="L34" s="85"/>
    </row>
    <row r="35" spans="1:16">
      <c r="A35" s="163"/>
      <c r="B35" s="13">
        <v>2002</v>
      </c>
      <c r="C35" s="87">
        <v>38492.455999999998</v>
      </c>
      <c r="D35" s="87">
        <v>36650.485999999997</v>
      </c>
      <c r="E35" s="87">
        <v>36650.485999999997</v>
      </c>
      <c r="F35" s="87"/>
      <c r="G35" s="88">
        <v>22824.599465563912</v>
      </c>
      <c r="H35" s="88">
        <v>22719</v>
      </c>
      <c r="I35" s="88"/>
      <c r="J35" s="88">
        <v>19665.752</v>
      </c>
      <c r="K35" s="88">
        <v>25387.752</v>
      </c>
      <c r="L35" s="85"/>
    </row>
    <row r="36" spans="1:16">
      <c r="A36" s="163"/>
      <c r="B36" s="13">
        <v>2003</v>
      </c>
      <c r="C36" s="87">
        <v>39327.22</v>
      </c>
      <c r="D36" s="87">
        <v>36617.22</v>
      </c>
      <c r="E36" s="87">
        <v>36617.22</v>
      </c>
      <c r="F36" s="87"/>
      <c r="G36" s="88">
        <v>28012.279936766914</v>
      </c>
      <c r="H36" s="88">
        <v>27918</v>
      </c>
      <c r="I36" s="88"/>
      <c r="J36" s="88">
        <v>17976.723000000002</v>
      </c>
      <c r="K36" s="88">
        <v>24530.723000000002</v>
      </c>
      <c r="L36" s="85"/>
    </row>
    <row r="37" spans="1:16">
      <c r="A37" s="163"/>
      <c r="B37" s="13">
        <v>2004</v>
      </c>
      <c r="C37" s="87">
        <v>37719.796000000002</v>
      </c>
      <c r="D37" s="87">
        <v>36017.288</v>
      </c>
      <c r="E37" s="87">
        <v>36017.288</v>
      </c>
      <c r="F37" s="87"/>
      <c r="G37" s="88">
        <v>39595.001376240602</v>
      </c>
      <c r="H37" s="88">
        <v>39456</v>
      </c>
      <c r="I37" s="88"/>
      <c r="J37" s="88">
        <v>15569.184999999999</v>
      </c>
      <c r="K37" s="88">
        <v>23858.184999999998</v>
      </c>
      <c r="L37" s="85"/>
    </row>
    <row r="38" spans="1:16" ht="12.75" customHeight="1">
      <c r="A38" s="170" t="s">
        <v>55</v>
      </c>
      <c r="B38" s="11">
        <v>2005</v>
      </c>
      <c r="C38" s="95">
        <v>37728.361000000004</v>
      </c>
      <c r="D38" s="95">
        <v>35477.834000000003</v>
      </c>
      <c r="E38" s="95">
        <v>35477.834000000003</v>
      </c>
      <c r="F38" s="95"/>
      <c r="G38" s="95">
        <v>54240.468579624059</v>
      </c>
      <c r="H38" s="95">
        <v>54025</v>
      </c>
      <c r="I38" s="95"/>
      <c r="J38" s="95">
        <v>11092.976000000001</v>
      </c>
      <c r="K38" s="95">
        <v>19878.976000000002</v>
      </c>
      <c r="L38" s="97"/>
    </row>
    <row r="39" spans="1:16">
      <c r="A39" s="171"/>
      <c r="B39" s="13">
        <v>2006</v>
      </c>
      <c r="C39" s="88">
        <v>40003.910000000003</v>
      </c>
      <c r="D39" s="88">
        <v>35866.902000000002</v>
      </c>
      <c r="E39" s="88">
        <v>33902.902000000002</v>
      </c>
      <c r="F39" s="88"/>
      <c r="G39" s="88">
        <v>83971</v>
      </c>
      <c r="H39" s="88">
        <v>83678</v>
      </c>
      <c r="I39" s="88"/>
      <c r="J39" s="88">
        <v>8043.6930000000002</v>
      </c>
      <c r="K39" s="88">
        <v>16162.692999999999</v>
      </c>
      <c r="L39" s="91"/>
    </row>
    <row r="40" spans="1:16">
      <c r="A40" s="171"/>
      <c r="B40" s="13">
        <v>2007</v>
      </c>
      <c r="C40" s="88">
        <v>41898</v>
      </c>
      <c r="D40" s="88">
        <v>36805</v>
      </c>
      <c r="E40" s="88">
        <v>30647</v>
      </c>
      <c r="F40" s="88"/>
      <c r="G40" s="88">
        <v>96827</v>
      </c>
      <c r="H40" s="88">
        <v>96458</v>
      </c>
      <c r="I40" s="88"/>
      <c r="J40" s="88">
        <v>4109</v>
      </c>
      <c r="K40" s="88">
        <v>13380</v>
      </c>
      <c r="L40" s="91"/>
    </row>
    <row r="41" spans="1:16">
      <c r="A41" s="171"/>
      <c r="B41" s="13">
        <v>2008</v>
      </c>
      <c r="C41" s="88">
        <v>46110</v>
      </c>
      <c r="D41" s="88">
        <v>37745</v>
      </c>
      <c r="E41" s="88">
        <v>31390</v>
      </c>
      <c r="F41" s="88"/>
      <c r="G41" s="88">
        <v>105514</v>
      </c>
      <c r="H41" s="88">
        <v>105132</v>
      </c>
      <c r="I41" s="88"/>
      <c r="J41" s="88">
        <v>-19</v>
      </c>
      <c r="K41" s="88">
        <v>10258</v>
      </c>
      <c r="L41" s="91">
        <v>-9479.9429999999993</v>
      </c>
    </row>
    <row r="42" spans="1:16">
      <c r="A42" s="171"/>
      <c r="B42" s="13">
        <v>2009</v>
      </c>
      <c r="C42" s="88">
        <v>61953</v>
      </c>
      <c r="D42" s="88">
        <v>50973</v>
      </c>
      <c r="E42" s="88">
        <v>43356</v>
      </c>
      <c r="F42" s="88"/>
      <c r="G42" s="88">
        <v>99515</v>
      </c>
      <c r="H42" s="88">
        <v>99068</v>
      </c>
      <c r="I42" s="88"/>
      <c r="J42" s="88">
        <v>6690</v>
      </c>
      <c r="K42" s="88">
        <v>17119</v>
      </c>
      <c r="L42" s="91">
        <v>-1711.009</v>
      </c>
    </row>
    <row r="43" spans="1:16" s="16" customFormat="1">
      <c r="A43" s="171"/>
      <c r="B43" s="16">
        <v>2010</v>
      </c>
      <c r="C43" s="88">
        <v>69733</v>
      </c>
      <c r="D43" s="88">
        <v>58891</v>
      </c>
      <c r="E43" s="88">
        <v>53591</v>
      </c>
      <c r="F43" s="88"/>
      <c r="G43" s="88">
        <v>94988</v>
      </c>
      <c r="H43" s="88">
        <v>94586</v>
      </c>
      <c r="I43" s="88"/>
      <c r="J43" s="88">
        <v>15871</v>
      </c>
      <c r="K43" s="88">
        <v>26738</v>
      </c>
      <c r="L43" s="91">
        <v>5124.8950000000004</v>
      </c>
      <c r="P43"/>
    </row>
    <row r="44" spans="1:16">
      <c r="A44" s="171"/>
      <c r="B44" s="16">
        <v>2011</v>
      </c>
      <c r="C44" s="88">
        <v>90245</v>
      </c>
      <c r="D44" s="88">
        <v>77290</v>
      </c>
      <c r="E44" s="88">
        <v>72420</v>
      </c>
      <c r="F44" s="88"/>
      <c r="G44" s="88">
        <v>80887</v>
      </c>
      <c r="H44" s="88">
        <v>80579</v>
      </c>
      <c r="I44" s="88"/>
      <c r="J44" s="88">
        <v>28049</v>
      </c>
      <c r="K44" s="88">
        <v>40128</v>
      </c>
      <c r="L44" s="91">
        <v>14554.493999999999</v>
      </c>
    </row>
    <row r="45" spans="1:16">
      <c r="A45" s="171"/>
      <c r="B45" s="16">
        <v>2012</v>
      </c>
      <c r="C45" s="88">
        <v>100534</v>
      </c>
      <c r="D45" s="88">
        <v>84168</v>
      </c>
      <c r="E45" s="88">
        <v>79635</v>
      </c>
      <c r="F45" s="88"/>
      <c r="G45" s="88">
        <v>59780</v>
      </c>
      <c r="H45" s="88">
        <v>59348</v>
      </c>
      <c r="I45" s="88"/>
      <c r="J45" s="88">
        <v>37347</v>
      </c>
      <c r="K45" s="88">
        <v>50671</v>
      </c>
      <c r="L45" s="91">
        <v>23893.395</v>
      </c>
    </row>
    <row r="46" spans="1:16">
      <c r="A46" s="171"/>
      <c r="B46" s="16">
        <v>2013</v>
      </c>
      <c r="C46" s="88">
        <v>100087</v>
      </c>
      <c r="D46" s="88">
        <v>84286</v>
      </c>
      <c r="E46" s="88">
        <v>77984</v>
      </c>
      <c r="F46" s="88"/>
      <c r="G46" s="88">
        <v>70011</v>
      </c>
      <c r="H46" s="88">
        <v>68071</v>
      </c>
      <c r="I46" s="88"/>
      <c r="J46" s="88">
        <v>42709</v>
      </c>
      <c r="K46" s="88">
        <v>55835</v>
      </c>
      <c r="L46" s="91">
        <v>25298.398999999998</v>
      </c>
    </row>
    <row r="47" spans="1:16">
      <c r="A47" s="171"/>
      <c r="B47" s="16">
        <v>2014</v>
      </c>
      <c r="C47" s="88">
        <v>103419</v>
      </c>
      <c r="D47" s="88">
        <v>88468</v>
      </c>
      <c r="E47" s="88">
        <v>81956</v>
      </c>
      <c r="F47" s="88"/>
      <c r="G47" s="88">
        <v>80697</v>
      </c>
      <c r="H47" s="88">
        <v>75486</v>
      </c>
      <c r="I47" s="88"/>
      <c r="J47" s="88">
        <v>46178</v>
      </c>
      <c r="K47" s="88">
        <v>59931</v>
      </c>
      <c r="L47" s="91">
        <v>25207.866000000002</v>
      </c>
    </row>
    <row r="48" spans="1:16">
      <c r="A48" s="171"/>
      <c r="B48" s="16">
        <v>2015</v>
      </c>
      <c r="C48" s="88">
        <v>112580</v>
      </c>
      <c r="D48" s="88">
        <v>93156</v>
      </c>
      <c r="E48" s="88">
        <v>86125</v>
      </c>
      <c r="F48" s="88"/>
      <c r="G48" s="88">
        <v>92236</v>
      </c>
      <c r="H48" s="88">
        <v>86454</v>
      </c>
      <c r="I48" s="88"/>
      <c r="J48" s="88">
        <v>46491</v>
      </c>
      <c r="K48" s="88">
        <v>60631</v>
      </c>
      <c r="L48" s="91">
        <v>22824.858</v>
      </c>
    </row>
    <row r="49" spans="1:14">
      <c r="A49" s="171"/>
      <c r="B49" s="16">
        <v>2016</v>
      </c>
      <c r="C49" s="88">
        <v>113956</v>
      </c>
      <c r="D49" s="88">
        <v>93283</v>
      </c>
      <c r="E49" s="88">
        <v>86928</v>
      </c>
      <c r="F49" s="88"/>
      <c r="G49" s="88">
        <v>95521</v>
      </c>
      <c r="H49" s="88">
        <v>89366</v>
      </c>
      <c r="I49" s="88"/>
      <c r="J49" s="88">
        <v>47268</v>
      </c>
      <c r="K49" s="88">
        <v>61880</v>
      </c>
      <c r="L49" s="91">
        <v>23192.832999999999</v>
      </c>
    </row>
    <row r="50" spans="1:14">
      <c r="A50" s="171"/>
      <c r="B50" s="16">
        <v>2017</v>
      </c>
      <c r="C50" s="88">
        <v>111806</v>
      </c>
      <c r="D50" s="88">
        <v>92620</v>
      </c>
      <c r="E50" s="88">
        <v>87141</v>
      </c>
      <c r="F50" s="88"/>
      <c r="G50" s="88">
        <v>116472</v>
      </c>
      <c r="H50" s="88">
        <v>110532</v>
      </c>
      <c r="I50" s="88"/>
      <c r="J50" s="88">
        <v>47466</v>
      </c>
      <c r="K50" s="88">
        <v>59480</v>
      </c>
      <c r="L50" s="91">
        <v>16248.603999999999</v>
      </c>
    </row>
    <row r="51" spans="1:14">
      <c r="A51" s="171"/>
      <c r="B51" s="16">
        <v>2018</v>
      </c>
      <c r="C51" s="88">
        <v>115652</v>
      </c>
      <c r="D51" s="88">
        <v>95437</v>
      </c>
      <c r="E51" s="88">
        <v>88053</v>
      </c>
      <c r="F51" s="88"/>
      <c r="G51" s="88">
        <v>135637</v>
      </c>
      <c r="H51" s="88">
        <v>129644</v>
      </c>
      <c r="I51" s="88"/>
      <c r="J51" s="88">
        <v>45246</v>
      </c>
      <c r="K51" s="88">
        <v>57495</v>
      </c>
      <c r="L51" s="91">
        <v>11218.778</v>
      </c>
    </row>
    <row r="52" spans="1:14">
      <c r="A52" s="171"/>
      <c r="B52" s="16">
        <v>2019</v>
      </c>
      <c r="C52" s="110">
        <v>110248</v>
      </c>
      <c r="D52" s="110">
        <v>90930</v>
      </c>
      <c r="E52" s="110">
        <v>84449</v>
      </c>
      <c r="F52" s="110"/>
      <c r="G52" s="110">
        <v>143339</v>
      </c>
      <c r="H52" s="110">
        <v>136949</v>
      </c>
      <c r="I52" s="110"/>
      <c r="J52" s="110">
        <v>43891</v>
      </c>
      <c r="K52" s="124">
        <v>57736</v>
      </c>
      <c r="L52" s="111">
        <v>5432.2860000000001</v>
      </c>
    </row>
    <row r="53" spans="1:14">
      <c r="A53" s="171"/>
      <c r="B53" s="16">
        <v>2020</v>
      </c>
      <c r="C53" s="117">
        <v>152717</v>
      </c>
      <c r="D53" s="117">
        <v>124145</v>
      </c>
      <c r="E53" s="117">
        <v>102257</v>
      </c>
      <c r="F53" s="88"/>
      <c r="G53" s="117">
        <v>115943</v>
      </c>
      <c r="H53" s="88">
        <v>110320</v>
      </c>
      <c r="I53" s="117"/>
      <c r="J53" s="88">
        <f>124145-102169+46843</f>
        <v>68819</v>
      </c>
      <c r="K53" s="88">
        <v>83375</v>
      </c>
      <c r="L53" s="118">
        <v>35710.485999999997</v>
      </c>
    </row>
    <row r="54" spans="1:14">
      <c r="A54" s="171"/>
      <c r="B54" s="16">
        <v>2021</v>
      </c>
      <c r="C54" s="117">
        <v>162560</v>
      </c>
      <c r="D54" s="117">
        <v>131256</v>
      </c>
      <c r="E54" s="117">
        <v>100835</v>
      </c>
      <c r="F54" s="88"/>
      <c r="G54" s="117">
        <v>157193</v>
      </c>
      <c r="H54" s="88">
        <v>151469</v>
      </c>
      <c r="I54" s="117"/>
      <c r="J54" s="88">
        <v>83352</v>
      </c>
      <c r="K54" s="88">
        <v>102080</v>
      </c>
      <c r="L54" s="118">
        <v>35921</v>
      </c>
    </row>
    <row r="55" spans="1:14">
      <c r="A55" s="171"/>
      <c r="B55" s="16">
        <v>2022</v>
      </c>
      <c r="C55" s="117">
        <v>203965</v>
      </c>
      <c r="D55" s="117">
        <v>164038</v>
      </c>
      <c r="E55" s="117">
        <v>118950</v>
      </c>
      <c r="F55" s="88"/>
      <c r="G55" s="117">
        <v>174319</v>
      </c>
      <c r="H55" s="88">
        <v>167036</v>
      </c>
      <c r="I55" s="117"/>
      <c r="J55" s="88">
        <v>102770</v>
      </c>
      <c r="K55" s="88">
        <v>128873</v>
      </c>
      <c r="L55" s="118">
        <v>61850</v>
      </c>
    </row>
    <row r="56" spans="1:14">
      <c r="A56" s="171"/>
      <c r="B56" s="16" t="s">
        <v>110</v>
      </c>
      <c r="C56" s="117">
        <v>226755</v>
      </c>
      <c r="D56" s="117"/>
      <c r="E56" s="117">
        <v>135789</v>
      </c>
      <c r="F56" s="88"/>
      <c r="G56" s="117">
        <v>191472</v>
      </c>
      <c r="H56" s="88">
        <v>183514</v>
      </c>
      <c r="I56" s="117"/>
      <c r="J56" s="88"/>
      <c r="K56" s="88">
        <v>155273</v>
      </c>
      <c r="L56" s="118">
        <v>71367</v>
      </c>
    </row>
    <row r="57" spans="1:14">
      <c r="A57" s="171"/>
      <c r="B57" s="16">
        <v>2024</v>
      </c>
      <c r="C57" s="117">
        <v>250943</v>
      </c>
      <c r="D57" s="117"/>
      <c r="E57" s="117">
        <v>175966</v>
      </c>
      <c r="F57" s="88"/>
      <c r="G57" s="117">
        <v>191049</v>
      </c>
      <c r="H57" s="88">
        <v>181818</v>
      </c>
      <c r="I57" s="117"/>
      <c r="J57" s="88"/>
      <c r="K57" s="88">
        <v>175464</v>
      </c>
      <c r="L57" s="118">
        <v>82197</v>
      </c>
      <c r="N57" s="98"/>
    </row>
    <row r="58" spans="1:14">
      <c r="A58" s="172"/>
      <c r="B58" s="78">
        <v>2025</v>
      </c>
      <c r="C58" s="144">
        <v>272085</v>
      </c>
      <c r="D58" s="144"/>
      <c r="E58" s="144">
        <v>203688</v>
      </c>
      <c r="F58" s="90"/>
      <c r="G58" s="144">
        <v>189128</v>
      </c>
      <c r="H58" s="90">
        <v>179260</v>
      </c>
      <c r="I58" s="144"/>
      <c r="J58" s="148"/>
      <c r="K58" s="148">
        <v>182171</v>
      </c>
      <c r="L58" s="147">
        <v>88719</v>
      </c>
      <c r="N58" s="98"/>
    </row>
    <row r="59" spans="1:14">
      <c r="A59" s="135"/>
      <c r="B59" s="16"/>
      <c r="C59" s="88"/>
      <c r="D59" s="88"/>
      <c r="E59" s="88"/>
      <c r="F59" s="88"/>
      <c r="G59" s="88"/>
      <c r="H59" s="88"/>
      <c r="I59" s="88"/>
      <c r="J59" s="88"/>
      <c r="K59" s="88"/>
      <c r="L59" s="88"/>
      <c r="N59" s="98"/>
    </row>
    <row r="60" spans="1:14">
      <c r="B60" s="34" t="s">
        <v>111</v>
      </c>
    </row>
    <row r="62" spans="1:14" ht="14">
      <c r="A62" s="54" t="s">
        <v>134</v>
      </c>
      <c r="B62" s="8"/>
      <c r="C62" s="164" t="s">
        <v>99</v>
      </c>
      <c r="D62" s="164"/>
      <c r="E62" s="164"/>
      <c r="F62" s="4"/>
      <c r="G62" s="25" t="s">
        <v>100</v>
      </c>
      <c r="H62" s="25"/>
      <c r="I62" s="4"/>
      <c r="J62" s="164" t="s">
        <v>101</v>
      </c>
      <c r="K62" s="164"/>
      <c r="L62" s="165"/>
    </row>
    <row r="63" spans="1:14" ht="42">
      <c r="A63" s="55"/>
      <c r="B63" s="9"/>
      <c r="C63" s="6" t="s">
        <v>102</v>
      </c>
      <c r="D63" s="6" t="s">
        <v>103</v>
      </c>
      <c r="E63" s="6" t="s">
        <v>104</v>
      </c>
      <c r="F63" s="6"/>
      <c r="G63" s="6" t="s">
        <v>105</v>
      </c>
      <c r="H63" s="6" t="s">
        <v>106</v>
      </c>
      <c r="I63" s="6"/>
      <c r="J63" s="70" t="s">
        <v>107</v>
      </c>
      <c r="K63" s="70" t="s">
        <v>108</v>
      </c>
      <c r="L63" s="71" t="s">
        <v>109</v>
      </c>
    </row>
    <row r="64" spans="1:14" ht="12.75" customHeight="1">
      <c r="A64" s="166" t="s">
        <v>37</v>
      </c>
      <c r="B64" s="11">
        <v>1972</v>
      </c>
      <c r="C64" s="20"/>
      <c r="D64" s="20"/>
      <c r="E64" s="20"/>
      <c r="F64" s="20"/>
      <c r="G64" s="20"/>
      <c r="H64" s="20"/>
      <c r="I64" s="20"/>
      <c r="J64" s="20"/>
      <c r="K64" s="20"/>
      <c r="L64" s="59"/>
    </row>
    <row r="65" spans="1:12">
      <c r="A65" s="167"/>
      <c r="B65" s="13">
        <v>1973</v>
      </c>
      <c r="C65" s="21"/>
      <c r="D65" s="21"/>
      <c r="E65" s="21"/>
      <c r="F65" s="21"/>
      <c r="G65" s="21"/>
      <c r="H65" s="21"/>
      <c r="I65" s="21"/>
      <c r="J65" s="21"/>
      <c r="K65" s="21"/>
      <c r="L65" s="60"/>
    </row>
    <row r="66" spans="1:12">
      <c r="A66" s="167"/>
      <c r="B66" s="13">
        <v>1974</v>
      </c>
      <c r="C66" s="21"/>
      <c r="D66" s="21"/>
      <c r="E66" s="21"/>
      <c r="F66" s="21"/>
      <c r="G66" s="21"/>
      <c r="H66" s="21"/>
      <c r="I66" s="21"/>
      <c r="J66" s="21"/>
      <c r="K66" s="21"/>
      <c r="L66" s="60"/>
    </row>
    <row r="67" spans="1:12">
      <c r="A67" s="167"/>
      <c r="B67" s="13">
        <v>1975</v>
      </c>
      <c r="C67" s="21"/>
      <c r="D67" s="21"/>
      <c r="E67" s="21"/>
      <c r="F67" s="21"/>
      <c r="G67" s="21"/>
      <c r="H67" s="21"/>
      <c r="I67" s="21"/>
      <c r="J67" s="21"/>
      <c r="K67" s="21"/>
      <c r="L67" s="60"/>
    </row>
    <row r="68" spans="1:12">
      <c r="A68" s="167"/>
      <c r="B68" s="13">
        <v>1976</v>
      </c>
      <c r="C68" s="21"/>
      <c r="D68" s="21"/>
      <c r="E68" s="21"/>
      <c r="F68" s="21"/>
      <c r="G68" s="21"/>
      <c r="H68" s="21"/>
      <c r="I68" s="21"/>
      <c r="J68" s="21"/>
      <c r="K68" s="21"/>
      <c r="L68" s="60"/>
    </row>
    <row r="69" spans="1:12">
      <c r="A69" s="167"/>
      <c r="B69" s="13">
        <v>1977</v>
      </c>
      <c r="C69" s="21"/>
      <c r="D69" s="21"/>
      <c r="E69" s="21"/>
      <c r="F69" s="21"/>
      <c r="G69" s="21"/>
      <c r="H69" s="21"/>
      <c r="I69" s="21"/>
      <c r="J69" s="21"/>
      <c r="K69" s="21"/>
      <c r="L69" s="60"/>
    </row>
    <row r="70" spans="1:12">
      <c r="A70" s="167"/>
      <c r="B70" s="13">
        <v>1978</v>
      </c>
      <c r="C70" s="21"/>
      <c r="D70" s="21"/>
      <c r="E70" s="21"/>
      <c r="F70" s="21"/>
      <c r="G70" s="21"/>
      <c r="H70" s="21"/>
      <c r="I70" s="21"/>
      <c r="J70" s="21"/>
      <c r="K70" s="21"/>
      <c r="L70" s="60"/>
    </row>
    <row r="71" spans="1:12">
      <c r="A71" s="167"/>
      <c r="B71" s="13">
        <v>1979</v>
      </c>
      <c r="C71" s="21"/>
      <c r="D71" s="21"/>
      <c r="E71" s="21"/>
      <c r="F71" s="21"/>
      <c r="G71" s="21"/>
      <c r="H71" s="21"/>
      <c r="I71" s="21"/>
      <c r="J71" s="21"/>
      <c r="K71" s="21"/>
      <c r="L71" s="60"/>
    </row>
    <row r="72" spans="1:12">
      <c r="A72" s="167"/>
      <c r="B72" s="13">
        <v>1980</v>
      </c>
      <c r="C72" s="21"/>
      <c r="D72" s="21"/>
      <c r="E72" s="21"/>
      <c r="F72" s="21"/>
      <c r="G72" s="21"/>
      <c r="H72" s="21"/>
      <c r="I72" s="21"/>
      <c r="J72" s="21"/>
      <c r="K72" s="21"/>
      <c r="L72" s="60"/>
    </row>
    <row r="73" spans="1:12">
      <c r="A73" s="167"/>
      <c r="B73" s="13">
        <v>1981</v>
      </c>
      <c r="C73" s="21"/>
      <c r="D73" s="21"/>
      <c r="E73" s="21"/>
      <c r="F73" s="21"/>
      <c r="G73" s="21"/>
      <c r="H73" s="21"/>
      <c r="I73" s="21"/>
      <c r="J73" s="21"/>
      <c r="K73" s="21"/>
      <c r="L73" s="60"/>
    </row>
    <row r="74" spans="1:12">
      <c r="A74" s="167"/>
      <c r="B74" s="13">
        <v>1982</v>
      </c>
      <c r="C74" s="21"/>
      <c r="D74" s="21"/>
      <c r="E74" s="21"/>
      <c r="F74" s="21"/>
      <c r="G74" s="21"/>
      <c r="H74" s="21"/>
      <c r="I74" s="21"/>
      <c r="J74" s="21"/>
      <c r="K74" s="21"/>
      <c r="L74" s="60"/>
    </row>
    <row r="75" spans="1:12">
      <c r="A75" s="167"/>
      <c r="B75" s="13">
        <v>1983</v>
      </c>
      <c r="C75" s="21"/>
      <c r="D75" s="21"/>
      <c r="E75" s="21"/>
      <c r="F75" s="21"/>
      <c r="G75" s="21"/>
      <c r="H75" s="21"/>
      <c r="I75" s="21"/>
      <c r="J75" s="21"/>
      <c r="K75" s="21"/>
      <c r="L75" s="60"/>
    </row>
    <row r="76" spans="1:12">
      <c r="A76" s="167"/>
      <c r="B76" s="13">
        <v>1984</v>
      </c>
      <c r="C76" s="21"/>
      <c r="D76" s="21"/>
      <c r="E76" s="21"/>
      <c r="F76" s="21"/>
      <c r="G76" s="21"/>
      <c r="H76" s="21"/>
      <c r="I76" s="21"/>
      <c r="J76" s="21"/>
      <c r="K76" s="21"/>
      <c r="L76" s="60"/>
    </row>
    <row r="77" spans="1:12">
      <c r="A77" s="167"/>
      <c r="B77" s="13">
        <v>1985</v>
      </c>
      <c r="C77" s="21"/>
      <c r="D77" s="21"/>
      <c r="E77" s="21"/>
      <c r="F77" s="21"/>
      <c r="G77" s="21"/>
      <c r="H77" s="21"/>
      <c r="I77" s="21"/>
      <c r="J77" s="21"/>
      <c r="K77" s="21"/>
      <c r="L77" s="60"/>
    </row>
    <row r="78" spans="1:12">
      <c r="A78" s="167"/>
      <c r="B78" s="13">
        <v>1986</v>
      </c>
      <c r="C78" s="21"/>
      <c r="D78" s="21"/>
      <c r="E78" s="21"/>
      <c r="F78" s="21"/>
      <c r="G78" s="21"/>
      <c r="H78" s="21"/>
      <c r="I78" s="21"/>
      <c r="J78" s="21"/>
      <c r="K78" s="21"/>
      <c r="L78" s="60"/>
    </row>
    <row r="79" spans="1:12">
      <c r="A79" s="167"/>
      <c r="B79" s="13">
        <v>1987</v>
      </c>
      <c r="C79" s="21"/>
      <c r="D79" s="21"/>
      <c r="E79" s="21"/>
      <c r="F79" s="21"/>
      <c r="G79" s="21"/>
      <c r="H79" s="21"/>
      <c r="I79" s="21"/>
      <c r="J79" s="21"/>
      <c r="K79" s="21"/>
      <c r="L79" s="60"/>
    </row>
    <row r="80" spans="1:12">
      <c r="A80" s="167"/>
      <c r="B80" s="13">
        <v>1988</v>
      </c>
      <c r="C80" s="21"/>
      <c r="D80" s="21"/>
      <c r="E80" s="21"/>
      <c r="F80" s="21"/>
      <c r="G80" s="21"/>
      <c r="H80" s="21"/>
      <c r="I80" s="21"/>
      <c r="J80" s="21"/>
      <c r="K80" s="21"/>
      <c r="L80" s="60"/>
    </row>
    <row r="81" spans="1:12">
      <c r="A81" s="168"/>
      <c r="B81" s="14">
        <v>1989</v>
      </c>
      <c r="C81" s="22"/>
      <c r="D81" s="22"/>
      <c r="E81" s="22"/>
      <c r="F81" s="22"/>
      <c r="G81" s="22"/>
      <c r="H81" s="22"/>
      <c r="I81" s="22"/>
      <c r="J81" s="22"/>
      <c r="K81" s="22"/>
      <c r="L81" s="61"/>
    </row>
    <row r="82" spans="1:12" ht="12.75" customHeight="1">
      <c r="A82" s="167" t="s">
        <v>41</v>
      </c>
      <c r="B82" s="11">
        <v>1990</v>
      </c>
      <c r="C82" s="20"/>
      <c r="D82" s="20"/>
      <c r="E82" s="20"/>
      <c r="F82" s="20"/>
      <c r="G82" s="20"/>
      <c r="H82" s="20"/>
      <c r="I82" s="20"/>
      <c r="J82" s="20"/>
      <c r="K82" s="20"/>
      <c r="L82" s="59"/>
    </row>
    <row r="83" spans="1:12">
      <c r="A83" s="167"/>
      <c r="B83" s="196">
        <v>1991</v>
      </c>
      <c r="C83" s="181"/>
      <c r="D83" s="181"/>
      <c r="E83" s="181"/>
      <c r="F83" s="181"/>
      <c r="G83" s="181"/>
      <c r="H83" s="181"/>
      <c r="I83" s="181"/>
      <c r="J83" s="181"/>
      <c r="K83" s="181"/>
      <c r="L83" s="184"/>
    </row>
    <row r="84" spans="1:12">
      <c r="A84" s="167"/>
      <c r="B84" s="196">
        <v>1992</v>
      </c>
      <c r="C84" s="181"/>
      <c r="D84" s="181">
        <f>ROUND((D25*1000000/Population!$C25),0)</f>
        <v>13401</v>
      </c>
      <c r="E84" s="181">
        <f>ROUND((E25*1000000/Population!$C25),0)</f>
        <v>13401</v>
      </c>
      <c r="F84" s="181"/>
      <c r="G84" s="181"/>
      <c r="H84" s="181"/>
      <c r="I84" s="181"/>
      <c r="J84" s="181">
        <f>ROUND((J25*1000000/Population!$C25),0)</f>
        <v>10929</v>
      </c>
      <c r="K84" s="181"/>
      <c r="L84" s="184">
        <f>ROUND((L25*1000000/Population!$C25),0)</f>
        <v>0</v>
      </c>
    </row>
    <row r="85" spans="1:12">
      <c r="A85" s="168"/>
      <c r="B85" s="14">
        <v>1993</v>
      </c>
      <c r="C85" s="207"/>
      <c r="D85" s="207">
        <f>ROUND((D26*1000000/Population!$C26),0)</f>
        <v>13366</v>
      </c>
      <c r="E85" s="207">
        <f>ROUND((E26*1000000/Population!$C26),0)</f>
        <v>13366</v>
      </c>
      <c r="F85" s="181"/>
      <c r="G85" s="207"/>
      <c r="H85" s="207"/>
      <c r="I85" s="207"/>
      <c r="J85" s="207">
        <f>ROUND((J26*1000000/Population!$C26),0)</f>
        <v>10472</v>
      </c>
      <c r="K85" s="207"/>
      <c r="L85" s="201">
        <f>ROUND((L26*1000000/Population!$C26),0)</f>
        <v>0</v>
      </c>
    </row>
    <row r="86" spans="1:12" ht="12.75" customHeight="1">
      <c r="A86" s="166" t="s">
        <v>50</v>
      </c>
      <c r="B86" s="196">
        <v>1994</v>
      </c>
      <c r="C86" s="174">
        <f>ROUND((C27*1000000/Population!$C27),0)</f>
        <v>13309</v>
      </c>
      <c r="D86" s="174">
        <f>ROUND((D27*1000000/Population!$C27),0)</f>
        <v>12907</v>
      </c>
      <c r="E86" s="174">
        <f>ROUND((E27*1000000/Population!$C27),0)</f>
        <v>12907</v>
      </c>
      <c r="F86" s="181"/>
      <c r="G86" s="174">
        <f>ROUND((G27*1000000/Population!$C27),0)</f>
        <v>-916</v>
      </c>
      <c r="H86" s="174"/>
      <c r="I86" s="174"/>
      <c r="J86" s="174">
        <f>ROUND((J27*1000000/Population!$C27),0)</f>
        <v>9848</v>
      </c>
      <c r="K86" s="174"/>
      <c r="L86" s="183">
        <f>ROUND((L27*1000000/Population!$C27),0)</f>
        <v>0</v>
      </c>
    </row>
    <row r="87" spans="1:12">
      <c r="A87" s="169"/>
      <c r="B87" s="13">
        <v>1995</v>
      </c>
      <c r="C87" s="181">
        <f>ROUND((C28*1000000/Population!$C28),0)</f>
        <v>12651</v>
      </c>
      <c r="D87" s="181">
        <f>ROUND((D28*1000000/Population!$C28),0)</f>
        <v>12208</v>
      </c>
      <c r="E87" s="181">
        <f>ROUND((E28*1000000/Population!$C28),0)</f>
        <v>12208</v>
      </c>
      <c r="F87" s="181"/>
      <c r="G87" s="181">
        <f>ROUND((G28*1000000/Population!$C28),0)</f>
        <v>394</v>
      </c>
      <c r="H87" s="181"/>
      <c r="I87" s="181"/>
      <c r="J87" s="181">
        <f>ROUND((J28*1000000/Population!$C28),0)</f>
        <v>9039</v>
      </c>
      <c r="K87" s="181"/>
      <c r="L87" s="184">
        <f>ROUND((L28*1000000/Population!$C28),0)</f>
        <v>0</v>
      </c>
    </row>
    <row r="88" spans="1:12">
      <c r="A88" s="169"/>
      <c r="B88" s="13">
        <v>1996</v>
      </c>
      <c r="C88" s="181">
        <f>ROUND((C29*1000000/Population!$C29),0)</f>
        <v>11784</v>
      </c>
      <c r="D88" s="181">
        <f>ROUND((D29*1000000/Population!$C29),0)</f>
        <v>11308</v>
      </c>
      <c r="E88" s="181">
        <f>ROUND((E29*1000000/Population!$C29),0)</f>
        <v>11308</v>
      </c>
      <c r="F88" s="181"/>
      <c r="G88" s="181">
        <f>ROUND((G29*1000000/Population!$C29),0)</f>
        <v>2157</v>
      </c>
      <c r="H88" s="181"/>
      <c r="I88" s="181"/>
      <c r="J88" s="181">
        <f>ROUND((J29*1000000/Population!$C29),0)</f>
        <v>7823</v>
      </c>
      <c r="K88" s="181"/>
      <c r="L88" s="184">
        <f>ROUND((L29*1000000/Population!$C29),0)</f>
        <v>0</v>
      </c>
    </row>
    <row r="89" spans="1:12">
      <c r="A89" s="169"/>
      <c r="B89" s="13">
        <v>1997</v>
      </c>
      <c r="C89" s="181">
        <f>ROUND((C30*1000000/Population!$C30),0)</f>
        <v>10364</v>
      </c>
      <c r="D89" s="181">
        <f>ROUND((D30*1000000/Population!$C30),0)</f>
        <v>9638</v>
      </c>
      <c r="E89" s="181">
        <f>ROUND((E30*1000000/Population!$C30),0)</f>
        <v>9638</v>
      </c>
      <c r="F89" s="181"/>
      <c r="G89" s="181">
        <f>ROUND((G30*1000000/Population!$C30),0)</f>
        <v>3236</v>
      </c>
      <c r="H89" s="181"/>
      <c r="I89" s="181"/>
      <c r="J89" s="181">
        <f>ROUND((J30*1000000/Population!$C30),0)</f>
        <v>6799</v>
      </c>
      <c r="K89" s="181"/>
      <c r="L89" s="184">
        <f>ROUND((L30*1000000/Population!$C30),0)</f>
        <v>0</v>
      </c>
    </row>
    <row r="90" spans="1:12">
      <c r="A90" s="169"/>
      <c r="B90" s="13">
        <v>1998</v>
      </c>
      <c r="C90" s="181">
        <f>ROUND((C31*1000000/Population!$C31),0)</f>
        <v>10680</v>
      </c>
      <c r="D90" s="181">
        <f>ROUND((D31*1000000/Population!$C31),0)</f>
        <v>10123</v>
      </c>
      <c r="E90" s="181">
        <f>ROUND((E31*1000000/Population!$C31),0)</f>
        <v>10123</v>
      </c>
      <c r="F90" s="181"/>
      <c r="G90" s="181">
        <f>ROUND((G31*1000000/Population!$C31),0)</f>
        <v>3834</v>
      </c>
      <c r="H90" s="181"/>
      <c r="I90" s="181"/>
      <c r="J90" s="181">
        <f>ROUND((J31*1000000/Population!$C31),0)</f>
        <v>6482</v>
      </c>
      <c r="K90" s="181"/>
      <c r="L90" s="184">
        <f>ROUND((L31*1000000/Population!$C31),0)</f>
        <v>0</v>
      </c>
    </row>
    <row r="91" spans="1:12">
      <c r="A91" s="169"/>
      <c r="B91" s="13">
        <v>1999</v>
      </c>
      <c r="C91" s="181">
        <f>ROUND((C32*1000000/Population!$C32),0)</f>
        <v>10116</v>
      </c>
      <c r="D91" s="181">
        <f>ROUND((D32*1000000/Population!$C32),0)</f>
        <v>9748</v>
      </c>
      <c r="E91" s="181">
        <f>ROUND((E32*1000000/Population!$C32),0)</f>
        <v>9748</v>
      </c>
      <c r="F91" s="181"/>
      <c r="G91" s="181">
        <f>ROUND((G32*1000000/Population!$C32),0)</f>
        <v>2820</v>
      </c>
      <c r="H91" s="181"/>
      <c r="I91" s="181"/>
      <c r="J91" s="181">
        <f>ROUND((J32*1000000/Population!$C32),0)</f>
        <v>5820</v>
      </c>
      <c r="K91" s="181"/>
      <c r="L91" s="184">
        <f>ROUND((L32*1000000/Population!$C32),0)</f>
        <v>0</v>
      </c>
    </row>
    <row r="92" spans="1:12">
      <c r="A92" s="169"/>
      <c r="B92" s="13">
        <v>2000</v>
      </c>
      <c r="C92" s="181">
        <f>ROUND((C33*1000000/Population!$C33),0)</f>
        <v>9751</v>
      </c>
      <c r="D92" s="181">
        <f>ROUND((D33*1000000/Population!$C33),0)</f>
        <v>9505</v>
      </c>
      <c r="E92" s="181">
        <f>ROUND((E33*1000000/Population!$C33),0)</f>
        <v>9505</v>
      </c>
      <c r="F92" s="181"/>
      <c r="G92" s="181">
        <f>ROUND((G33*1000000/Population!$C33),0)</f>
        <v>3275</v>
      </c>
      <c r="H92" s="180"/>
      <c r="I92" s="180"/>
      <c r="J92" s="181">
        <f>ROUND((J33*1000000/Population!$C33),0)</f>
        <v>5690</v>
      </c>
      <c r="K92" s="180"/>
      <c r="L92" s="184">
        <f>ROUND((L33*1000000/Population!$C33),0)</f>
        <v>0</v>
      </c>
    </row>
    <row r="93" spans="1:12">
      <c r="A93" s="169"/>
      <c r="B93" s="13">
        <v>2001</v>
      </c>
      <c r="C93" s="181">
        <f>ROUND((C34*1000000/Population!$C34),0)</f>
        <v>9851</v>
      </c>
      <c r="D93" s="181">
        <f>ROUND((D34*1000000/Population!$C34),0)</f>
        <v>9609</v>
      </c>
      <c r="E93" s="181">
        <f>ROUND((E34*1000000/Population!$C34),0)</f>
        <v>9609</v>
      </c>
      <c r="F93" s="181"/>
      <c r="G93" s="181">
        <f>ROUND((G34*1000000/Population!$C34),0)</f>
        <v>3991</v>
      </c>
      <c r="H93" s="180"/>
      <c r="I93" s="180"/>
      <c r="J93" s="181">
        <f>ROUND((J34*1000000/Population!$C34),0)</f>
        <v>5243</v>
      </c>
      <c r="K93" s="180"/>
      <c r="L93" s="184">
        <f>ROUND((L34*1000000/Population!$C34),0)</f>
        <v>0</v>
      </c>
    </row>
    <row r="94" spans="1:12">
      <c r="A94" s="169"/>
      <c r="B94" s="13">
        <v>2002</v>
      </c>
      <c r="C94" s="181">
        <f>ROUND((C35*1000000/Population!$C35),0)</f>
        <v>9831</v>
      </c>
      <c r="D94" s="181">
        <f>ROUND((D35*1000000/Population!$C35),0)</f>
        <v>9361</v>
      </c>
      <c r="E94" s="181">
        <f>ROUND((E35*1000000/Population!$C35),0)</f>
        <v>9361</v>
      </c>
      <c r="F94" s="181"/>
      <c r="G94" s="181">
        <f>ROUND((G35*1000000/Population!$C35),0)</f>
        <v>5829</v>
      </c>
      <c r="H94" s="181">
        <f>ROUND((H35*1000000/Population!$C35),0)</f>
        <v>5802</v>
      </c>
      <c r="I94" s="180"/>
      <c r="J94" s="181">
        <f>ROUND((J35*1000000/Population!$C35),0)</f>
        <v>5023</v>
      </c>
      <c r="K94" s="180"/>
      <c r="L94" s="184">
        <f>ROUND((L35*1000000/Population!$C35),0)</f>
        <v>0</v>
      </c>
    </row>
    <row r="95" spans="1:12">
      <c r="A95" s="169"/>
      <c r="B95" s="13">
        <v>2003</v>
      </c>
      <c r="C95" s="181">
        <f>ROUND((C36*1000000/Population!$C36),0)</f>
        <v>9857</v>
      </c>
      <c r="D95" s="181">
        <f>ROUND((D36*1000000/Population!$C36),0)</f>
        <v>9178</v>
      </c>
      <c r="E95" s="181">
        <f>ROUND((E36*1000000/Population!$C36),0)</f>
        <v>9178</v>
      </c>
      <c r="F95" s="181"/>
      <c r="G95" s="181">
        <f>ROUND((G36*1000000/Population!$C36),0)</f>
        <v>7021</v>
      </c>
      <c r="H95" s="181">
        <f>ROUND((H36*1000000/Population!$C36),0)</f>
        <v>6998</v>
      </c>
      <c r="I95" s="180"/>
      <c r="J95" s="181">
        <f>ROUND((J36*1000000/Population!$C36),0)</f>
        <v>4506</v>
      </c>
      <c r="K95" s="180"/>
      <c r="L95" s="184">
        <f>ROUND((L36*1000000/Population!$C36),0)</f>
        <v>0</v>
      </c>
    </row>
    <row r="96" spans="1:12">
      <c r="A96" s="169"/>
      <c r="B96" s="13">
        <v>2004</v>
      </c>
      <c r="C96" s="207">
        <f>ROUND((C37*1000000/Population!$C37),0)</f>
        <v>9289</v>
      </c>
      <c r="D96" s="207">
        <f>ROUND((D37*1000000/Population!$C37),0)</f>
        <v>8870</v>
      </c>
      <c r="E96" s="207">
        <f>ROUND((E37*1000000/Population!$C37),0)</f>
        <v>8870</v>
      </c>
      <c r="F96" s="181"/>
      <c r="G96" s="207">
        <f>ROUND((G37*1000000/Population!$C37),0)</f>
        <v>9751</v>
      </c>
      <c r="H96" s="207">
        <f>ROUND((H37*1000000/Population!$C37),0)</f>
        <v>9717</v>
      </c>
      <c r="I96" s="194"/>
      <c r="J96" s="207">
        <f>ROUND((J37*1000000/Population!$C37),0)</f>
        <v>3834</v>
      </c>
      <c r="K96" s="194"/>
      <c r="L96" s="201">
        <f>ROUND((L37*1000000/Population!$C37),0)</f>
        <v>0</v>
      </c>
    </row>
    <row r="97" spans="1:14" ht="12.75" customHeight="1" collapsed="1">
      <c r="A97" s="166" t="s">
        <v>55</v>
      </c>
      <c r="B97" s="11">
        <v>2005</v>
      </c>
      <c r="C97" s="174">
        <f>ROUND((C38*1000000/Population!$C38),0)</f>
        <v>9173</v>
      </c>
      <c r="D97" s="174">
        <f>ROUND((D38*1000000/Population!$C38),0)</f>
        <v>8626</v>
      </c>
      <c r="E97" s="174">
        <f>ROUND((E38*1000000/Population!$C38),0)</f>
        <v>8626</v>
      </c>
      <c r="F97" s="181"/>
      <c r="G97" s="174">
        <f>ROUND((G38*1000000/Population!$C38),0)</f>
        <v>13187</v>
      </c>
      <c r="H97" s="174">
        <f>ROUND((H38*1000000/Population!$C38),0)</f>
        <v>13135</v>
      </c>
      <c r="I97" s="182"/>
      <c r="J97" s="174">
        <f>ROUND((J38*1000000/Population!$C38),0)</f>
        <v>2697</v>
      </c>
      <c r="K97" s="174">
        <f>ROUND((K38*1000000/Population!$C38),0)</f>
        <v>4833</v>
      </c>
      <c r="L97" s="183">
        <f>ROUND((L38*1000000/Population!$C38),0)</f>
        <v>0</v>
      </c>
    </row>
    <row r="98" spans="1:14">
      <c r="A98" s="167"/>
      <c r="B98" s="13">
        <v>2006</v>
      </c>
      <c r="C98" s="181">
        <f>ROUND((C39*1000000/Population!$C39),0)</f>
        <v>9615</v>
      </c>
      <c r="D98" s="181">
        <f>ROUND((D39*1000000/Population!$C39),0)</f>
        <v>8621</v>
      </c>
      <c r="E98" s="181">
        <f>ROUND((E39*1000000/Population!$C39),0)</f>
        <v>8149</v>
      </c>
      <c r="F98" s="181"/>
      <c r="G98" s="181">
        <f>ROUND((G39*1000000/Population!$C39),0)</f>
        <v>20182</v>
      </c>
      <c r="H98" s="181">
        <f>ROUND((H39*1000000/Population!$C39),0)</f>
        <v>20112</v>
      </c>
      <c r="I98" s="180"/>
      <c r="J98" s="181">
        <f>ROUND((J39*1000000/Population!$C39),0)</f>
        <v>1933</v>
      </c>
      <c r="K98" s="181">
        <f>ROUND((K39*1000000/Population!$C39),0)</f>
        <v>3885</v>
      </c>
      <c r="L98" s="184">
        <f>ROUND((L39*1000000/Population!$C39),0)</f>
        <v>0</v>
      </c>
    </row>
    <row r="99" spans="1:14">
      <c r="A99" s="167"/>
      <c r="B99" s="13">
        <v>2007</v>
      </c>
      <c r="C99" s="181">
        <f>ROUND((C40*1000000/Population!$C40),0)</f>
        <v>9959</v>
      </c>
      <c r="D99" s="181">
        <f>ROUND((D40*1000000/Population!$C40),0)</f>
        <v>8749</v>
      </c>
      <c r="E99" s="181">
        <f>ROUND((E40*1000000/Population!$C40),0)</f>
        <v>7285</v>
      </c>
      <c r="F99" s="181"/>
      <c r="G99" s="181">
        <f>ROUND((G40*1000000/Population!$C40),0)</f>
        <v>23016</v>
      </c>
      <c r="H99" s="181">
        <f>ROUND((H40*1000000/Population!$C40),0)</f>
        <v>22928</v>
      </c>
      <c r="I99" s="180"/>
      <c r="J99" s="181">
        <f>ROUND((J40*1000000/Population!$C40),0)</f>
        <v>977</v>
      </c>
      <c r="K99" s="181">
        <f>ROUND((K40*1000000/Population!$C40),0)</f>
        <v>3180</v>
      </c>
      <c r="L99" s="184">
        <f>ROUND((L40*1000000/Population!$C40),0)</f>
        <v>0</v>
      </c>
    </row>
    <row r="100" spans="1:14">
      <c r="A100" s="167"/>
      <c r="B100" s="13">
        <v>2008</v>
      </c>
      <c r="C100" s="181">
        <f>ROUND((C41*1000000/Population!$C41),0)</f>
        <v>10864</v>
      </c>
      <c r="D100" s="181">
        <f>ROUND((D41*1000000/Population!$C41),0)</f>
        <v>8893</v>
      </c>
      <c r="E100" s="181">
        <f>ROUND((E41*1000000/Population!$C41),0)</f>
        <v>7396</v>
      </c>
      <c r="F100" s="181"/>
      <c r="G100" s="181">
        <f>ROUND((G41*1000000/Population!$C41),0)</f>
        <v>24860</v>
      </c>
      <c r="H100" s="181">
        <f>ROUND((H41*1000000/Population!$C41),0)</f>
        <v>24770</v>
      </c>
      <c r="I100" s="180"/>
      <c r="J100" s="181">
        <f>ROUND((J41*1000000/Population!$C41),0)</f>
        <v>-4</v>
      </c>
      <c r="K100" s="181">
        <f>ROUND((K41*1000000/Population!$C41),0)</f>
        <v>2417</v>
      </c>
      <c r="L100" s="184">
        <f>ROUND((L41*1000000/Population!$C41),0)</f>
        <v>-2234</v>
      </c>
    </row>
    <row r="101" spans="1:14">
      <c r="A101" s="167"/>
      <c r="B101" s="13">
        <v>2009</v>
      </c>
      <c r="C101" s="181">
        <f>ROUND((C42*1000000/Population!$C42),0)</f>
        <v>14471</v>
      </c>
      <c r="D101" s="181">
        <f>ROUND((D42*1000000/Population!$C42),0)</f>
        <v>11907</v>
      </c>
      <c r="E101" s="181">
        <f>ROUND((E42*1000000/Population!$C42),0)</f>
        <v>10127</v>
      </c>
      <c r="F101" s="181"/>
      <c r="G101" s="181">
        <f>ROUND((G42*1000000/Population!$C42),0)</f>
        <v>23245</v>
      </c>
      <c r="H101" s="181">
        <f>ROUND((H42*1000000/Population!$C42),0)</f>
        <v>23141</v>
      </c>
      <c r="I101" s="180"/>
      <c r="J101" s="181">
        <f>ROUND((J42*1000000/Population!$C42),0)</f>
        <v>1563</v>
      </c>
      <c r="K101" s="181">
        <f>ROUND((K42*1000000/Population!$C42),0)</f>
        <v>3999</v>
      </c>
      <c r="L101" s="184">
        <f>ROUND((L42*1000000/Population!$C42),0)</f>
        <v>-400</v>
      </c>
    </row>
    <row r="102" spans="1:14">
      <c r="A102" s="167"/>
      <c r="B102" s="16">
        <v>2010</v>
      </c>
      <c r="C102" s="181">
        <f>ROUND((C43*1000000/Population!$C43),0)</f>
        <v>16103</v>
      </c>
      <c r="D102" s="181">
        <f>ROUND((D43*1000000/Population!$C43),0)</f>
        <v>13599</v>
      </c>
      <c r="E102" s="181">
        <f>ROUND((E43*1000000/Population!$C43),0)</f>
        <v>12376</v>
      </c>
      <c r="F102" s="181"/>
      <c r="G102" s="181">
        <f>ROUND((G43*1000000/Population!$C43),0)</f>
        <v>21935</v>
      </c>
      <c r="H102" s="181">
        <f>ROUND((H43*1000000/Population!$C43),0)</f>
        <v>21842</v>
      </c>
      <c r="I102" s="180"/>
      <c r="J102" s="181">
        <f>ROUND((J43*1000000/Population!$C43),0)</f>
        <v>3665</v>
      </c>
      <c r="K102" s="181">
        <f>ROUND((K43*1000000/Population!$C43),0)</f>
        <v>6174</v>
      </c>
      <c r="L102" s="184">
        <f>ROUND((L43*1000000/Population!$C43),0)</f>
        <v>1183</v>
      </c>
    </row>
    <row r="103" spans="1:14">
      <c r="A103" s="167"/>
      <c r="B103" s="16">
        <v>2011</v>
      </c>
      <c r="C103" s="181">
        <f>ROUND((C44*1000000/Population!$C44),0)</f>
        <v>20643</v>
      </c>
      <c r="D103" s="181">
        <f>ROUND((D44*1000000/Population!$C44),0)</f>
        <v>17680</v>
      </c>
      <c r="E103" s="181">
        <f>ROUND((E44*1000000/Population!$C44),0)</f>
        <v>16566</v>
      </c>
      <c r="F103" s="181"/>
      <c r="G103" s="181">
        <f>ROUND((G44*1000000/Population!$C44),0)</f>
        <v>18503</v>
      </c>
      <c r="H103" s="181">
        <f>ROUND((H44*1000000/Population!$C44),0)</f>
        <v>18432</v>
      </c>
      <c r="I103" s="180"/>
      <c r="J103" s="181">
        <f>ROUND((J44*1000000/Population!$C44),0)</f>
        <v>6416</v>
      </c>
      <c r="K103" s="181">
        <f>ROUND((K44*1000000/Population!$C44),0)</f>
        <v>9179</v>
      </c>
      <c r="L103" s="184">
        <f>ROUND((L44*1000000/Population!$C44),0)</f>
        <v>3329</v>
      </c>
    </row>
    <row r="104" spans="1:14">
      <c r="A104" s="167"/>
      <c r="B104" s="13">
        <v>2012</v>
      </c>
      <c r="C104" s="181">
        <f>ROUND((C45*1000000/Population!$C45),0)</f>
        <v>22856</v>
      </c>
      <c r="D104" s="181">
        <f>ROUND((D45*1000000/Population!$C45),0)</f>
        <v>19136</v>
      </c>
      <c r="E104" s="181">
        <f>ROUND((E45*1000000/Population!$C45),0)</f>
        <v>18105</v>
      </c>
      <c r="F104" s="181"/>
      <c r="G104" s="181">
        <f>ROUND((G45*1000000/Population!$C45),0)</f>
        <v>13591</v>
      </c>
      <c r="H104" s="181">
        <f>ROUND((H45*1000000/Population!$C45),0)</f>
        <v>13493</v>
      </c>
      <c r="I104" s="180"/>
      <c r="J104" s="181">
        <f>ROUND((J45*1000000/Population!$C45),0)</f>
        <v>8491</v>
      </c>
      <c r="K104" s="181">
        <f>ROUND((K45*1000000/Population!$C45),0)</f>
        <v>11520</v>
      </c>
      <c r="L104" s="184">
        <f>ROUND((L45*1000000/Population!$C45),0)</f>
        <v>5432</v>
      </c>
    </row>
    <row r="105" spans="1:14">
      <c r="A105" s="167"/>
      <c r="B105" s="13">
        <v>2013</v>
      </c>
      <c r="C105" s="181">
        <f>ROUND((C46*1000000/Population!$C46),0)</f>
        <v>22615</v>
      </c>
      <c r="D105" s="181">
        <f>ROUND((D46*1000000/Population!$C46),0)</f>
        <v>19045</v>
      </c>
      <c r="E105" s="181">
        <f>ROUND((E46*1000000/Population!$C46),0)</f>
        <v>17621</v>
      </c>
      <c r="F105" s="181"/>
      <c r="G105" s="181">
        <f>ROUND((G46*1000000/Population!$C46),0)</f>
        <v>15820</v>
      </c>
      <c r="H105" s="181">
        <f>ROUND((H46*1000000/Population!$C46),0)</f>
        <v>15381</v>
      </c>
      <c r="I105" s="180"/>
      <c r="J105" s="181">
        <f>ROUND((J46*1000000/Population!$C46),0)</f>
        <v>9650</v>
      </c>
      <c r="K105" s="181">
        <f>ROUND((K46*1000000/Population!$C46),0)</f>
        <v>12616</v>
      </c>
      <c r="L105" s="184">
        <f>ROUND((L46*1000000/Population!$C46),0)</f>
        <v>5716</v>
      </c>
    </row>
    <row r="106" spans="1:14">
      <c r="A106" s="167"/>
      <c r="B106" s="16">
        <v>2014</v>
      </c>
      <c r="C106" s="181">
        <f>ROUND((C47*1000000/Population!$C47),0)</f>
        <v>23090</v>
      </c>
      <c r="D106" s="181">
        <f>ROUND((D47*1000000/Population!$C47),0)</f>
        <v>19752</v>
      </c>
      <c r="E106" s="181">
        <f>ROUND((E47*1000000/Population!$C47),0)</f>
        <v>18298</v>
      </c>
      <c r="F106" s="181"/>
      <c r="G106" s="181">
        <f>ROUND((G47*1000000/Population!$C47),0)</f>
        <v>18017</v>
      </c>
      <c r="H106" s="181">
        <f>ROUND((H47*1000000/Population!$C47),0)</f>
        <v>16854</v>
      </c>
      <c r="I106" s="185"/>
      <c r="J106" s="181">
        <f>ROUND((J47*1000000/Population!$C47),0)</f>
        <v>10310</v>
      </c>
      <c r="K106" s="181">
        <f>ROUND((K47*1000000/Population!$C47),0)</f>
        <v>13381</v>
      </c>
      <c r="L106" s="184">
        <f>ROUND((L47*1000000/Population!$C47),0)</f>
        <v>5628</v>
      </c>
    </row>
    <row r="107" spans="1:14">
      <c r="A107" s="167"/>
      <c r="B107" s="16">
        <v>2015</v>
      </c>
      <c r="C107" s="181">
        <f>ROUND((C48*1000000/Population!$C48),0)</f>
        <v>24662</v>
      </c>
      <c r="D107" s="181">
        <f>ROUND((D48*1000000/Population!$C48),0)</f>
        <v>20407</v>
      </c>
      <c r="E107" s="181">
        <f>ROUND((E48*1000000/Population!$C48),0)</f>
        <v>18867</v>
      </c>
      <c r="F107" s="181"/>
      <c r="G107" s="181">
        <f>ROUND((G48*1000000/Population!$C48),0)</f>
        <v>20205</v>
      </c>
      <c r="H107" s="181">
        <f>ROUND((H48*1000000/Population!$C48),0)</f>
        <v>18939</v>
      </c>
      <c r="I107" s="185"/>
      <c r="J107" s="181">
        <f>ROUND((J48*1000000/Population!$C48),0)</f>
        <v>10184</v>
      </c>
      <c r="K107" s="181">
        <f>ROUND((K48*1000000/Population!$C48),0)</f>
        <v>13282</v>
      </c>
      <c r="L107" s="184">
        <f>ROUND((L48*1000000/Population!$C48),0)</f>
        <v>5000</v>
      </c>
    </row>
    <row r="108" spans="1:14">
      <c r="A108" s="167"/>
      <c r="B108" s="16">
        <v>2016</v>
      </c>
      <c r="C108" s="181">
        <f>ROUND((C49*1000000/Population!$C49),0)</f>
        <v>24432</v>
      </c>
      <c r="D108" s="181">
        <f>ROUND((D49*1000000/Population!$C49),0)</f>
        <v>20000</v>
      </c>
      <c r="E108" s="181">
        <f>ROUND((E49*1000000/Population!$C49),0)</f>
        <v>18637</v>
      </c>
      <c r="F108" s="181"/>
      <c r="G108" s="181">
        <f>ROUND((G49*1000000/Population!$C49),0)</f>
        <v>20480</v>
      </c>
      <c r="H108" s="181">
        <f>ROUND((H49*1000000/Population!$C49),0)</f>
        <v>19160</v>
      </c>
      <c r="I108" s="185"/>
      <c r="J108" s="181">
        <f>ROUND((J49*1000000/Population!$C49),0)</f>
        <v>10134</v>
      </c>
      <c r="K108" s="181">
        <f>ROUND((K49*1000000/Population!$C49),0)</f>
        <v>13267</v>
      </c>
      <c r="L108" s="184">
        <f>ROUND((L49*1000000/Population!$C49),0)</f>
        <v>4973</v>
      </c>
    </row>
    <row r="109" spans="1:14">
      <c r="A109" s="167"/>
      <c r="B109" s="16">
        <v>2017</v>
      </c>
      <c r="C109" s="181">
        <f>ROUND((C50*1000000/Population!$C50),0)</f>
        <v>23453</v>
      </c>
      <c r="D109" s="181">
        <f>ROUND((D50*1000000/Population!$C50),0)</f>
        <v>19428</v>
      </c>
      <c r="E109" s="181">
        <f>ROUND((E50*1000000/Population!$C50),0)</f>
        <v>18279</v>
      </c>
      <c r="F109" s="181"/>
      <c r="G109" s="181">
        <f>ROUND((G50*1000000/Population!$C50),0)</f>
        <v>24431</v>
      </c>
      <c r="H109" s="181">
        <f>ROUND((H50*1000000/Population!$C50),0)</f>
        <v>23185</v>
      </c>
      <c r="I109" s="185"/>
      <c r="J109" s="181">
        <f>ROUND((J50*1000000/Population!$C50),0)</f>
        <v>9957</v>
      </c>
      <c r="K109" s="181">
        <f>ROUND((K50*1000000/Population!$C50),0)</f>
        <v>12477</v>
      </c>
      <c r="L109" s="184">
        <f>ROUND((L50*1000000/Population!$C50),0)</f>
        <v>3408</v>
      </c>
      <c r="N109" s="112"/>
    </row>
    <row r="110" spans="1:14">
      <c r="A110" s="167"/>
      <c r="B110" s="16">
        <v>2018</v>
      </c>
      <c r="C110" s="181">
        <f>ROUND((C51*1000000/Population!$C51),0)</f>
        <v>23798</v>
      </c>
      <c r="D110" s="181">
        <f>ROUND((D51*1000000/Population!$C51),0)</f>
        <v>19638</v>
      </c>
      <c r="E110" s="181">
        <f>ROUND((E51*1000000/Population!$C51),0)</f>
        <v>18119</v>
      </c>
      <c r="F110" s="181"/>
      <c r="G110" s="181">
        <f>ROUND((G51*1000000/Population!$C51),0)</f>
        <v>27910</v>
      </c>
      <c r="H110" s="181">
        <f>ROUND((H51*1000000/Population!$C51),0)</f>
        <v>26677</v>
      </c>
      <c r="I110" s="185"/>
      <c r="J110" s="181">
        <f>ROUND((J51*1000000/Population!$C51),0)</f>
        <v>9310</v>
      </c>
      <c r="K110" s="181">
        <f>ROUND((K51*1000000/Population!$C51),0)</f>
        <v>11831</v>
      </c>
      <c r="L110" s="184">
        <f>ROUND((L51*1000000/Population!$C51),0)</f>
        <v>2308</v>
      </c>
    </row>
    <row r="111" spans="1:14">
      <c r="A111" s="167"/>
      <c r="B111" s="16">
        <v>2019</v>
      </c>
      <c r="C111" s="181">
        <f>ROUND((C52*1000000/Population!$C52),0)</f>
        <v>22329</v>
      </c>
      <c r="D111" s="181">
        <f>ROUND((D52*1000000/Population!$C52),0)</f>
        <v>18416</v>
      </c>
      <c r="E111" s="181">
        <f>ROUND((E52*1000000/Population!$C52),0)</f>
        <v>17104</v>
      </c>
      <c r="F111" s="181"/>
      <c r="G111" s="181">
        <f>ROUND((G52*1000000/Population!$C52),0)</f>
        <v>29031</v>
      </c>
      <c r="H111" s="181">
        <f>ROUND((H52*1000000/Population!$C52),0)</f>
        <v>27737</v>
      </c>
      <c r="I111" s="185"/>
      <c r="J111" s="181">
        <f>ROUND((J52*1000000/Population!$C52),0)</f>
        <v>8889</v>
      </c>
      <c r="K111" s="181">
        <f>ROUND((K52*1000000/Population!$C52),0)</f>
        <v>11693</v>
      </c>
      <c r="L111" s="184">
        <f>ROUND((L52*1000000/Population!$C52),0)</f>
        <v>1100</v>
      </c>
    </row>
    <row r="112" spans="1:14">
      <c r="A112" s="167"/>
      <c r="B112" s="16">
        <v>2020</v>
      </c>
      <c r="C112" s="181">
        <f>ROUND((C53*1000000/Population!$C53),0)</f>
        <v>30374</v>
      </c>
      <c r="D112" s="181">
        <f>ROUND((D53*1000000/Population!$C53),0)</f>
        <v>24691</v>
      </c>
      <c r="E112" s="181">
        <f>ROUND((E53*1000000/Population!$C53),0)</f>
        <v>20338</v>
      </c>
      <c r="F112" s="181"/>
      <c r="G112" s="181">
        <f>ROUND((G53*1000000/Population!$C53),0)</f>
        <v>23060</v>
      </c>
      <c r="H112" s="181">
        <f>ROUND((H53*1000000/Population!$C53),0)</f>
        <v>21942</v>
      </c>
      <c r="I112" s="185"/>
      <c r="J112" s="181">
        <f>ROUND((J53*1000000/Population!$C53),0)</f>
        <v>13687</v>
      </c>
      <c r="K112" s="181">
        <f>ROUND((K53*1000000/Population!$C53),0)</f>
        <v>16582</v>
      </c>
      <c r="L112" s="184">
        <f>ROUND((L53*1000000/Population!$C53),0)</f>
        <v>7102</v>
      </c>
    </row>
    <row r="113" spans="1:15">
      <c r="A113" s="167"/>
      <c r="B113" s="16">
        <v>2021</v>
      </c>
      <c r="C113" s="181">
        <f>ROUND((C54*1000000/Population!$C54),0)</f>
        <v>31997</v>
      </c>
      <c r="D113" s="181">
        <f>ROUND((D54*1000000/Population!$C54),0)</f>
        <v>25835</v>
      </c>
      <c r="E113" s="181">
        <f>ROUND((E54*1000000/Population!$C54),0)</f>
        <v>19847</v>
      </c>
      <c r="F113" s="181"/>
      <c r="G113" s="181">
        <f>ROUND((G54*1000000/Population!$C54),0)</f>
        <v>30940</v>
      </c>
      <c r="H113" s="181">
        <f>ROUND((H54*1000000/Population!$C54),0)</f>
        <v>29814</v>
      </c>
      <c r="I113" s="185"/>
      <c r="J113" s="181">
        <f>ROUND((J54*1000000/Population!$C54),0)</f>
        <v>16406</v>
      </c>
      <c r="K113" s="181">
        <f>ROUND((K54*1000000/Population!$C54),0)</f>
        <v>20093</v>
      </c>
      <c r="L113" s="184">
        <f>ROUND((L54*1000000/Population!$C54),0)</f>
        <v>7070</v>
      </c>
    </row>
    <row r="114" spans="1:15">
      <c r="A114" s="167"/>
      <c r="B114" s="16">
        <v>2022</v>
      </c>
      <c r="C114" s="181">
        <f>ROUND((C55*1000000/Population!$C55),0)</f>
        <v>40118</v>
      </c>
      <c r="D114" s="181">
        <f>ROUND((D55*1000000/Population!$C55),0)</f>
        <v>32265</v>
      </c>
      <c r="E114" s="181">
        <f>ROUND((E55*1000000/Population!$C55),0)</f>
        <v>23396</v>
      </c>
      <c r="F114" s="181"/>
      <c r="G114" s="181">
        <f>ROUND((G55*1000000/Population!$C55),0)</f>
        <v>34287</v>
      </c>
      <c r="H114" s="181">
        <f>ROUND((H55*1000000/Population!$C55),0)</f>
        <v>32855</v>
      </c>
      <c r="I114" s="185"/>
      <c r="J114" s="181">
        <f>ROUND((J55*1000000/Population!$C55),0)</f>
        <v>20214</v>
      </c>
      <c r="K114" s="181">
        <f>ROUND((K55*1000000/Population!$C55),0)</f>
        <v>25348</v>
      </c>
      <c r="L114" s="184">
        <f>ROUND((L55*1000000/Population!$C55),0)</f>
        <v>12165</v>
      </c>
    </row>
    <row r="115" spans="1:15">
      <c r="A115" s="167"/>
      <c r="B115" s="16">
        <v>2023</v>
      </c>
      <c r="C115" s="181">
        <f>ROUND((C56*1000000/Population!$C56),0)</f>
        <v>44199</v>
      </c>
      <c r="D115" s="181"/>
      <c r="E115" s="181">
        <f>ROUND((E56*1000000/Population!$C56),0)</f>
        <v>26468</v>
      </c>
      <c r="F115" s="181"/>
      <c r="G115" s="181">
        <f>ROUND((G56*1000000/Population!$C56),0)</f>
        <v>37322</v>
      </c>
      <c r="H115" s="181">
        <f>ROUND((H56*1000000/Population!$C56),0)</f>
        <v>35771</v>
      </c>
      <c r="I115" s="185"/>
      <c r="J115" s="185"/>
      <c r="K115" s="181">
        <f>ROUND((K56*1000000/Population!$C56),0)</f>
        <v>30266</v>
      </c>
      <c r="L115" s="184">
        <f>ROUND((L56*1000000/Population!$C56),0)</f>
        <v>13911</v>
      </c>
    </row>
    <row r="116" spans="1:15">
      <c r="A116" s="167"/>
      <c r="B116" s="16">
        <v>2024</v>
      </c>
      <c r="C116" s="181">
        <f>ROUND((C57*1000000/Population!$C57),0)</f>
        <v>47730</v>
      </c>
      <c r="D116" s="181"/>
      <c r="E116" s="181">
        <f>ROUND((E57*1000000/Population!$C57),0)</f>
        <v>33470</v>
      </c>
      <c r="F116" s="181"/>
      <c r="G116" s="181">
        <f>ROUND((G57*1000000/Population!$C57),0)</f>
        <v>36338</v>
      </c>
      <c r="H116" s="181">
        <f>ROUND((H57*1000000/Population!$C57),0)</f>
        <v>34583</v>
      </c>
      <c r="I116" s="185"/>
      <c r="J116" s="185"/>
      <c r="K116" s="181">
        <f>ROUND((K57*1000000/Population!$C57),0)</f>
        <v>33374</v>
      </c>
      <c r="L116" s="184">
        <f>ROUND((L57*1000000/Population!$C57),0)</f>
        <v>15634</v>
      </c>
      <c r="O116" s="126"/>
    </row>
    <row r="117" spans="1:15">
      <c r="A117" s="168"/>
      <c r="B117" s="78">
        <v>2025</v>
      </c>
      <c r="C117" s="207">
        <f>ROUND((C58*1000000/Population!$C58),0)</f>
        <v>51258</v>
      </c>
      <c r="D117" s="207"/>
      <c r="E117" s="207">
        <f>ROUND((E58*1000000/Population!$C58),0)</f>
        <v>38373</v>
      </c>
      <c r="F117" s="181"/>
      <c r="G117" s="207">
        <f>ROUND((G58*1000000/Population!$C58),0)</f>
        <v>35630</v>
      </c>
      <c r="H117" s="207">
        <f>ROUND((H58*1000000/Population!$C58),0)</f>
        <v>33771</v>
      </c>
      <c r="I117" s="187"/>
      <c r="J117" s="187"/>
      <c r="K117" s="207">
        <f>ROUND((K58*1000000/Population!$C58),0)</f>
        <v>34319</v>
      </c>
      <c r="L117" s="201">
        <f>ROUND((L58*1000000/Population!$C58),0)</f>
        <v>16714</v>
      </c>
    </row>
    <row r="118" spans="1:15">
      <c r="B118" s="16"/>
      <c r="C118" s="126"/>
      <c r="D118" s="126"/>
      <c r="E118" s="126"/>
      <c r="F118" s="126"/>
      <c r="G118" s="126"/>
      <c r="H118" s="126"/>
      <c r="I118" s="126"/>
      <c r="J118" s="126"/>
      <c r="K118" s="126"/>
      <c r="L118" s="126"/>
    </row>
    <row r="126" spans="1:15" ht="12.75" customHeight="1"/>
    <row r="127" spans="1:15" ht="12.75" customHeight="1"/>
    <row r="128" spans="1:15" ht="12.75" customHeight="1"/>
    <row r="129" ht="12.75" customHeight="1"/>
    <row r="130" ht="12.75" customHeight="1"/>
    <row r="131" ht="12.75" customHeight="1"/>
    <row r="132" ht="12.75" customHeight="1"/>
    <row r="133" ht="12.75" customHeight="1"/>
    <row r="134" ht="12.75" customHeight="1"/>
  </sheetData>
  <mergeCells count="12">
    <mergeCell ref="J3:L3"/>
    <mergeCell ref="J62:L62"/>
    <mergeCell ref="C3:E3"/>
    <mergeCell ref="C62:E62"/>
    <mergeCell ref="A5:A22"/>
    <mergeCell ref="A23:A26"/>
    <mergeCell ref="A27:A37"/>
    <mergeCell ref="A86:A96"/>
    <mergeCell ref="A64:A81"/>
    <mergeCell ref="A82:A85"/>
    <mergeCell ref="A38:A58"/>
    <mergeCell ref="A97:A117"/>
  </mergeCells>
  <phoneticPr fontId="23" type="noConversion"/>
  <hyperlinks>
    <hyperlink ref="C3:E3" location="'Series Descriptions'!A97" display="Gross Debt Measures" xr:uid="{00000000-0004-0000-0500-000000000000}"/>
    <hyperlink ref="G3" location="'Series Descriptions'!A129" display="Net Worth" xr:uid="{00000000-0004-0000-0500-000001000000}"/>
    <hyperlink ref="C62:E62" location="'Series Descriptions'!A97" display="Gross Debt Measures" xr:uid="{00000000-0004-0000-0500-000002000000}"/>
    <hyperlink ref="G62" location="'Series Descriptions'!A129" display="Net Worth" xr:uid="{00000000-0004-0000-0500-000003000000}"/>
    <hyperlink ref="J3" location="'Series Descriptions'!A234" display="Net Debt" xr:uid="{00000000-0004-0000-0500-000004000000}"/>
    <hyperlink ref="J3:L3" location="'Series Descriptions'!A113" display="Net Debt Measures" xr:uid="{00000000-0004-0000-0500-000005000000}"/>
    <hyperlink ref="J62" location="'Series Descriptions'!A234" display="Net Debt" xr:uid="{00000000-0004-0000-0500-000006000000}"/>
    <hyperlink ref="J62:L62" location="'Series Descriptions'!A113" display="Net Debt Measures" xr:uid="{00000000-0004-0000-0500-000007000000}"/>
  </hyperlinks>
  <pageMargins left="0.7" right="0.7" top="0.75" bottom="0.75" header="0.3" footer="0.3"/>
  <pageSetup paperSize="9" scale="75" orientation="portrait" horizontalDpi="300" verticalDpi="300" r:id="rId1"/>
  <rowBreaks count="1" manualBreakCount="1">
    <brk id="6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117"/>
  <sheetViews>
    <sheetView tabSelected="1" zoomScaleNormal="100" workbookViewId="0">
      <pane xSplit="2" ySplit="4" topLeftCell="C85" activePane="bottomRight" state="frozen"/>
      <selection pane="topRight" activeCell="H72" sqref="H72"/>
      <selection pane="bottomLeft" activeCell="H72" sqref="H72"/>
      <selection pane="bottomRight" activeCell="L111" sqref="L111"/>
    </sheetView>
  </sheetViews>
  <sheetFormatPr baseColWidth="10" defaultColWidth="8.83203125" defaultRowHeight="13"/>
  <cols>
    <col min="1" max="1" width="6.33203125" customWidth="1"/>
    <col min="3" max="8" width="10.33203125" customWidth="1"/>
  </cols>
  <sheetData>
    <row r="1" spans="1:8" ht="16">
      <c r="A1" s="1" t="s">
        <v>112</v>
      </c>
    </row>
    <row r="2" spans="1:8" ht="16">
      <c r="A2" s="1"/>
    </row>
    <row r="3" spans="1:8" ht="21" customHeight="1">
      <c r="A3" s="54" t="s">
        <v>30</v>
      </c>
      <c r="B3" s="8"/>
      <c r="C3" s="164" t="s">
        <v>113</v>
      </c>
      <c r="D3" s="164"/>
      <c r="E3" s="164"/>
      <c r="F3" s="164"/>
      <c r="G3" s="164"/>
      <c r="H3" s="165"/>
    </row>
    <row r="4" spans="1:8" ht="63.75" customHeight="1">
      <c r="A4" s="62"/>
      <c r="B4" s="9"/>
      <c r="C4" s="6" t="s">
        <v>114</v>
      </c>
      <c r="D4" s="6" t="s">
        <v>115</v>
      </c>
      <c r="E4" s="6" t="s">
        <v>116</v>
      </c>
      <c r="F4" s="6" t="s">
        <v>117</v>
      </c>
      <c r="G4" s="6" t="s">
        <v>118</v>
      </c>
      <c r="H4" s="56" t="s">
        <v>119</v>
      </c>
    </row>
    <row r="5" spans="1:8" ht="12.75" customHeight="1">
      <c r="A5" s="166" t="s">
        <v>37</v>
      </c>
      <c r="B5" s="11">
        <v>1972</v>
      </c>
      <c r="C5" s="19"/>
      <c r="D5" s="19"/>
      <c r="E5" s="19"/>
      <c r="F5" s="19"/>
      <c r="G5" s="19"/>
      <c r="H5" s="63"/>
    </row>
    <row r="6" spans="1:8">
      <c r="A6" s="167"/>
      <c r="B6" s="13">
        <v>1973</v>
      </c>
      <c r="H6" s="64"/>
    </row>
    <row r="7" spans="1:8">
      <c r="A7" s="167"/>
      <c r="B7" s="13">
        <v>1974</v>
      </c>
      <c r="H7" s="64"/>
    </row>
    <row r="8" spans="1:8">
      <c r="A8" s="167"/>
      <c r="B8" s="13">
        <v>1975</v>
      </c>
      <c r="H8" s="64"/>
    </row>
    <row r="9" spans="1:8">
      <c r="A9" s="167"/>
      <c r="B9" s="13">
        <v>1976</v>
      </c>
      <c r="H9" s="64"/>
    </row>
    <row r="10" spans="1:8">
      <c r="A10" s="167"/>
      <c r="B10" s="13">
        <v>1977</v>
      </c>
      <c r="H10" s="64"/>
    </row>
    <row r="11" spans="1:8">
      <c r="A11" s="167"/>
      <c r="B11" s="13">
        <v>1978</v>
      </c>
      <c r="H11" s="64"/>
    </row>
    <row r="12" spans="1:8">
      <c r="A12" s="167"/>
      <c r="B12" s="13">
        <v>1979</v>
      </c>
      <c r="H12" s="64"/>
    </row>
    <row r="13" spans="1:8">
      <c r="A13" s="167"/>
      <c r="B13" s="13">
        <v>1980</v>
      </c>
      <c r="H13" s="64"/>
    </row>
    <row r="14" spans="1:8">
      <c r="A14" s="167"/>
      <c r="B14" s="13">
        <v>1981</v>
      </c>
      <c r="H14" s="64"/>
    </row>
    <row r="15" spans="1:8">
      <c r="A15" s="167"/>
      <c r="B15" s="13">
        <v>1982</v>
      </c>
      <c r="H15" s="64"/>
    </row>
    <row r="16" spans="1:8">
      <c r="A16" s="167"/>
      <c r="B16" s="13">
        <v>1983</v>
      </c>
      <c r="H16" s="64"/>
    </row>
    <row r="17" spans="1:8">
      <c r="A17" s="167"/>
      <c r="B17" s="13">
        <v>1984</v>
      </c>
      <c r="H17" s="64"/>
    </row>
    <row r="18" spans="1:8">
      <c r="A18" s="167"/>
      <c r="B18" s="13">
        <v>1985</v>
      </c>
      <c r="H18" s="64"/>
    </row>
    <row r="19" spans="1:8">
      <c r="A19" s="167"/>
      <c r="B19" s="13">
        <v>1986</v>
      </c>
      <c r="H19" s="64"/>
    </row>
    <row r="20" spans="1:8">
      <c r="A20" s="167"/>
      <c r="B20" s="13">
        <v>1987</v>
      </c>
      <c r="H20" s="64"/>
    </row>
    <row r="21" spans="1:8">
      <c r="A21" s="167"/>
      <c r="B21" s="13">
        <v>1988</v>
      </c>
      <c r="H21" s="64"/>
    </row>
    <row r="22" spans="1:8">
      <c r="A22" s="168"/>
      <c r="B22" s="14">
        <v>1989</v>
      </c>
      <c r="C22" s="15"/>
      <c r="D22" s="15"/>
      <c r="E22" s="15"/>
      <c r="F22" s="15"/>
      <c r="G22" s="15"/>
      <c r="H22" s="65"/>
    </row>
    <row r="23" spans="1:8" ht="12.75" customHeight="1">
      <c r="A23" s="167" t="s">
        <v>41</v>
      </c>
      <c r="B23" s="13">
        <v>1990</v>
      </c>
      <c r="H23" s="64"/>
    </row>
    <row r="24" spans="1:8">
      <c r="A24" s="167"/>
      <c r="B24" s="13">
        <v>1991</v>
      </c>
      <c r="H24" s="64"/>
    </row>
    <row r="25" spans="1:8">
      <c r="A25" s="167"/>
      <c r="B25" s="13">
        <v>1992</v>
      </c>
      <c r="H25" s="64"/>
    </row>
    <row r="26" spans="1:8">
      <c r="A26" s="168"/>
      <c r="B26" s="14">
        <v>1993</v>
      </c>
      <c r="C26" s="15"/>
      <c r="D26" s="15"/>
      <c r="E26" s="15"/>
      <c r="F26" s="15"/>
      <c r="G26" s="15"/>
      <c r="H26" s="65"/>
    </row>
    <row r="27" spans="1:8" ht="12.75" customHeight="1">
      <c r="A27" s="166" t="s">
        <v>50</v>
      </c>
      <c r="B27" s="11">
        <v>1994</v>
      </c>
      <c r="C27" s="19"/>
      <c r="D27" s="19"/>
      <c r="E27" s="19"/>
      <c r="F27" s="19"/>
      <c r="G27" s="19"/>
      <c r="H27" s="63"/>
    </row>
    <row r="28" spans="1:8">
      <c r="A28" s="173"/>
      <c r="B28" s="13">
        <v>1995</v>
      </c>
      <c r="H28" s="64"/>
    </row>
    <row r="29" spans="1:8">
      <c r="A29" s="173"/>
      <c r="B29" s="13">
        <v>1996</v>
      </c>
      <c r="H29" s="64"/>
    </row>
    <row r="30" spans="1:8">
      <c r="A30" s="173"/>
      <c r="B30" s="13">
        <v>1997</v>
      </c>
      <c r="H30" s="64"/>
    </row>
    <row r="31" spans="1:8">
      <c r="A31" s="173"/>
      <c r="B31" s="13">
        <v>1998</v>
      </c>
      <c r="H31" s="64"/>
    </row>
    <row r="32" spans="1:8">
      <c r="A32" s="173"/>
      <c r="B32" s="13">
        <v>1999</v>
      </c>
      <c r="H32" s="64"/>
    </row>
    <row r="33" spans="1:11">
      <c r="A33" s="173"/>
      <c r="B33" s="13">
        <v>2000</v>
      </c>
      <c r="H33" s="64"/>
    </row>
    <row r="34" spans="1:11">
      <c r="A34" s="173"/>
      <c r="B34" s="13">
        <v>2001</v>
      </c>
      <c r="H34" s="64"/>
    </row>
    <row r="35" spans="1:11">
      <c r="A35" s="173"/>
      <c r="B35" s="13">
        <v>2002</v>
      </c>
      <c r="C35" s="87">
        <v>15</v>
      </c>
      <c r="D35" s="87">
        <v>600</v>
      </c>
      <c r="E35" s="88">
        <v>0</v>
      </c>
      <c r="F35" s="88">
        <v>0</v>
      </c>
      <c r="G35" s="87">
        <v>0</v>
      </c>
      <c r="H35" s="85">
        <v>615</v>
      </c>
    </row>
    <row r="36" spans="1:11">
      <c r="A36" s="173"/>
      <c r="B36" s="13">
        <v>2003</v>
      </c>
      <c r="C36" s="87">
        <v>69</v>
      </c>
      <c r="D36" s="87">
        <v>1200</v>
      </c>
      <c r="E36" s="88">
        <v>0</v>
      </c>
      <c r="F36" s="88">
        <v>0</v>
      </c>
      <c r="G36" s="87">
        <v>0</v>
      </c>
      <c r="H36" s="85">
        <v>1884</v>
      </c>
    </row>
    <row r="37" spans="1:11">
      <c r="A37" s="173"/>
      <c r="B37" s="13">
        <v>2004</v>
      </c>
      <c r="C37" s="87">
        <v>131</v>
      </c>
      <c r="D37" s="87">
        <v>1879</v>
      </c>
      <c r="E37" s="88">
        <v>77</v>
      </c>
      <c r="F37" s="88">
        <v>7</v>
      </c>
      <c r="G37" s="87">
        <v>146</v>
      </c>
      <c r="H37" s="85">
        <v>3956</v>
      </c>
      <c r="J37" s="16"/>
    </row>
    <row r="38" spans="1:11" ht="12.75" customHeight="1">
      <c r="A38" s="170" t="s">
        <v>55</v>
      </c>
      <c r="B38" s="11">
        <v>2005</v>
      </c>
      <c r="C38" s="95">
        <v>191</v>
      </c>
      <c r="D38" s="95">
        <v>2107</v>
      </c>
      <c r="E38" s="95">
        <v>234</v>
      </c>
      <c r="F38" s="95">
        <v>22</v>
      </c>
      <c r="G38" s="95">
        <v>557</v>
      </c>
      <c r="H38" s="97">
        <v>6555</v>
      </c>
    </row>
    <row r="39" spans="1:11">
      <c r="A39" s="171"/>
      <c r="B39" s="13">
        <v>2006</v>
      </c>
      <c r="C39" s="88">
        <v>359</v>
      </c>
      <c r="D39" s="88">
        <v>2337</v>
      </c>
      <c r="E39" s="88">
        <v>468</v>
      </c>
      <c r="F39" s="88">
        <v>58</v>
      </c>
      <c r="G39" s="88">
        <v>1130</v>
      </c>
      <c r="H39" s="91">
        <v>9855</v>
      </c>
      <c r="J39" s="72"/>
      <c r="K39" s="16"/>
    </row>
    <row r="40" spans="1:11">
      <c r="A40" s="171"/>
      <c r="B40" s="13">
        <v>2007</v>
      </c>
      <c r="C40" s="88">
        <v>436</v>
      </c>
      <c r="D40" s="88">
        <v>2049</v>
      </c>
      <c r="E40" s="88">
        <v>707</v>
      </c>
      <c r="F40" s="88">
        <v>-28</v>
      </c>
      <c r="G40" s="88">
        <v>1313</v>
      </c>
      <c r="H40" s="91">
        <v>12973</v>
      </c>
    </row>
    <row r="41" spans="1:11">
      <c r="A41" s="171"/>
      <c r="B41" s="13">
        <v>2008</v>
      </c>
      <c r="C41" s="88">
        <v>385</v>
      </c>
      <c r="D41" s="88">
        <v>2104</v>
      </c>
      <c r="E41" s="88">
        <v>237</v>
      </c>
      <c r="F41" s="88">
        <v>18</v>
      </c>
      <c r="G41" s="88">
        <v>-995</v>
      </c>
      <c r="H41" s="91">
        <v>14212</v>
      </c>
    </row>
    <row r="42" spans="1:11">
      <c r="A42" s="171"/>
      <c r="B42" s="13">
        <v>2009</v>
      </c>
      <c r="C42" s="88">
        <v>383</v>
      </c>
      <c r="D42" s="88">
        <v>2243</v>
      </c>
      <c r="E42" s="88">
        <v>4</v>
      </c>
      <c r="F42" s="88">
        <v>-349</v>
      </c>
      <c r="G42" s="88">
        <v>-3495</v>
      </c>
      <c r="H42" s="91">
        <v>13688</v>
      </c>
    </row>
    <row r="43" spans="1:11">
      <c r="A43" s="171"/>
      <c r="B43" s="13">
        <v>2010</v>
      </c>
      <c r="C43" s="88">
        <v>433</v>
      </c>
      <c r="D43" s="88">
        <v>250</v>
      </c>
      <c r="E43" s="88">
        <v>-27</v>
      </c>
      <c r="F43" s="88">
        <v>492</v>
      </c>
      <c r="G43" s="88">
        <v>1750</v>
      </c>
      <c r="H43" s="91">
        <v>15656</v>
      </c>
    </row>
    <row r="44" spans="1:11" ht="13.5" customHeight="1">
      <c r="A44" s="171"/>
      <c r="B44" s="13">
        <v>2011</v>
      </c>
      <c r="C44" s="88">
        <v>518</v>
      </c>
      <c r="D44" s="88">
        <v>0</v>
      </c>
      <c r="E44" s="88">
        <v>872</v>
      </c>
      <c r="F44" s="88">
        <v>168</v>
      </c>
      <c r="G44" s="88">
        <v>3518</v>
      </c>
      <c r="H44" s="91">
        <v>18652</v>
      </c>
    </row>
    <row r="45" spans="1:11">
      <c r="A45" s="171"/>
      <c r="B45" s="13">
        <v>2012</v>
      </c>
      <c r="C45" s="88">
        <v>539</v>
      </c>
      <c r="D45" s="88">
        <v>0</v>
      </c>
      <c r="E45" s="88">
        <v>160</v>
      </c>
      <c r="F45" s="88">
        <v>124</v>
      </c>
      <c r="G45" s="88">
        <v>-204</v>
      </c>
      <c r="H45" s="91">
        <v>18703</v>
      </c>
    </row>
    <row r="46" spans="1:11">
      <c r="A46" s="171"/>
      <c r="B46" s="13">
        <v>2013</v>
      </c>
      <c r="C46" s="88">
        <v>595</v>
      </c>
      <c r="D46" s="88">
        <v>0</v>
      </c>
      <c r="E46" s="88">
        <v>983</v>
      </c>
      <c r="F46" s="88">
        <v>140</v>
      </c>
      <c r="G46" s="88">
        <v>4374</v>
      </c>
      <c r="H46" s="91">
        <v>22549</v>
      </c>
    </row>
    <row r="47" spans="1:11">
      <c r="A47" s="171"/>
      <c r="B47" s="13">
        <v>2014</v>
      </c>
      <c r="C47" s="88">
        <v>767</v>
      </c>
      <c r="D47" s="88">
        <v>0</v>
      </c>
      <c r="E47" s="88">
        <v>1074</v>
      </c>
      <c r="F47" s="88">
        <v>164</v>
      </c>
      <c r="G47" s="88">
        <v>3735</v>
      </c>
      <c r="H47" s="91">
        <v>25809</v>
      </c>
    </row>
    <row r="48" spans="1:11">
      <c r="A48" s="171"/>
      <c r="B48" s="13">
        <v>2015</v>
      </c>
      <c r="C48" s="88">
        <v>760</v>
      </c>
      <c r="D48" s="88">
        <v>0</v>
      </c>
      <c r="E48" s="88">
        <v>46</v>
      </c>
      <c r="F48" s="88">
        <v>198</v>
      </c>
      <c r="G48" s="88">
        <v>3156</v>
      </c>
      <c r="H48" s="91">
        <v>29522</v>
      </c>
    </row>
    <row r="49" spans="1:13">
      <c r="A49" s="171"/>
      <c r="B49" s="13">
        <v>2016</v>
      </c>
      <c r="C49" s="88">
        <v>752</v>
      </c>
      <c r="D49" s="88">
        <v>0</v>
      </c>
      <c r="E49" s="88">
        <v>512</v>
      </c>
      <c r="F49" s="88">
        <v>138</v>
      </c>
      <c r="G49" s="88">
        <v>-76</v>
      </c>
      <c r="H49" s="91">
        <v>29527</v>
      </c>
    </row>
    <row r="50" spans="1:13">
      <c r="A50" s="171"/>
      <c r="B50" s="13">
        <v>2017</v>
      </c>
      <c r="C50" s="88">
        <v>833</v>
      </c>
      <c r="D50" s="88">
        <v>0</v>
      </c>
      <c r="E50" s="88">
        <v>1139</v>
      </c>
      <c r="F50" s="88">
        <v>227</v>
      </c>
      <c r="G50" s="88">
        <v>5512</v>
      </c>
      <c r="H50" s="91">
        <v>34506</v>
      </c>
    </row>
    <row r="51" spans="1:13">
      <c r="A51" s="171"/>
      <c r="B51" s="13">
        <v>2018</v>
      </c>
      <c r="C51" s="106">
        <v>935</v>
      </c>
      <c r="D51" s="106">
        <v>500</v>
      </c>
      <c r="E51" s="106">
        <v>241</v>
      </c>
      <c r="F51" s="110">
        <v>341</v>
      </c>
      <c r="G51" s="115">
        <v>3564</v>
      </c>
      <c r="H51" s="114">
        <v>39053</v>
      </c>
    </row>
    <row r="52" spans="1:13">
      <c r="A52" s="171"/>
      <c r="B52" s="13">
        <v>2019</v>
      </c>
      <c r="C52" s="110">
        <v>1133</v>
      </c>
      <c r="D52" s="110">
        <v>1000</v>
      </c>
      <c r="E52" s="110">
        <v>540</v>
      </c>
      <c r="F52" s="113">
        <v>255</v>
      </c>
      <c r="G52" s="113">
        <v>1986</v>
      </c>
      <c r="H52" s="108">
        <v>42445</v>
      </c>
    </row>
    <row r="53" spans="1:13">
      <c r="A53" s="171"/>
      <c r="B53" s="13">
        <v>2020</v>
      </c>
      <c r="C53" s="88">
        <v>803</v>
      </c>
      <c r="D53" s="119">
        <v>1460</v>
      </c>
      <c r="E53" s="120">
        <v>448</v>
      </c>
      <c r="F53" s="88">
        <v>150</v>
      </c>
      <c r="G53" s="121">
        <v>17</v>
      </c>
      <c r="H53" s="122">
        <v>43997</v>
      </c>
    </row>
    <row r="54" spans="1:13">
      <c r="A54" s="171"/>
      <c r="B54" s="13">
        <v>2021</v>
      </c>
      <c r="C54" s="88">
        <v>742</v>
      </c>
      <c r="D54" s="119">
        <v>2120</v>
      </c>
      <c r="E54" s="120">
        <v>2156</v>
      </c>
      <c r="F54" s="88">
        <v>124</v>
      </c>
      <c r="G54" s="121">
        <v>12786</v>
      </c>
      <c r="H54" s="122">
        <v>57365</v>
      </c>
      <c r="I54" s="98"/>
    </row>
    <row r="55" spans="1:13">
      <c r="A55" s="171"/>
      <c r="B55" s="13">
        <v>2022</v>
      </c>
      <c r="C55" s="88">
        <v>1077</v>
      </c>
      <c r="D55" s="119">
        <v>2420</v>
      </c>
      <c r="E55" s="120">
        <v>35</v>
      </c>
      <c r="F55" s="88">
        <v>-516</v>
      </c>
      <c r="G55" s="121">
        <v>-5133</v>
      </c>
      <c r="H55" s="122">
        <v>56210</v>
      </c>
      <c r="I55" s="98"/>
    </row>
    <row r="56" spans="1:13">
      <c r="A56" s="171"/>
      <c r="B56" s="13">
        <v>2023</v>
      </c>
      <c r="C56" s="88">
        <v>1320</v>
      </c>
      <c r="D56" s="119">
        <v>2558</v>
      </c>
      <c r="E56" s="120">
        <v>127</v>
      </c>
      <c r="F56" s="88">
        <v>1054</v>
      </c>
      <c r="G56" s="121">
        <v>5766</v>
      </c>
      <c r="H56" s="122">
        <v>64673</v>
      </c>
      <c r="I56" s="98"/>
      <c r="J56" s="98"/>
    </row>
    <row r="57" spans="1:13">
      <c r="A57" s="171"/>
      <c r="B57" s="13">
        <v>2024</v>
      </c>
      <c r="C57" s="88">
        <v>1659</v>
      </c>
      <c r="D57" s="119">
        <v>1614</v>
      </c>
      <c r="E57" s="120">
        <v>1290</v>
      </c>
      <c r="F57" s="88">
        <v>189</v>
      </c>
      <c r="G57" s="121">
        <v>8352</v>
      </c>
      <c r="H57" s="122">
        <v>74819</v>
      </c>
      <c r="I57" s="98"/>
      <c r="J57" s="98"/>
      <c r="M57" s="72"/>
    </row>
    <row r="58" spans="1:13">
      <c r="A58" s="172"/>
      <c r="B58" s="123">
        <v>2025</v>
      </c>
      <c r="C58" s="90">
        <v>1784</v>
      </c>
      <c r="D58" s="145">
        <v>879</v>
      </c>
      <c r="E58" s="146">
        <v>1755</v>
      </c>
      <c r="F58" s="90">
        <v>193</v>
      </c>
      <c r="G58" s="144">
        <v>7313</v>
      </c>
      <c r="H58" s="147">
        <v>82847</v>
      </c>
      <c r="I58" s="98"/>
      <c r="J58" s="98"/>
      <c r="K58" s="98"/>
    </row>
    <row r="59" spans="1:13">
      <c r="K59" s="98"/>
    </row>
    <row r="60" spans="1:13">
      <c r="A60" t="s">
        <v>120</v>
      </c>
      <c r="K60" s="98"/>
    </row>
    <row r="61" spans="1:13">
      <c r="K61" s="98"/>
    </row>
    <row r="62" spans="1:13" ht="13.5" customHeight="1">
      <c r="A62" s="54" t="s">
        <v>134</v>
      </c>
      <c r="B62" s="8"/>
      <c r="C62" s="164" t="s">
        <v>113</v>
      </c>
      <c r="D62" s="164"/>
      <c r="E62" s="164"/>
      <c r="F62" s="164"/>
      <c r="G62" s="164"/>
      <c r="H62" s="165"/>
    </row>
    <row r="63" spans="1:13" ht="39.75" customHeight="1">
      <c r="A63" s="62"/>
      <c r="B63" s="9"/>
      <c r="C63" s="6" t="s">
        <v>114</v>
      </c>
      <c r="D63" s="6" t="s">
        <v>115</v>
      </c>
      <c r="E63" s="6" t="s">
        <v>121</v>
      </c>
      <c r="F63" s="6" t="s">
        <v>122</v>
      </c>
      <c r="G63" s="6" t="s">
        <v>118</v>
      </c>
      <c r="H63" s="56" t="s">
        <v>119</v>
      </c>
    </row>
    <row r="64" spans="1:13" ht="12.75" customHeight="1">
      <c r="A64" s="166" t="s">
        <v>37</v>
      </c>
      <c r="B64" s="11">
        <v>1972</v>
      </c>
      <c r="C64" s="19"/>
      <c r="D64" s="19"/>
      <c r="E64" s="19"/>
      <c r="F64" s="19"/>
      <c r="G64" s="19"/>
      <c r="H64" s="63"/>
    </row>
    <row r="65" spans="1:8">
      <c r="A65" s="167"/>
      <c r="B65" s="13">
        <v>1973</v>
      </c>
      <c r="H65" s="64"/>
    </row>
    <row r="66" spans="1:8">
      <c r="A66" s="167"/>
      <c r="B66" s="13">
        <v>1974</v>
      </c>
      <c r="H66" s="64"/>
    </row>
    <row r="67" spans="1:8">
      <c r="A67" s="167"/>
      <c r="B67" s="13">
        <v>1975</v>
      </c>
      <c r="H67" s="64"/>
    </row>
    <row r="68" spans="1:8">
      <c r="A68" s="167"/>
      <c r="B68" s="13">
        <v>1976</v>
      </c>
      <c r="H68" s="64"/>
    </row>
    <row r="69" spans="1:8">
      <c r="A69" s="167"/>
      <c r="B69" s="13">
        <v>1977</v>
      </c>
      <c r="H69" s="64"/>
    </row>
    <row r="70" spans="1:8">
      <c r="A70" s="167"/>
      <c r="B70" s="13">
        <v>1978</v>
      </c>
      <c r="H70" s="64"/>
    </row>
    <row r="71" spans="1:8">
      <c r="A71" s="167"/>
      <c r="B71" s="13">
        <v>1979</v>
      </c>
      <c r="H71" s="64"/>
    </row>
    <row r="72" spans="1:8">
      <c r="A72" s="167"/>
      <c r="B72" s="13">
        <v>1980</v>
      </c>
      <c r="H72" s="64"/>
    </row>
    <row r="73" spans="1:8">
      <c r="A73" s="167"/>
      <c r="B73" s="13">
        <v>1981</v>
      </c>
      <c r="H73" s="64"/>
    </row>
    <row r="74" spans="1:8">
      <c r="A74" s="167"/>
      <c r="B74" s="13">
        <v>1982</v>
      </c>
      <c r="H74" s="64"/>
    </row>
    <row r="75" spans="1:8">
      <c r="A75" s="167"/>
      <c r="B75" s="13">
        <v>1983</v>
      </c>
      <c r="H75" s="64"/>
    </row>
    <row r="76" spans="1:8">
      <c r="A76" s="167"/>
      <c r="B76" s="13">
        <v>1984</v>
      </c>
      <c r="H76" s="64"/>
    </row>
    <row r="77" spans="1:8">
      <c r="A77" s="167"/>
      <c r="B77" s="13">
        <v>1985</v>
      </c>
      <c r="H77" s="64"/>
    </row>
    <row r="78" spans="1:8">
      <c r="A78" s="167"/>
      <c r="B78" s="13">
        <v>1986</v>
      </c>
      <c r="H78" s="64"/>
    </row>
    <row r="79" spans="1:8">
      <c r="A79" s="167"/>
      <c r="B79" s="13">
        <v>1987</v>
      </c>
      <c r="H79" s="64"/>
    </row>
    <row r="80" spans="1:8">
      <c r="A80" s="167"/>
      <c r="B80" s="13">
        <v>1988</v>
      </c>
      <c r="H80" s="64"/>
    </row>
    <row r="81" spans="1:8">
      <c r="A81" s="168"/>
      <c r="B81" s="14">
        <v>1989</v>
      </c>
      <c r="C81" s="15"/>
      <c r="D81" s="15"/>
      <c r="E81" s="15"/>
      <c r="F81" s="15"/>
      <c r="G81" s="15"/>
      <c r="H81" s="65"/>
    </row>
    <row r="82" spans="1:8">
      <c r="A82" s="167" t="s">
        <v>41</v>
      </c>
      <c r="B82" s="13">
        <v>1990</v>
      </c>
      <c r="H82" s="64"/>
    </row>
    <row r="83" spans="1:8">
      <c r="A83" s="167"/>
      <c r="B83" s="13">
        <v>1991</v>
      </c>
      <c r="H83" s="64"/>
    </row>
    <row r="84" spans="1:8">
      <c r="A84" s="167"/>
      <c r="B84" s="13">
        <v>1992</v>
      </c>
      <c r="H84" s="64"/>
    </row>
    <row r="85" spans="1:8">
      <c r="A85" s="168"/>
      <c r="B85" s="14">
        <v>1993</v>
      </c>
      <c r="C85" s="15"/>
      <c r="D85" s="15"/>
      <c r="E85" s="15"/>
      <c r="F85" s="15"/>
      <c r="G85" s="15"/>
      <c r="H85" s="65"/>
    </row>
    <row r="86" spans="1:8" ht="12.75" customHeight="1">
      <c r="A86" s="161" t="s">
        <v>50</v>
      </c>
      <c r="B86" s="11">
        <v>1994</v>
      </c>
      <c r="C86" s="19"/>
      <c r="D86" s="19"/>
      <c r="E86" s="19"/>
      <c r="F86" s="19"/>
      <c r="G86" s="19"/>
      <c r="H86" s="63"/>
    </row>
    <row r="87" spans="1:8">
      <c r="A87" s="163"/>
      <c r="B87" s="13">
        <v>1995</v>
      </c>
      <c r="H87" s="64"/>
    </row>
    <row r="88" spans="1:8">
      <c r="A88" s="163"/>
      <c r="B88" s="13">
        <v>1996</v>
      </c>
      <c r="H88" s="64"/>
    </row>
    <row r="89" spans="1:8">
      <c r="A89" s="163"/>
      <c r="B89" s="13">
        <v>1997</v>
      </c>
      <c r="H89" s="64"/>
    </row>
    <row r="90" spans="1:8">
      <c r="A90" s="163"/>
      <c r="B90" s="13">
        <v>1998</v>
      </c>
      <c r="H90" s="64"/>
    </row>
    <row r="91" spans="1:8">
      <c r="A91" s="163"/>
      <c r="B91" s="13">
        <v>1999</v>
      </c>
      <c r="H91" s="64"/>
    </row>
    <row r="92" spans="1:8">
      <c r="A92" s="163"/>
      <c r="B92" s="13">
        <v>2000</v>
      </c>
      <c r="H92" s="64"/>
    </row>
    <row r="93" spans="1:8">
      <c r="A93" s="163"/>
      <c r="B93" s="13">
        <v>2001</v>
      </c>
      <c r="H93" s="64"/>
    </row>
    <row r="94" spans="1:8">
      <c r="A94" s="163"/>
      <c r="B94" s="13">
        <v>2002</v>
      </c>
      <c r="C94" s="181">
        <f>ROUND((C35*1000000/Population!$C35),0)</f>
        <v>4</v>
      </c>
      <c r="D94" s="181">
        <f>ROUND((D35*1000000/Population!$C35),0)</f>
        <v>153</v>
      </c>
      <c r="E94" s="181">
        <f>ROUND((E35*1000000/Population!$C35),0)</f>
        <v>0</v>
      </c>
      <c r="F94" s="181">
        <f>ROUND((F35*1000000/Population!$C35),0)</f>
        <v>0</v>
      </c>
      <c r="G94" s="181">
        <f>ROUND((G35*1000000/Population!$C35),0)</f>
        <v>0</v>
      </c>
      <c r="H94" s="184">
        <f>ROUND((H35*1000000/Population!$C35),0)</f>
        <v>157</v>
      </c>
    </row>
    <row r="95" spans="1:8">
      <c r="A95" s="163"/>
      <c r="B95" s="13">
        <v>2003</v>
      </c>
      <c r="C95" s="181">
        <f>ROUND((C36*1000000/Population!$C36),0)</f>
        <v>17</v>
      </c>
      <c r="D95" s="181">
        <f>ROUND((D36*1000000/Population!$C36),0)</f>
        <v>301</v>
      </c>
      <c r="E95" s="181">
        <f>ROUND((E36*1000000/Population!$C36),0)</f>
        <v>0</v>
      </c>
      <c r="F95" s="181">
        <f>ROUND((F36*1000000/Population!$C36),0)</f>
        <v>0</v>
      </c>
      <c r="G95" s="181">
        <f>ROUND((G36*1000000/Population!$C36),0)</f>
        <v>0</v>
      </c>
      <c r="H95" s="184">
        <f>ROUND((H36*1000000/Population!$C36),0)</f>
        <v>472</v>
      </c>
    </row>
    <row r="96" spans="1:8">
      <c r="A96" s="163"/>
      <c r="B96" s="13">
        <v>2004</v>
      </c>
      <c r="C96" s="207">
        <f>ROUND((C37*1000000/Population!$C37),0)</f>
        <v>32</v>
      </c>
      <c r="D96" s="207">
        <f>ROUND((D37*1000000/Population!$C37),0)</f>
        <v>463</v>
      </c>
      <c r="E96" s="207">
        <f>ROUND((E37*1000000/Population!$C37),0)</f>
        <v>19</v>
      </c>
      <c r="F96" s="207">
        <f>ROUND((F37*1000000/Population!$C37),0)</f>
        <v>2</v>
      </c>
      <c r="G96" s="207">
        <f>ROUND((G37*1000000/Population!$C37),0)</f>
        <v>36</v>
      </c>
      <c r="H96" s="201">
        <f>ROUND((H37*1000000/Population!$C37),0)</f>
        <v>974</v>
      </c>
    </row>
    <row r="97" spans="1:8" ht="12.75" customHeight="1">
      <c r="A97" s="166" t="s">
        <v>55</v>
      </c>
      <c r="B97" s="11">
        <v>2005</v>
      </c>
      <c r="C97" s="181">
        <f>ROUND((C38*1000000/Population!$C38),0)</f>
        <v>46</v>
      </c>
      <c r="D97" s="181">
        <f>ROUND((D38*1000000/Population!$C38),0)</f>
        <v>512</v>
      </c>
      <c r="E97" s="181">
        <f>ROUND((E38*1000000/Population!$C38),0)</f>
        <v>57</v>
      </c>
      <c r="F97" s="181">
        <f>ROUND((F38*1000000/Population!$C38),0)</f>
        <v>5</v>
      </c>
      <c r="G97" s="181">
        <f>ROUND((G38*1000000/Population!$C38),0)</f>
        <v>135</v>
      </c>
      <c r="H97" s="184">
        <f>ROUND((H38*1000000/Population!$C38),0)</f>
        <v>1594</v>
      </c>
    </row>
    <row r="98" spans="1:8">
      <c r="A98" s="167"/>
      <c r="B98" s="13">
        <v>2006</v>
      </c>
      <c r="C98" s="181">
        <f>ROUND((C39*1000000/Population!$C39),0)</f>
        <v>86</v>
      </c>
      <c r="D98" s="181">
        <f>ROUND((D39*1000000/Population!$C39),0)</f>
        <v>562</v>
      </c>
      <c r="E98" s="181">
        <f>ROUND((E39*1000000/Population!$C39),0)</f>
        <v>112</v>
      </c>
      <c r="F98" s="181">
        <f>ROUND((F39*1000000/Population!$C39),0)</f>
        <v>14</v>
      </c>
      <c r="G98" s="181">
        <f>ROUND((G39*1000000/Population!$C39),0)</f>
        <v>272</v>
      </c>
      <c r="H98" s="184">
        <f>ROUND((H39*1000000/Population!$C39),0)</f>
        <v>2369</v>
      </c>
    </row>
    <row r="99" spans="1:8">
      <c r="A99" s="167"/>
      <c r="B99" s="13">
        <v>2007</v>
      </c>
      <c r="C99" s="181">
        <f>ROUND((C40*1000000/Population!$C40),0)</f>
        <v>104</v>
      </c>
      <c r="D99" s="181">
        <f>ROUND((D40*1000000/Population!$C40),0)</f>
        <v>487</v>
      </c>
      <c r="E99" s="181">
        <f>ROUND((E40*1000000/Population!$C40),0)</f>
        <v>168</v>
      </c>
      <c r="F99" s="181">
        <f>ROUND((F40*1000000/Population!$C40),0)</f>
        <v>-7</v>
      </c>
      <c r="G99" s="181">
        <f>ROUND((G40*1000000/Population!$C40),0)</f>
        <v>312</v>
      </c>
      <c r="H99" s="184">
        <f>ROUND((H40*1000000/Population!$C40),0)</f>
        <v>3084</v>
      </c>
    </row>
    <row r="100" spans="1:8">
      <c r="A100" s="167"/>
      <c r="B100" s="13">
        <v>2008</v>
      </c>
      <c r="C100" s="181">
        <f>ROUND((C41*1000000/Population!$C41),0)</f>
        <v>91</v>
      </c>
      <c r="D100" s="181">
        <f>ROUND((D41*1000000/Population!$C41),0)</f>
        <v>496</v>
      </c>
      <c r="E100" s="181">
        <f>ROUND((E41*1000000/Population!$C41),0)</f>
        <v>56</v>
      </c>
      <c r="F100" s="181">
        <f>ROUND((F41*1000000/Population!$C41),0)</f>
        <v>4</v>
      </c>
      <c r="G100" s="181">
        <f>ROUND((G41*1000000/Population!$C41),0)</f>
        <v>-234</v>
      </c>
      <c r="H100" s="184">
        <f>ROUND((H41*1000000/Population!$C41),0)</f>
        <v>3348</v>
      </c>
    </row>
    <row r="101" spans="1:8">
      <c r="A101" s="167"/>
      <c r="B101" s="13">
        <v>2009</v>
      </c>
      <c r="C101" s="181">
        <f>ROUND((C42*1000000/Population!$C42),0)</f>
        <v>89</v>
      </c>
      <c r="D101" s="181">
        <f>ROUND((D42*1000000/Population!$C42),0)</f>
        <v>524</v>
      </c>
      <c r="E101" s="181">
        <f>ROUND((E42*1000000/Population!$C42),0)</f>
        <v>1</v>
      </c>
      <c r="F101" s="181">
        <f>ROUND((F42*1000000/Population!$C42),0)</f>
        <v>-82</v>
      </c>
      <c r="G101" s="181">
        <f>ROUND((G42*1000000/Population!$C42),0)</f>
        <v>-816</v>
      </c>
      <c r="H101" s="184">
        <f>ROUND((H42*1000000/Population!$C42),0)</f>
        <v>3197</v>
      </c>
    </row>
    <row r="102" spans="1:8">
      <c r="A102" s="167"/>
      <c r="B102" s="16">
        <v>2010</v>
      </c>
      <c r="C102" s="181">
        <f>ROUND((C43*1000000/Population!$C43),0)</f>
        <v>100</v>
      </c>
      <c r="D102" s="181">
        <f>ROUND((D43*1000000/Population!$C43),0)</f>
        <v>58</v>
      </c>
      <c r="E102" s="181">
        <f>ROUND((E43*1000000/Population!$C43),0)</f>
        <v>-6</v>
      </c>
      <c r="F102" s="181">
        <f>ROUND((F43*1000000/Population!$C43),0)</f>
        <v>114</v>
      </c>
      <c r="G102" s="181">
        <f>ROUND((G43*1000000/Population!$C43),0)</f>
        <v>404</v>
      </c>
      <c r="H102" s="184">
        <f>ROUND((H43*1000000/Population!$C43),0)</f>
        <v>3615</v>
      </c>
    </row>
    <row r="103" spans="1:8">
      <c r="A103" s="167"/>
      <c r="B103" s="16">
        <v>2011</v>
      </c>
      <c r="C103" s="181">
        <f>ROUND((C44*1000000/Population!$C44),0)</f>
        <v>118</v>
      </c>
      <c r="D103" s="181">
        <f>ROUND((D44*1000000/Population!$C44),0)</f>
        <v>0</v>
      </c>
      <c r="E103" s="181">
        <f>ROUND((E44*1000000/Population!$C44),0)</f>
        <v>199</v>
      </c>
      <c r="F103" s="181">
        <f>ROUND((F44*1000000/Population!$C44),0)</f>
        <v>38</v>
      </c>
      <c r="G103" s="181">
        <f>ROUND((G44*1000000/Population!$C44),0)</f>
        <v>805</v>
      </c>
      <c r="H103" s="184">
        <f>ROUND((H44*1000000/Population!$C44),0)</f>
        <v>4267</v>
      </c>
    </row>
    <row r="104" spans="1:8">
      <c r="A104" s="167"/>
      <c r="B104" s="13">
        <v>2012</v>
      </c>
      <c r="C104" s="181">
        <f>ROUND((C45*1000000/Population!$C45),0)</f>
        <v>123</v>
      </c>
      <c r="D104" s="181">
        <f>ROUND((D45*1000000/Population!$C45),0)</f>
        <v>0</v>
      </c>
      <c r="E104" s="181">
        <f>ROUND((E45*1000000/Population!$C45),0)</f>
        <v>36</v>
      </c>
      <c r="F104" s="181">
        <f>ROUND((F45*1000000/Population!$C45),0)</f>
        <v>28</v>
      </c>
      <c r="G104" s="181">
        <f>ROUND((G45*1000000/Population!$C45),0)</f>
        <v>-46</v>
      </c>
      <c r="H104" s="184">
        <f>ROUND((H45*1000000/Population!$C45),0)</f>
        <v>4252</v>
      </c>
    </row>
    <row r="105" spans="1:8">
      <c r="A105" s="167"/>
      <c r="B105" s="13">
        <v>2013</v>
      </c>
      <c r="C105" s="181">
        <f>ROUND((C46*1000000/Population!$C46),0)</f>
        <v>134</v>
      </c>
      <c r="D105" s="181">
        <f>ROUND((D46*1000000/Population!$C46),0)</f>
        <v>0</v>
      </c>
      <c r="E105" s="181">
        <f>ROUND((E46*1000000/Population!$C46),0)</f>
        <v>222</v>
      </c>
      <c r="F105" s="181">
        <f>ROUND((F46*1000000/Population!$C46),0)</f>
        <v>32</v>
      </c>
      <c r="G105" s="181">
        <f>ROUND((G46*1000000/Population!$C46),0)</f>
        <v>988</v>
      </c>
      <c r="H105" s="184">
        <f>ROUND((H46*1000000/Population!$C46),0)</f>
        <v>5095</v>
      </c>
    </row>
    <row r="106" spans="1:8">
      <c r="A106" s="167"/>
      <c r="B106" s="16">
        <v>2014</v>
      </c>
      <c r="C106" s="181">
        <f>ROUND((C47*1000000/Population!$C47),0)</f>
        <v>171</v>
      </c>
      <c r="D106" s="181">
        <f>ROUND((D47*1000000/Population!$C47),0)</f>
        <v>0</v>
      </c>
      <c r="E106" s="181">
        <f>ROUND((E47*1000000/Population!$C47),0)</f>
        <v>240</v>
      </c>
      <c r="F106" s="181">
        <f>ROUND((F47*1000000/Population!$C47),0)</f>
        <v>37</v>
      </c>
      <c r="G106" s="181">
        <f>ROUND((G47*1000000/Population!$C47),0)</f>
        <v>834</v>
      </c>
      <c r="H106" s="184">
        <f>ROUND((H47*1000000/Population!$C47),0)</f>
        <v>5762</v>
      </c>
    </row>
    <row r="107" spans="1:8">
      <c r="A107" s="167"/>
      <c r="B107" s="16">
        <v>2015</v>
      </c>
      <c r="C107" s="181">
        <f>ROUND((C48*1000000/Population!$C48),0)</f>
        <v>166</v>
      </c>
      <c r="D107" s="181">
        <f>ROUND((D48*1000000/Population!$C48),0)</f>
        <v>0</v>
      </c>
      <c r="E107" s="181">
        <f>ROUND((E48*1000000/Population!$C48),0)</f>
        <v>10</v>
      </c>
      <c r="F107" s="181">
        <f>ROUND((F48*1000000/Population!$C48),0)</f>
        <v>43</v>
      </c>
      <c r="G107" s="181">
        <f>ROUND((G48*1000000/Population!$C48),0)</f>
        <v>691</v>
      </c>
      <c r="H107" s="184">
        <f>ROUND((H48*1000000/Population!$C48),0)</f>
        <v>6467</v>
      </c>
    </row>
    <row r="108" spans="1:8">
      <c r="A108" s="167"/>
      <c r="B108" s="16">
        <v>2016</v>
      </c>
      <c r="C108" s="181">
        <f>ROUND((C49*1000000/Population!$C49),0)</f>
        <v>161</v>
      </c>
      <c r="D108" s="181">
        <f>ROUND((D49*1000000/Population!$C49),0)</f>
        <v>0</v>
      </c>
      <c r="E108" s="181">
        <f>ROUND((E49*1000000/Population!$C49),0)</f>
        <v>110</v>
      </c>
      <c r="F108" s="181">
        <f>ROUND((F49*1000000/Population!$C49),0)</f>
        <v>30</v>
      </c>
      <c r="G108" s="181">
        <f>ROUND((G49*1000000/Population!$C49),0)</f>
        <v>-16</v>
      </c>
      <c r="H108" s="184">
        <f>ROUND((H49*1000000/Population!$C49),0)</f>
        <v>6331</v>
      </c>
    </row>
    <row r="109" spans="1:8">
      <c r="A109" s="167"/>
      <c r="B109" s="16">
        <v>2017</v>
      </c>
      <c r="C109" s="181">
        <f>ROUND((C50*1000000/Population!$C50),0)</f>
        <v>175</v>
      </c>
      <c r="D109" s="181">
        <f>ROUND((D50*1000000/Population!$C50),0)</f>
        <v>0</v>
      </c>
      <c r="E109" s="181">
        <f>ROUND((E50*1000000/Population!$C50),0)</f>
        <v>239</v>
      </c>
      <c r="F109" s="181">
        <f>ROUND((F50*1000000/Population!$C50),0)</f>
        <v>48</v>
      </c>
      <c r="G109" s="181">
        <f>ROUND((G50*1000000/Population!$C50),0)</f>
        <v>1156</v>
      </c>
      <c r="H109" s="184">
        <f>ROUND((H50*1000000/Population!$C50),0)</f>
        <v>7238</v>
      </c>
    </row>
    <row r="110" spans="1:8">
      <c r="A110" s="167"/>
      <c r="B110" s="16">
        <v>2018</v>
      </c>
      <c r="C110" s="181">
        <f>ROUND((C51*1000000/Population!$C51),0)</f>
        <v>192</v>
      </c>
      <c r="D110" s="181">
        <f>ROUND((D51*1000000/Population!$C51),0)</f>
        <v>103</v>
      </c>
      <c r="E110" s="181">
        <f>ROUND((E51*1000000/Population!$C51),0)</f>
        <v>50</v>
      </c>
      <c r="F110" s="181">
        <f>ROUND((F51*1000000/Population!$C51),0)</f>
        <v>70</v>
      </c>
      <c r="G110" s="181">
        <f>ROUND((G51*1000000/Population!$C51),0)</f>
        <v>733</v>
      </c>
      <c r="H110" s="184">
        <f>ROUND((H51*1000000/Population!$C51),0)</f>
        <v>8036</v>
      </c>
    </row>
    <row r="111" spans="1:8">
      <c r="A111" s="167"/>
      <c r="B111" s="16">
        <v>2019</v>
      </c>
      <c r="C111" s="181">
        <f>ROUND((C52*1000000/Population!$C52),0)</f>
        <v>229</v>
      </c>
      <c r="D111" s="181">
        <f>ROUND((D52*1000000/Population!$C52),0)</f>
        <v>203</v>
      </c>
      <c r="E111" s="181">
        <f>ROUND((E52*1000000/Population!$C52),0)</f>
        <v>109</v>
      </c>
      <c r="F111" s="181">
        <f>ROUND((F52*1000000/Population!$C52),0)</f>
        <v>52</v>
      </c>
      <c r="G111" s="181">
        <f>ROUND((G52*1000000/Population!$C52),0)</f>
        <v>402</v>
      </c>
      <c r="H111" s="184">
        <f>ROUND((H52*1000000/Population!$C52),0)</f>
        <v>8596</v>
      </c>
    </row>
    <row r="112" spans="1:8">
      <c r="A112" s="167"/>
      <c r="B112" s="16">
        <v>2020</v>
      </c>
      <c r="C112" s="181">
        <f>ROUND((C53*1000000/Population!$C53),0)</f>
        <v>160</v>
      </c>
      <c r="D112" s="181">
        <f>ROUND((D53*1000000/Population!$C53),0)</f>
        <v>290</v>
      </c>
      <c r="E112" s="181">
        <f>ROUND((E53*1000000/Population!$C53),0)</f>
        <v>89</v>
      </c>
      <c r="F112" s="181">
        <f>ROUND((F53*1000000/Population!$C53),0)</f>
        <v>30</v>
      </c>
      <c r="G112" s="181">
        <f>ROUND((G53*1000000/Population!$C53),0)</f>
        <v>3</v>
      </c>
      <c r="H112" s="184">
        <f>ROUND((H53*1000000/Population!$C53),0)</f>
        <v>8751</v>
      </c>
    </row>
    <row r="113" spans="1:8">
      <c r="A113" s="167"/>
      <c r="B113" s="16">
        <v>2021</v>
      </c>
      <c r="C113" s="181">
        <f>ROUND((C54*1000000/Population!$C54),0)</f>
        <v>146</v>
      </c>
      <c r="D113" s="181">
        <f>ROUND((D54*1000000/Population!$C54),0)</f>
        <v>417</v>
      </c>
      <c r="E113" s="181">
        <f>ROUND((E54*1000000/Population!$C54),0)</f>
        <v>424</v>
      </c>
      <c r="F113" s="181">
        <f>ROUND((F54*1000000/Population!$C54),0)</f>
        <v>24</v>
      </c>
      <c r="G113" s="181">
        <f>ROUND((G54*1000000/Population!$C54),0)</f>
        <v>2517</v>
      </c>
      <c r="H113" s="184">
        <f>ROUND((H54*1000000/Population!$C54),0)</f>
        <v>11291</v>
      </c>
    </row>
    <row r="114" spans="1:8">
      <c r="A114" s="167"/>
      <c r="B114" s="16">
        <v>2022</v>
      </c>
      <c r="C114" s="181">
        <f>ROUND((C55*1000000/Population!$C55),0)</f>
        <v>212</v>
      </c>
      <c r="D114" s="181">
        <f>ROUND((D55*1000000/Population!$C55),0)</f>
        <v>476</v>
      </c>
      <c r="E114" s="181">
        <f>ROUND((E55*1000000/Population!$C55),0)</f>
        <v>7</v>
      </c>
      <c r="F114" s="181">
        <f>ROUND((F55*1000000/Population!$C55),0)</f>
        <v>-101</v>
      </c>
      <c r="G114" s="181">
        <f>ROUND((G55*1000000/Population!$C55),0)</f>
        <v>-1010</v>
      </c>
      <c r="H114" s="184">
        <f>ROUND((H55*1000000/Population!$C55),0)</f>
        <v>11056</v>
      </c>
    </row>
    <row r="115" spans="1:8">
      <c r="A115" s="167"/>
      <c r="B115" s="16">
        <v>2023</v>
      </c>
      <c r="C115" s="181">
        <f>ROUND((C56*1000000/Population!$C56),0)</f>
        <v>257</v>
      </c>
      <c r="D115" s="181">
        <f>ROUND((D56*1000000/Population!$C56),0)</f>
        <v>499</v>
      </c>
      <c r="E115" s="181">
        <f>ROUND((E56*1000000/Population!$C56),0)</f>
        <v>25</v>
      </c>
      <c r="F115" s="181">
        <f>ROUND((F56*1000000/Population!$C56),0)</f>
        <v>205</v>
      </c>
      <c r="G115" s="181">
        <f>ROUND((G56*1000000/Population!$C56),0)</f>
        <v>1124</v>
      </c>
      <c r="H115" s="184">
        <f>ROUND((H56*1000000/Population!$C56),0)</f>
        <v>12606</v>
      </c>
    </row>
    <row r="116" spans="1:8">
      <c r="A116" s="167"/>
      <c r="B116" s="16">
        <v>2024</v>
      </c>
      <c r="C116" s="181">
        <f>ROUND((C57*1000000/Population!$C57),0)</f>
        <v>316</v>
      </c>
      <c r="D116" s="181">
        <f>ROUND((D57*1000000/Population!$C57),0)</f>
        <v>307</v>
      </c>
      <c r="E116" s="181">
        <f>ROUND((E57*1000000/Population!$C57),0)</f>
        <v>245</v>
      </c>
      <c r="F116" s="181">
        <f>ROUND((F57*1000000/Population!$C57),0)</f>
        <v>36</v>
      </c>
      <c r="G116" s="181">
        <f>ROUND((G57*1000000/Population!$C57),0)</f>
        <v>1589</v>
      </c>
      <c r="H116" s="184">
        <f>ROUND((H57*1000000/Population!$C57),0)</f>
        <v>14231</v>
      </c>
    </row>
    <row r="117" spans="1:8">
      <c r="A117" s="168"/>
      <c r="B117" s="78">
        <v>2025</v>
      </c>
      <c r="C117" s="207">
        <f>ROUND((C58*1000000/Population!$C58),0)</f>
        <v>336</v>
      </c>
      <c r="D117" s="207">
        <f>ROUND((D58*1000000/Population!$C58),0)</f>
        <v>166</v>
      </c>
      <c r="E117" s="207">
        <f>ROUND((E58*1000000/Population!$C58),0)</f>
        <v>331</v>
      </c>
      <c r="F117" s="207">
        <f>ROUND((F58*1000000/Population!$C58),0)</f>
        <v>36</v>
      </c>
      <c r="G117" s="207">
        <f>ROUND((G58*1000000/Population!$C58),0)</f>
        <v>1378</v>
      </c>
      <c r="H117" s="201">
        <f>ROUND((H58*1000000/Population!$C58),0)</f>
        <v>15608</v>
      </c>
    </row>
  </sheetData>
  <mergeCells count="10">
    <mergeCell ref="A97:A117"/>
    <mergeCell ref="A86:A96"/>
    <mergeCell ref="C3:H3"/>
    <mergeCell ref="C62:H62"/>
    <mergeCell ref="A5:A22"/>
    <mergeCell ref="A23:A26"/>
    <mergeCell ref="A64:A81"/>
    <mergeCell ref="A82:A85"/>
    <mergeCell ref="A27:A37"/>
    <mergeCell ref="A38:A58"/>
  </mergeCells>
  <phoneticPr fontId="23" type="noConversion"/>
  <hyperlinks>
    <hyperlink ref="C3:H3" location="'Series Descriptions'!A137" display="NZS Fund series" xr:uid="{00000000-0004-0000-0600-000000000000}"/>
    <hyperlink ref="C62:H62" location="'Series Descriptions'!A137" display="NZS Fund series" xr:uid="{00000000-0004-0000-0600-000001000000}"/>
  </hyperlinks>
  <pageMargins left="0.7" right="0.7" top="0.75" bottom="0.75" header="0.3" footer="0.3"/>
  <pageSetup paperSize="9" scale="99" orientation="portrait" horizontalDpi="300" verticalDpi="300" r:id="rId1"/>
  <rowBreaks count="1" manualBreakCount="1">
    <brk id="61"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90"/>
  <sheetViews>
    <sheetView workbookViewId="0">
      <pane ySplit="4" topLeftCell="A23" activePane="bottomLeft" state="frozen"/>
      <selection activeCell="O131" sqref="O131"/>
      <selection pane="bottomLeft" activeCell="H46" sqref="H46"/>
    </sheetView>
  </sheetViews>
  <sheetFormatPr baseColWidth="10" defaultColWidth="8.83203125" defaultRowHeight="13"/>
  <cols>
    <col min="1" max="1" width="7.33203125" customWidth="1"/>
    <col min="3" max="3" width="27" customWidth="1"/>
    <col min="4" max="4" width="22.6640625" customWidth="1"/>
    <col min="5" max="5" width="11.1640625" bestFit="1" customWidth="1"/>
  </cols>
  <sheetData>
    <row r="1" spans="1:6" ht="16">
      <c r="A1" s="1" t="s">
        <v>126</v>
      </c>
      <c r="D1" s="151"/>
    </row>
    <row r="2" spans="1:6" ht="16">
      <c r="A2" s="1" t="s">
        <v>127</v>
      </c>
      <c r="D2" s="151"/>
    </row>
    <row r="3" spans="1:6" ht="13.5" customHeight="1">
      <c r="A3" s="54" t="s">
        <v>30</v>
      </c>
      <c r="B3" s="8"/>
      <c r="C3" s="66" t="s">
        <v>128</v>
      </c>
      <c r="D3" s="151"/>
      <c r="E3" s="68"/>
    </row>
    <row r="4" spans="1:6" ht="15" customHeight="1">
      <c r="A4" s="62"/>
      <c r="B4" s="9"/>
      <c r="C4" s="56"/>
      <c r="D4" s="151"/>
      <c r="E4" s="69"/>
    </row>
    <row r="5" spans="1:6">
      <c r="A5" s="166" t="s">
        <v>123</v>
      </c>
      <c r="B5" s="79">
        <v>1972</v>
      </c>
      <c r="C5" s="138"/>
      <c r="D5" s="151"/>
    </row>
    <row r="6" spans="1:6">
      <c r="A6" s="167"/>
      <c r="B6" s="80">
        <v>1973</v>
      </c>
      <c r="C6" s="139"/>
      <c r="D6" s="151"/>
    </row>
    <row r="7" spans="1:6">
      <c r="A7" s="167"/>
      <c r="B7" s="80">
        <v>1974</v>
      </c>
      <c r="C7" s="139"/>
      <c r="D7" s="151"/>
    </row>
    <row r="8" spans="1:6">
      <c r="A8" s="167"/>
      <c r="B8" s="80">
        <v>1975</v>
      </c>
      <c r="C8" s="139"/>
      <c r="D8" s="151"/>
    </row>
    <row r="9" spans="1:6">
      <c r="A9" s="167"/>
      <c r="B9" s="80">
        <v>1976</v>
      </c>
      <c r="C9" s="139"/>
      <c r="D9" s="151"/>
    </row>
    <row r="10" spans="1:6">
      <c r="A10" s="167"/>
      <c r="B10" s="80">
        <v>1977</v>
      </c>
      <c r="C10" s="139"/>
      <c r="D10" s="151"/>
    </row>
    <row r="11" spans="1:6">
      <c r="A11" s="167"/>
      <c r="B11" s="80">
        <v>1978</v>
      </c>
      <c r="C11" s="139"/>
      <c r="D11" s="151"/>
    </row>
    <row r="12" spans="1:6">
      <c r="A12" s="167"/>
      <c r="B12" s="80">
        <v>1979</v>
      </c>
      <c r="C12" s="139"/>
      <c r="D12" s="151"/>
    </row>
    <row r="13" spans="1:6">
      <c r="A13" s="167"/>
      <c r="B13" s="80">
        <v>1980</v>
      </c>
      <c r="C13" s="139"/>
      <c r="D13" s="151"/>
    </row>
    <row r="14" spans="1:6">
      <c r="A14" s="167"/>
      <c r="B14" s="80">
        <v>1981</v>
      </c>
      <c r="C14" s="139"/>
      <c r="D14" s="151"/>
    </row>
    <row r="15" spans="1:6">
      <c r="A15" s="167"/>
      <c r="B15" s="80">
        <v>1982</v>
      </c>
      <c r="C15" s="139"/>
      <c r="D15" s="151"/>
      <c r="F15" s="76"/>
    </row>
    <row r="16" spans="1:6">
      <c r="A16" s="167"/>
      <c r="B16" s="80">
        <v>1983</v>
      </c>
      <c r="C16" s="139"/>
      <c r="D16" s="151"/>
    </row>
    <row r="17" spans="1:5">
      <c r="A17" s="167"/>
      <c r="B17" s="80">
        <v>1984</v>
      </c>
      <c r="C17" s="139"/>
      <c r="D17" s="151"/>
    </row>
    <row r="18" spans="1:5">
      <c r="A18" s="167"/>
      <c r="B18" s="80">
        <v>1985</v>
      </c>
      <c r="C18" s="139"/>
      <c r="D18" s="151"/>
    </row>
    <row r="19" spans="1:5">
      <c r="A19" s="167"/>
      <c r="B19" s="80">
        <v>1986</v>
      </c>
      <c r="C19" s="139"/>
      <c r="D19" s="151"/>
    </row>
    <row r="20" spans="1:5">
      <c r="A20" s="167"/>
      <c r="B20" s="80">
        <v>1987</v>
      </c>
      <c r="C20" s="139"/>
      <c r="D20" s="151"/>
    </row>
    <row r="21" spans="1:5">
      <c r="A21" s="167"/>
      <c r="B21" s="80">
        <v>1988</v>
      </c>
      <c r="C21" s="139"/>
      <c r="D21" s="151"/>
    </row>
    <row r="22" spans="1:5">
      <c r="A22" s="167"/>
      <c r="B22" s="80">
        <v>1989</v>
      </c>
      <c r="C22" s="139"/>
      <c r="D22" s="151"/>
    </row>
    <row r="23" spans="1:5" ht="12.75" customHeight="1">
      <c r="A23" s="166" t="s">
        <v>124</v>
      </c>
      <c r="B23" s="79">
        <v>1990</v>
      </c>
      <c r="C23" s="175"/>
      <c r="D23" s="151"/>
      <c r="E23" s="126"/>
    </row>
    <row r="24" spans="1:5">
      <c r="A24" s="167"/>
      <c r="B24" s="80">
        <v>1991</v>
      </c>
      <c r="C24" s="176"/>
      <c r="D24" s="151"/>
      <c r="E24" s="126"/>
    </row>
    <row r="25" spans="1:5">
      <c r="A25" s="167"/>
      <c r="B25" s="80">
        <v>1992</v>
      </c>
      <c r="C25" s="176">
        <v>3515100</v>
      </c>
      <c r="D25" s="151"/>
      <c r="E25" s="126"/>
    </row>
    <row r="26" spans="1:5">
      <c r="A26" s="167"/>
      <c r="B26" s="80">
        <v>1993</v>
      </c>
      <c r="C26" s="176">
        <v>3552100</v>
      </c>
      <c r="D26" s="151"/>
      <c r="E26" s="126"/>
    </row>
    <row r="27" spans="1:5">
      <c r="A27" s="167"/>
      <c r="B27" s="80">
        <v>1994</v>
      </c>
      <c r="C27" s="176">
        <v>3597100</v>
      </c>
      <c r="D27" s="151"/>
      <c r="E27" s="126"/>
    </row>
    <row r="28" spans="1:5">
      <c r="A28" s="167"/>
      <c r="B28" s="80">
        <v>1995</v>
      </c>
      <c r="C28" s="176">
        <v>3647600</v>
      </c>
      <c r="D28" s="151"/>
      <c r="E28" s="126"/>
    </row>
    <row r="29" spans="1:5">
      <c r="A29" s="167"/>
      <c r="B29" s="80">
        <v>1996</v>
      </c>
      <c r="C29" s="176">
        <v>3705400</v>
      </c>
      <c r="D29" s="151"/>
      <c r="E29" s="126"/>
    </row>
    <row r="30" spans="1:5">
      <c r="A30" s="167"/>
      <c r="B30" s="80">
        <v>1997</v>
      </c>
      <c r="C30" s="176">
        <v>3759900</v>
      </c>
      <c r="D30" s="151"/>
      <c r="E30" s="126"/>
    </row>
    <row r="31" spans="1:5">
      <c r="A31" s="167"/>
      <c r="B31" s="80">
        <v>1998</v>
      </c>
      <c r="C31" s="176">
        <v>3800800</v>
      </c>
      <c r="D31" s="151"/>
      <c r="E31" s="126"/>
    </row>
    <row r="32" spans="1:5">
      <c r="A32" s="167"/>
      <c r="B32" s="80">
        <v>1999</v>
      </c>
      <c r="C32" s="176">
        <v>3827000</v>
      </c>
      <c r="D32" s="151"/>
      <c r="E32" s="126"/>
    </row>
    <row r="33" spans="1:5">
      <c r="A33" s="167"/>
      <c r="B33" s="80">
        <v>2000</v>
      </c>
      <c r="C33" s="176">
        <v>3848600</v>
      </c>
      <c r="D33" s="151"/>
      <c r="E33" s="126"/>
    </row>
    <row r="34" spans="1:5">
      <c r="A34" s="167"/>
      <c r="B34" s="80">
        <v>2001</v>
      </c>
      <c r="C34" s="176">
        <v>3870800</v>
      </c>
      <c r="D34" s="151"/>
      <c r="E34" s="126"/>
    </row>
    <row r="35" spans="1:5">
      <c r="A35" s="167"/>
      <c r="B35" s="80">
        <v>2002</v>
      </c>
      <c r="C35" s="176">
        <v>3915400</v>
      </c>
      <c r="D35" s="151"/>
      <c r="E35" s="126"/>
    </row>
    <row r="36" spans="1:5">
      <c r="A36" s="167"/>
      <c r="B36" s="80">
        <v>2003</v>
      </c>
      <c r="C36" s="176">
        <v>3989600</v>
      </c>
      <c r="D36" s="151"/>
      <c r="E36" s="126"/>
    </row>
    <row r="37" spans="1:5">
      <c r="A37" s="167"/>
      <c r="B37" s="80">
        <v>2004</v>
      </c>
      <c r="C37" s="176">
        <v>4060600</v>
      </c>
      <c r="D37" s="151"/>
      <c r="E37" s="126"/>
    </row>
    <row r="38" spans="1:5">
      <c r="A38" s="167"/>
      <c r="B38" s="13">
        <v>2005</v>
      </c>
      <c r="C38" s="176">
        <v>4113100</v>
      </c>
      <c r="D38" s="151"/>
      <c r="E38" s="126"/>
    </row>
    <row r="39" spans="1:5">
      <c r="A39" s="167"/>
      <c r="B39" s="13">
        <v>2006</v>
      </c>
      <c r="C39" s="176">
        <v>4160600</v>
      </c>
      <c r="D39" s="151"/>
      <c r="E39" s="126"/>
    </row>
    <row r="40" spans="1:5">
      <c r="A40" s="167"/>
      <c r="B40" s="13">
        <v>2007</v>
      </c>
      <c r="C40" s="176">
        <v>4207000</v>
      </c>
      <c r="D40" s="151"/>
      <c r="E40" s="126"/>
    </row>
    <row r="41" spans="1:5">
      <c r="A41" s="167"/>
      <c r="B41" s="13">
        <v>2008</v>
      </c>
      <c r="C41" s="176">
        <v>4244300</v>
      </c>
      <c r="D41" s="151"/>
      <c r="E41" s="126"/>
    </row>
    <row r="42" spans="1:5">
      <c r="A42" s="167"/>
      <c r="B42" s="13">
        <v>2009</v>
      </c>
      <c r="C42" s="176">
        <v>4281100</v>
      </c>
      <c r="D42" s="151"/>
      <c r="E42" s="126"/>
    </row>
    <row r="43" spans="1:5">
      <c r="A43" s="167"/>
      <c r="B43" s="16">
        <v>2010</v>
      </c>
      <c r="C43" s="176">
        <v>4330400</v>
      </c>
      <c r="D43" s="151"/>
      <c r="E43" s="126"/>
    </row>
    <row r="44" spans="1:5">
      <c r="A44" s="167"/>
      <c r="B44" s="16">
        <v>2011</v>
      </c>
      <c r="C44" s="176">
        <v>4371600</v>
      </c>
      <c r="D44" s="151"/>
      <c r="E44" s="126"/>
    </row>
    <row r="45" spans="1:5">
      <c r="A45" s="167"/>
      <c r="B45" s="13">
        <v>2012</v>
      </c>
      <c r="C45" s="176">
        <v>4398500</v>
      </c>
      <c r="D45" s="151"/>
      <c r="E45" s="126"/>
    </row>
    <row r="46" spans="1:5">
      <c r="A46" s="167"/>
      <c r="B46" s="16">
        <v>2013</v>
      </c>
      <c r="C46" s="176">
        <v>4425600</v>
      </c>
      <c r="D46" s="151"/>
      <c r="E46" s="126"/>
    </row>
    <row r="47" spans="1:5">
      <c r="A47" s="167"/>
      <c r="B47" s="16">
        <v>2014</v>
      </c>
      <c r="C47" s="176">
        <v>4478900</v>
      </c>
      <c r="D47" s="151"/>
      <c r="E47" s="126"/>
    </row>
    <row r="48" spans="1:5">
      <c r="A48" s="167"/>
      <c r="B48" s="16">
        <v>2015</v>
      </c>
      <c r="C48" s="176">
        <v>4564900</v>
      </c>
      <c r="D48" s="151"/>
      <c r="E48" s="136"/>
    </row>
    <row r="49" spans="1:5">
      <c r="A49" s="167"/>
      <c r="B49" s="16">
        <v>2016</v>
      </c>
      <c r="C49" s="176">
        <v>4664200</v>
      </c>
      <c r="D49" s="151"/>
      <c r="E49" s="136"/>
    </row>
    <row r="50" spans="1:5">
      <c r="A50" s="167"/>
      <c r="B50" s="16">
        <v>2017</v>
      </c>
      <c r="C50" s="176">
        <v>4767300</v>
      </c>
      <c r="D50" s="151"/>
      <c r="E50" s="136"/>
    </row>
    <row r="51" spans="1:5">
      <c r="A51" s="167"/>
      <c r="B51" s="16">
        <v>2018</v>
      </c>
      <c r="C51" s="176">
        <v>4859800</v>
      </c>
      <c r="D51" s="151"/>
      <c r="E51" s="136"/>
    </row>
    <row r="52" spans="1:5">
      <c r="A52" s="167"/>
      <c r="B52" s="16">
        <v>2019</v>
      </c>
      <c r="C52" s="176">
        <v>4937500</v>
      </c>
      <c r="D52" s="151"/>
      <c r="E52" s="136"/>
    </row>
    <row r="53" spans="1:5">
      <c r="A53" s="167"/>
      <c r="B53" s="16">
        <v>2020</v>
      </c>
      <c r="C53" s="176">
        <v>5027900</v>
      </c>
      <c r="D53" s="151"/>
      <c r="E53" s="136"/>
    </row>
    <row r="54" spans="1:5">
      <c r="A54" s="167"/>
      <c r="B54" s="16">
        <v>2021</v>
      </c>
      <c r="C54" s="176">
        <v>5080500</v>
      </c>
      <c r="D54" s="151"/>
      <c r="E54" s="136"/>
    </row>
    <row r="55" spans="1:5">
      <c r="A55" s="167"/>
      <c r="B55" s="16">
        <v>2022</v>
      </c>
      <c r="C55" s="176">
        <v>5084100</v>
      </c>
      <c r="D55" s="151"/>
      <c r="E55" s="136"/>
    </row>
    <row r="56" spans="1:5">
      <c r="A56" s="167"/>
      <c r="B56" s="16">
        <v>2023</v>
      </c>
      <c r="C56" s="176">
        <v>5130300</v>
      </c>
      <c r="D56" s="151"/>
      <c r="E56" s="136"/>
    </row>
    <row r="57" spans="1:5">
      <c r="A57" s="167"/>
      <c r="B57" s="16">
        <v>2024</v>
      </c>
      <c r="C57" s="176">
        <v>5257500</v>
      </c>
      <c r="D57" s="151"/>
      <c r="E57" s="136"/>
    </row>
    <row r="58" spans="1:5">
      <c r="A58" s="168"/>
      <c r="B58" s="78">
        <v>2025</v>
      </c>
      <c r="C58" s="177">
        <v>5308100</v>
      </c>
      <c r="D58" s="151"/>
      <c r="E58" s="136"/>
    </row>
    <row r="59" spans="1:5">
      <c r="D59" s="26"/>
      <c r="E59" s="69"/>
    </row>
    <row r="60" spans="1:5">
      <c r="E60" s="69"/>
    </row>
    <row r="61" spans="1:5">
      <c r="A61" t="s">
        <v>129</v>
      </c>
      <c r="E61" s="69"/>
    </row>
    <row r="62" spans="1:5">
      <c r="A62" t="s">
        <v>130</v>
      </c>
      <c r="E62" s="69"/>
    </row>
    <row r="63" spans="1:5">
      <c r="A63" t="s">
        <v>131</v>
      </c>
      <c r="E63" s="69"/>
    </row>
    <row r="64" spans="1:5">
      <c r="A64" t="s">
        <v>132</v>
      </c>
      <c r="E64" s="69"/>
    </row>
    <row r="65" spans="1:5">
      <c r="A65" t="s">
        <v>133</v>
      </c>
      <c r="E65" s="69"/>
    </row>
    <row r="66" spans="1:5">
      <c r="E66" s="69"/>
    </row>
    <row r="67" spans="1:5">
      <c r="E67" s="69"/>
    </row>
    <row r="68" spans="1:5">
      <c r="E68" s="69"/>
    </row>
    <row r="69" spans="1:5">
      <c r="E69" s="69"/>
    </row>
    <row r="70" spans="1:5">
      <c r="E70" s="69"/>
    </row>
    <row r="71" spans="1:5">
      <c r="E71" s="69"/>
    </row>
    <row r="72" spans="1:5">
      <c r="E72" s="69"/>
    </row>
    <row r="73" spans="1:5">
      <c r="E73" s="69"/>
    </row>
    <row r="74" spans="1:5">
      <c r="E74" s="69"/>
    </row>
    <row r="75" spans="1:5">
      <c r="E75" s="69"/>
    </row>
    <row r="76" spans="1:5">
      <c r="E76" s="69"/>
    </row>
    <row r="77" spans="1:5">
      <c r="E77" s="69"/>
    </row>
    <row r="78" spans="1:5">
      <c r="E78" s="69"/>
    </row>
    <row r="79" spans="1:5">
      <c r="E79" s="69"/>
    </row>
    <row r="80" spans="1:5">
      <c r="E80" s="69"/>
    </row>
    <row r="81" spans="5:5">
      <c r="E81" s="69"/>
    </row>
    <row r="82" spans="5:5">
      <c r="E82" s="69"/>
    </row>
    <row r="83" spans="5:5">
      <c r="E83" s="69"/>
    </row>
    <row r="84" spans="5:5">
      <c r="E84" s="69"/>
    </row>
    <row r="85" spans="5:5">
      <c r="E85" s="69"/>
    </row>
    <row r="86" spans="5:5">
      <c r="E86" s="69"/>
    </row>
    <row r="87" spans="5:5">
      <c r="E87" s="69"/>
    </row>
    <row r="88" spans="5:5">
      <c r="E88" s="69"/>
    </row>
    <row r="89" spans="5:5">
      <c r="E89" s="69"/>
    </row>
    <row r="90" spans="5:5">
      <c r="E90" s="69"/>
    </row>
  </sheetData>
  <mergeCells count="2">
    <mergeCell ref="A5:A22"/>
    <mergeCell ref="A23:A58"/>
  </mergeCells>
  <phoneticPr fontId="23" type="noConversion"/>
  <pageMargins left="0.7" right="0.7" top="0.75" bottom="0.75" header="0.3" footer="0.3"/>
  <pageSetup paperSize="9" orientation="portrait" horizontalDpi="300" verticalDpi="3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8D9129E54817C43A3C8862AEA072303" ma:contentTypeVersion="6" ma:contentTypeDescription="Create a new document." ma:contentTypeScope="" ma:versionID="350cea920db80dc74f8c6622baf66206">
  <xsd:schema xmlns:xsd="http://www.w3.org/2001/XMLSchema" xmlns:xs="http://www.w3.org/2001/XMLSchema" xmlns:p="http://schemas.microsoft.com/office/2006/metadata/properties" xmlns:ns2="3905b1ae-ec18-4e88-8b44-68fad0fefbb5" xmlns:ns3="224aad7a-1ab5-48b2-bb08-313a26c48247" targetNamespace="http://schemas.microsoft.com/office/2006/metadata/properties" ma:root="true" ma:fieldsID="ddc752f4c434a56be7aa90bf4a8cbfc6" ns2:_="" ns3:_="">
    <xsd:import namespace="3905b1ae-ec18-4e88-8b44-68fad0fefbb5"/>
    <xsd:import namespace="224aad7a-1ab5-48b2-bb08-313a26c48247"/>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905b1ae-ec18-4e88-8b44-68fad0fefbb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24aad7a-1ab5-48b2-bb08-313a26c48247"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96746B78-C983-42EE-B70C-29AB395CEC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905b1ae-ec18-4e88-8b44-68fad0fefbb5"/>
    <ds:schemaRef ds:uri="224aad7a-1ab5-48b2-bb08-313a26c4824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69B4B5C-5010-4BF5-8D31-27B7E1D3622A}">
  <ds:schemaRefs>
    <ds:schemaRef ds:uri="http://schemas.microsoft.com/sharepoint/v3/contenttype/forms"/>
  </ds:schemaRefs>
</ds:datastoreItem>
</file>

<file path=customXml/itemProps3.xml><?xml version="1.0" encoding="utf-8"?>
<ds:datastoreItem xmlns:ds="http://schemas.openxmlformats.org/officeDocument/2006/customXml" ds:itemID="{30C7A229-0B11-4EAD-A814-1FA6DCD90806}">
  <ds:schemaRefs>
    <ds:schemaRef ds:uri="http://www.w3.org/XML/1998/namespace"/>
    <ds:schemaRef ds:uri="http://schemas.openxmlformats.org/package/2006/metadata/core-properties"/>
    <ds:schemaRef ds:uri="3905b1ae-ec18-4e88-8b44-68fad0fefbb5"/>
    <ds:schemaRef ds:uri="http://schemas.microsoft.com/office/2006/documentManagement/types"/>
    <ds:schemaRef ds:uri="http://purl.org/dc/terms/"/>
    <ds:schemaRef ds:uri="http://purl.org/dc/dcmitype/"/>
    <ds:schemaRef ds:uri="http://schemas.microsoft.com/office/2006/metadata/properties"/>
    <ds:schemaRef ds:uri="http://schemas.microsoft.com/office/infopath/2007/PartnerControls"/>
    <ds:schemaRef ds:uri="224aad7a-1ab5-48b2-bb08-313a26c48247"/>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Summary</vt:lpstr>
      <vt:lpstr>Series Descriptions</vt:lpstr>
      <vt:lpstr>Sources</vt:lpstr>
      <vt:lpstr>Spending</vt:lpstr>
      <vt:lpstr>Revenue, Surplus measures</vt:lpstr>
      <vt:lpstr>Debt, Net Worth</vt:lpstr>
      <vt:lpstr>NZS Fund series</vt:lpstr>
      <vt:lpstr>Population</vt:lpstr>
      <vt:lpstr>'Series Descriptions'!Print_Area</vt:lpstr>
      <vt:lpstr>Spending!Print_Area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Fiscal Time Series Historical Indicators 1972 - 2025 - Update for Year End 30 June 2025</dc:title>
  <dc:subject/>
  <dc:creator/>
  <cp:keywords/>
  <dc:description/>
  <cp:lastModifiedBy/>
  <cp:revision/>
  <dcterms:created xsi:type="dcterms:W3CDTF">2025-10-02T03:24:53Z</dcterms:created>
  <dcterms:modified xsi:type="dcterms:W3CDTF">2026-02-03T00:25:15Z</dcterms:modified>
  <cp:category/>
  <cp:contentStatus/>
</cp:coreProperties>
</file>